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ichal\Documents\ROZPOČTY 2021\KVĚTEN\PLANSTAV_SPŠD KARLOVARSKÁ SOCIÁLKY_6.000,-\Nová složka\VÝSTUP\"/>
    </mc:Choice>
  </mc:AlternateContent>
  <bookViews>
    <workbookView xWindow="0" yWindow="0" windowWidth="0" windowHeight="0"/>
  </bookViews>
  <sheets>
    <sheet name="Rekapitulace stavby" sheetId="1" r:id="rId1"/>
    <sheet name="D.1.1 - Architektonicko-s..." sheetId="2" r:id="rId2"/>
    <sheet name="D.1.4.b - Zdravotně-techn..." sheetId="3" r:id="rId3"/>
    <sheet name="VON - Vedlejší a ostatní ..." sheetId="4" r:id="rId4"/>
    <sheet name="Seznam figur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'D.1.1 - Architektonicko-s...'!$C$105:$K$734</definedName>
    <definedName name="_xlnm.Print_Area" localSheetId="1">'D.1.1 - Architektonicko-s...'!$C$4:$J$41,'D.1.1 - Architektonicko-s...'!$C$47:$J$85,'D.1.1 - Architektonicko-s...'!$C$91:$K$734</definedName>
    <definedName name="_xlnm.Print_Titles" localSheetId="1">'D.1.1 - Architektonicko-s...'!$105:$105</definedName>
    <definedName name="_xlnm._FilterDatabase" localSheetId="2" hidden="1">'D.1.4.b - Zdravotně-techn...'!$C$95:$K$286</definedName>
    <definedName name="_xlnm.Print_Area" localSheetId="2">'D.1.4.b - Zdravotně-techn...'!$C$4:$J$41,'D.1.4.b - Zdravotně-techn...'!$C$47:$J$75,'D.1.4.b - Zdravotně-techn...'!$C$81:$K$286</definedName>
    <definedName name="_xlnm.Print_Titles" localSheetId="2">'D.1.4.b - Zdravotně-techn...'!$95:$95</definedName>
    <definedName name="_xlnm._FilterDatabase" localSheetId="3" hidden="1">'VON - Vedlejší a ostatní ...'!$C$87:$K$95</definedName>
    <definedName name="_xlnm.Print_Area" localSheetId="3">'VON - Vedlejší a ostatní ...'!$C$4:$J$41,'VON - Vedlejší a ostatní ...'!$C$47:$J$67,'VON - Vedlejší a ostatní ...'!$C$73:$K$95</definedName>
    <definedName name="_xlnm.Print_Titles" localSheetId="3">'VON - Vedlejší a ostatní ...'!$87:$87</definedName>
    <definedName name="_xlnm.Print_Area" localSheetId="4">'Seznam figur'!$C$4:$G$134</definedName>
    <definedName name="_xlnm.Print_Titles" localSheetId="4">'Seznam figur'!$9:$9</definedName>
    <definedName name="_xlnm.Print_Area" localSheetId="5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5" l="1" r="D7"/>
  <c i="4" r="J39"/>
  <c r="J38"/>
  <c i="1" r="AY58"/>
  <c i="4" r="J37"/>
  <c i="1" r="AX58"/>
  <c i="4" r="BI94"/>
  <c r="BH94"/>
  <c r="BG94"/>
  <c r="BF94"/>
  <c r="T94"/>
  <c r="T93"/>
  <c r="R94"/>
  <c r="R93"/>
  <c r="P94"/>
  <c r="P93"/>
  <c r="BI91"/>
  <c r="BH91"/>
  <c r="BG91"/>
  <c r="BF91"/>
  <c r="T91"/>
  <c r="T90"/>
  <c r="R91"/>
  <c r="R90"/>
  <c r="R89"/>
  <c r="R88"/>
  <c r="P91"/>
  <c r="P90"/>
  <c r="J85"/>
  <c r="J84"/>
  <c r="F84"/>
  <c r="F82"/>
  <c r="E80"/>
  <c r="J59"/>
  <c r="J58"/>
  <c r="F58"/>
  <c r="F56"/>
  <c r="E54"/>
  <c r="J20"/>
  <c r="E20"/>
  <c r="F85"/>
  <c r="J19"/>
  <c r="J14"/>
  <c r="J82"/>
  <c r="E7"/>
  <c r="E76"/>
  <c i="3" r="J39"/>
  <c r="J38"/>
  <c i="1" r="AY57"/>
  <c i="3" r="J37"/>
  <c i="1" r="AX57"/>
  <c i="3" r="BI275"/>
  <c r="BH275"/>
  <c r="BG275"/>
  <c r="BF275"/>
  <c r="T275"/>
  <c r="R275"/>
  <c r="P275"/>
  <c r="BI268"/>
  <c r="BH268"/>
  <c r="BG268"/>
  <c r="BF268"/>
  <c r="T268"/>
  <c r="R268"/>
  <c r="P268"/>
  <c r="BI264"/>
  <c r="BH264"/>
  <c r="BG264"/>
  <c r="BF264"/>
  <c r="T264"/>
  <c r="R264"/>
  <c r="P264"/>
  <c r="BI262"/>
  <c r="BH262"/>
  <c r="BG262"/>
  <c r="BF262"/>
  <c r="T262"/>
  <c r="R262"/>
  <c r="P262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3"/>
  <c r="BH233"/>
  <c r="BG233"/>
  <c r="BF233"/>
  <c r="T233"/>
  <c r="R233"/>
  <c r="P233"/>
  <c r="BI230"/>
  <c r="BH230"/>
  <c r="BG230"/>
  <c r="BF230"/>
  <c r="T230"/>
  <c r="R230"/>
  <c r="P230"/>
  <c r="BI228"/>
  <c r="BH228"/>
  <c r="BG228"/>
  <c r="BF228"/>
  <c r="T228"/>
  <c r="R228"/>
  <c r="P228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67"/>
  <c r="BH167"/>
  <c r="BG167"/>
  <c r="BF167"/>
  <c r="T167"/>
  <c r="R167"/>
  <c r="P167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08"/>
  <c r="BH108"/>
  <c r="BG108"/>
  <c r="BF108"/>
  <c r="T108"/>
  <c r="R108"/>
  <c r="P108"/>
  <c r="BI103"/>
  <c r="BH103"/>
  <c r="BG103"/>
  <c r="BF103"/>
  <c r="T103"/>
  <c r="R103"/>
  <c r="P103"/>
  <c r="BI100"/>
  <c r="BH100"/>
  <c r="BG100"/>
  <c r="BF100"/>
  <c r="T100"/>
  <c r="R100"/>
  <c r="P100"/>
  <c r="J93"/>
  <c r="J92"/>
  <c r="F92"/>
  <c r="F90"/>
  <c r="E88"/>
  <c r="J59"/>
  <c r="J58"/>
  <c r="F58"/>
  <c r="F56"/>
  <c r="E54"/>
  <c r="J20"/>
  <c r="E20"/>
  <c r="F93"/>
  <c r="J19"/>
  <c r="J14"/>
  <c r="J90"/>
  <c r="E7"/>
  <c r="E84"/>
  <c i="2" r="J39"/>
  <c r="J38"/>
  <c i="1" r="AY56"/>
  <c i="2" r="J37"/>
  <c i="1" r="AX56"/>
  <c i="2" r="BI721"/>
  <c r="BH721"/>
  <c r="BG721"/>
  <c r="BF721"/>
  <c r="T721"/>
  <c r="R721"/>
  <c r="P721"/>
  <c r="BI654"/>
  <c r="BH654"/>
  <c r="BG654"/>
  <c r="BF654"/>
  <c r="T654"/>
  <c r="R654"/>
  <c r="P654"/>
  <c r="BI620"/>
  <c r="BH620"/>
  <c r="BG620"/>
  <c r="BF620"/>
  <c r="T620"/>
  <c r="R620"/>
  <c r="P620"/>
  <c r="BI586"/>
  <c r="BH586"/>
  <c r="BG586"/>
  <c r="BF586"/>
  <c r="T586"/>
  <c r="R586"/>
  <c r="P586"/>
  <c r="BI583"/>
  <c r="BH583"/>
  <c r="BG583"/>
  <c r="BF583"/>
  <c r="T583"/>
  <c r="R583"/>
  <c r="P583"/>
  <c r="BI577"/>
  <c r="BH577"/>
  <c r="BG577"/>
  <c r="BF577"/>
  <c r="T577"/>
  <c r="R577"/>
  <c r="P577"/>
  <c r="BI572"/>
  <c r="BH572"/>
  <c r="BG572"/>
  <c r="BF572"/>
  <c r="T572"/>
  <c r="R572"/>
  <c r="P572"/>
  <c r="BI564"/>
  <c r="BH564"/>
  <c r="BG564"/>
  <c r="BF564"/>
  <c r="T564"/>
  <c r="R564"/>
  <c r="P564"/>
  <c r="BI558"/>
  <c r="BH558"/>
  <c r="BG558"/>
  <c r="BF558"/>
  <c r="T558"/>
  <c r="R558"/>
  <c r="P558"/>
  <c r="BI552"/>
  <c r="BH552"/>
  <c r="BG552"/>
  <c r="BF552"/>
  <c r="T552"/>
  <c r="R552"/>
  <c r="P552"/>
  <c r="BI546"/>
  <c r="BH546"/>
  <c r="BG546"/>
  <c r="BF546"/>
  <c r="T546"/>
  <c r="R546"/>
  <c r="P546"/>
  <c r="BI543"/>
  <c r="BH543"/>
  <c r="BG543"/>
  <c r="BF543"/>
  <c r="T543"/>
  <c r="R543"/>
  <c r="P543"/>
  <c r="BI539"/>
  <c r="BH539"/>
  <c r="BG539"/>
  <c r="BF539"/>
  <c r="T539"/>
  <c r="R539"/>
  <c r="P539"/>
  <c r="BI536"/>
  <c r="BH536"/>
  <c r="BG536"/>
  <c r="BF536"/>
  <c r="T536"/>
  <c r="R536"/>
  <c r="P536"/>
  <c r="BI531"/>
  <c r="BH531"/>
  <c r="BG531"/>
  <c r="BF531"/>
  <c r="T531"/>
  <c r="R531"/>
  <c r="P531"/>
  <c r="BI512"/>
  <c r="BH512"/>
  <c r="BG512"/>
  <c r="BF512"/>
  <c r="T512"/>
  <c r="R512"/>
  <c r="P512"/>
  <c r="BI509"/>
  <c r="BH509"/>
  <c r="BG509"/>
  <c r="BF509"/>
  <c r="T509"/>
  <c r="R509"/>
  <c r="P509"/>
  <c r="BI490"/>
  <c r="BH490"/>
  <c r="BG490"/>
  <c r="BF490"/>
  <c r="T490"/>
  <c r="R490"/>
  <c r="P490"/>
  <c r="BI487"/>
  <c r="BH487"/>
  <c r="BG487"/>
  <c r="BF487"/>
  <c r="T487"/>
  <c r="R487"/>
  <c r="P487"/>
  <c r="BI456"/>
  <c r="BH456"/>
  <c r="BG456"/>
  <c r="BF456"/>
  <c r="T456"/>
  <c r="R456"/>
  <c r="P456"/>
  <c r="BI451"/>
  <c r="BH451"/>
  <c r="BG451"/>
  <c r="BF451"/>
  <c r="T451"/>
  <c r="R451"/>
  <c r="P451"/>
  <c r="BI436"/>
  <c r="BH436"/>
  <c r="BG436"/>
  <c r="BF436"/>
  <c r="T436"/>
  <c r="R436"/>
  <c r="P436"/>
  <c r="BI433"/>
  <c r="BH433"/>
  <c r="BG433"/>
  <c r="BF433"/>
  <c r="T433"/>
  <c r="R433"/>
  <c r="P433"/>
  <c r="BI430"/>
  <c r="BH430"/>
  <c r="BG430"/>
  <c r="BF430"/>
  <c r="T430"/>
  <c r="R430"/>
  <c r="P430"/>
  <c r="BI427"/>
  <c r="BH427"/>
  <c r="BG427"/>
  <c r="BF427"/>
  <c r="T427"/>
  <c r="R427"/>
  <c r="P427"/>
  <c r="BI424"/>
  <c r="BH424"/>
  <c r="BG424"/>
  <c r="BF424"/>
  <c r="T424"/>
  <c r="R424"/>
  <c r="P424"/>
  <c r="BI422"/>
  <c r="BH422"/>
  <c r="BG422"/>
  <c r="BF422"/>
  <c r="T422"/>
  <c r="R422"/>
  <c r="P422"/>
  <c r="BI420"/>
  <c r="BH420"/>
  <c r="BG420"/>
  <c r="BF420"/>
  <c r="T420"/>
  <c r="R420"/>
  <c r="P420"/>
  <c r="BI415"/>
  <c r="BH415"/>
  <c r="BG415"/>
  <c r="BF415"/>
  <c r="T415"/>
  <c r="R415"/>
  <c r="P415"/>
  <c r="BI413"/>
  <c r="BH413"/>
  <c r="BG413"/>
  <c r="BF413"/>
  <c r="T413"/>
  <c r="R413"/>
  <c r="P413"/>
  <c r="BI411"/>
  <c r="BH411"/>
  <c r="BG411"/>
  <c r="BF411"/>
  <c r="T411"/>
  <c r="R411"/>
  <c r="P411"/>
  <c r="BI406"/>
  <c r="BH406"/>
  <c r="BG406"/>
  <c r="BF406"/>
  <c r="T406"/>
  <c r="R406"/>
  <c r="P406"/>
  <c r="BI403"/>
  <c r="BH403"/>
  <c r="BG403"/>
  <c r="BF403"/>
  <c r="T403"/>
  <c r="R403"/>
  <c r="P403"/>
  <c r="BI401"/>
  <c r="BH401"/>
  <c r="BG401"/>
  <c r="BF401"/>
  <c r="T401"/>
  <c r="R401"/>
  <c r="P401"/>
  <c r="BI399"/>
  <c r="BH399"/>
  <c r="BG399"/>
  <c r="BF399"/>
  <c r="T399"/>
  <c r="R399"/>
  <c r="P399"/>
  <c r="BI397"/>
  <c r="BH397"/>
  <c r="BG397"/>
  <c r="BF397"/>
  <c r="T397"/>
  <c r="R397"/>
  <c r="P397"/>
  <c r="BI395"/>
  <c r="BH395"/>
  <c r="BG395"/>
  <c r="BF395"/>
  <c r="T395"/>
  <c r="R395"/>
  <c r="P395"/>
  <c r="BI390"/>
  <c r="BH390"/>
  <c r="BG390"/>
  <c r="BF390"/>
  <c r="T390"/>
  <c r="R390"/>
  <c r="P390"/>
  <c r="BI387"/>
  <c r="BH387"/>
  <c r="BG387"/>
  <c r="BF387"/>
  <c r="T387"/>
  <c r="R387"/>
  <c r="P387"/>
  <c r="BI384"/>
  <c r="BH384"/>
  <c r="BG384"/>
  <c r="BF384"/>
  <c r="T384"/>
  <c r="R384"/>
  <c r="P384"/>
  <c r="BI380"/>
  <c r="BH380"/>
  <c r="BG380"/>
  <c r="BF380"/>
  <c r="T380"/>
  <c r="T379"/>
  <c r="R380"/>
  <c r="R379"/>
  <c r="P380"/>
  <c r="P379"/>
  <c r="BI377"/>
  <c r="BH377"/>
  <c r="BG377"/>
  <c r="BF377"/>
  <c r="T377"/>
  <c r="R377"/>
  <c r="P377"/>
  <c r="BI374"/>
  <c r="BH374"/>
  <c r="BG374"/>
  <c r="BF374"/>
  <c r="T374"/>
  <c r="R374"/>
  <c r="P374"/>
  <c r="BI372"/>
  <c r="BH372"/>
  <c r="BG372"/>
  <c r="BF372"/>
  <c r="T372"/>
  <c r="R372"/>
  <c r="P372"/>
  <c r="BI370"/>
  <c r="BH370"/>
  <c r="BG370"/>
  <c r="BF370"/>
  <c r="T370"/>
  <c r="R370"/>
  <c r="P370"/>
  <c r="BI355"/>
  <c r="BH355"/>
  <c r="BG355"/>
  <c r="BF355"/>
  <c r="T355"/>
  <c r="R355"/>
  <c r="P355"/>
  <c r="BI321"/>
  <c r="BH321"/>
  <c r="BG321"/>
  <c r="BF321"/>
  <c r="T321"/>
  <c r="R321"/>
  <c r="P321"/>
  <c r="BI287"/>
  <c r="BH287"/>
  <c r="BG287"/>
  <c r="BF287"/>
  <c r="T287"/>
  <c r="R287"/>
  <c r="P287"/>
  <c r="BI283"/>
  <c r="BH283"/>
  <c r="BG283"/>
  <c r="BF283"/>
  <c r="T283"/>
  <c r="R283"/>
  <c r="P283"/>
  <c r="BI254"/>
  <c r="BH254"/>
  <c r="BG254"/>
  <c r="BF254"/>
  <c r="T254"/>
  <c r="R254"/>
  <c r="P254"/>
  <c r="BI247"/>
  <c r="BH247"/>
  <c r="BG247"/>
  <c r="BF247"/>
  <c r="T247"/>
  <c r="R247"/>
  <c r="P247"/>
  <c r="BI244"/>
  <c r="BH244"/>
  <c r="BG244"/>
  <c r="BF244"/>
  <c r="T244"/>
  <c r="T243"/>
  <c r="R244"/>
  <c r="R243"/>
  <c r="P244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3"/>
  <c r="BH233"/>
  <c r="BG233"/>
  <c r="BF233"/>
  <c r="T233"/>
  <c r="R233"/>
  <c r="P233"/>
  <c r="BI231"/>
  <c r="BH231"/>
  <c r="BG231"/>
  <c r="BF231"/>
  <c r="T231"/>
  <c r="R231"/>
  <c r="P231"/>
  <c r="BI225"/>
  <c r="BH225"/>
  <c r="BG225"/>
  <c r="BF225"/>
  <c r="T225"/>
  <c r="R225"/>
  <c r="P225"/>
  <c r="BI191"/>
  <c r="BH191"/>
  <c r="BG191"/>
  <c r="BF191"/>
  <c r="T191"/>
  <c r="R191"/>
  <c r="P191"/>
  <c r="BI182"/>
  <c r="BH182"/>
  <c r="BG182"/>
  <c r="BF182"/>
  <c r="T182"/>
  <c r="R182"/>
  <c r="P182"/>
  <c r="BI173"/>
  <c r="BH173"/>
  <c r="BG173"/>
  <c r="BF173"/>
  <c r="T173"/>
  <c r="R173"/>
  <c r="P173"/>
  <c r="BI139"/>
  <c r="BH139"/>
  <c r="BG139"/>
  <c r="BF139"/>
  <c r="T139"/>
  <c r="R139"/>
  <c r="P139"/>
  <c r="BI126"/>
  <c r="BH126"/>
  <c r="BG126"/>
  <c r="BF126"/>
  <c r="T126"/>
  <c r="R126"/>
  <c r="P126"/>
  <c r="BI119"/>
  <c r="BH119"/>
  <c r="BG119"/>
  <c r="BF119"/>
  <c r="T119"/>
  <c r="R119"/>
  <c r="P119"/>
  <c r="BI114"/>
  <c r="BH114"/>
  <c r="BG114"/>
  <c r="BF114"/>
  <c r="T114"/>
  <c r="R114"/>
  <c r="P114"/>
  <c r="BI109"/>
  <c r="BH109"/>
  <c r="BG109"/>
  <c r="BF109"/>
  <c r="T109"/>
  <c r="R109"/>
  <c r="P109"/>
  <c r="J103"/>
  <c r="J102"/>
  <c r="F102"/>
  <c r="F100"/>
  <c r="E98"/>
  <c r="J59"/>
  <c r="J58"/>
  <c r="F58"/>
  <c r="F56"/>
  <c r="E54"/>
  <c r="J20"/>
  <c r="E20"/>
  <c r="F103"/>
  <c r="J19"/>
  <c r="J14"/>
  <c r="J56"/>
  <c r="E7"/>
  <c r="E50"/>
  <c i="1" r="L50"/>
  <c r="AM50"/>
  <c r="AM49"/>
  <c r="L49"/>
  <c r="AM47"/>
  <c r="L47"/>
  <c r="L45"/>
  <c r="L44"/>
  <c i="3" r="J262"/>
  <c r="BK251"/>
  <c r="BK243"/>
  <c r="BK223"/>
  <c r="BK219"/>
  <c r="J210"/>
  <c r="BK191"/>
  <c r="J174"/>
  <c r="J155"/>
  <c r="J140"/>
  <c r="BK136"/>
  <c r="BK115"/>
  <c i="2" r="J552"/>
  <c r="J539"/>
  <c r="J456"/>
  <c r="J427"/>
  <c r="BK411"/>
  <c r="J390"/>
  <c r="J380"/>
  <c r="BK355"/>
  <c r="BK254"/>
  <c r="J239"/>
  <c r="J225"/>
  <c r="BK139"/>
  <c i="4" r="BK94"/>
  <c r="J91"/>
  <c i="3" r="J243"/>
  <c r="BK233"/>
  <c r="BK217"/>
  <c r="BK208"/>
  <c r="J197"/>
  <c r="BK184"/>
  <c r="J160"/>
  <c r="J134"/>
  <c r="J126"/>
  <c r="J117"/>
  <c i="2" r="J586"/>
  <c r="J572"/>
  <c r="BK509"/>
  <c r="J436"/>
  <c r="BK427"/>
  <c r="BK406"/>
  <c r="J395"/>
  <c r="BK370"/>
  <c r="BK239"/>
  <c r="J173"/>
  <c r="BK114"/>
  <c i="3" r="BK257"/>
  <c r="J238"/>
  <c r="J233"/>
  <c r="J219"/>
  <c r="BK206"/>
  <c r="J195"/>
  <c r="J187"/>
  <c r="J178"/>
  <c r="BK149"/>
  <c r="J136"/>
  <c r="J115"/>
  <c r="BK100"/>
  <c i="2" r="J558"/>
  <c r="BK436"/>
  <c r="BK415"/>
  <c r="BK395"/>
  <c r="J384"/>
  <c r="J321"/>
  <c r="J244"/>
  <c r="J233"/>
  <c r="J139"/>
  <c i="3" r="J275"/>
  <c r="J253"/>
  <c r="J246"/>
  <c r="BK230"/>
  <c r="J208"/>
  <c r="J199"/>
  <c r="BK182"/>
  <c r="BK174"/>
  <c r="J153"/>
  <c r="J132"/>
  <c i="2" r="BK721"/>
  <c r="J654"/>
  <c r="BK586"/>
  <c r="BK552"/>
  <c r="BK451"/>
  <c r="BK424"/>
  <c r="BK422"/>
  <c r="J415"/>
  <c r="J399"/>
  <c r="BK372"/>
  <c r="J231"/>
  <c r="BK173"/>
  <c r="J114"/>
  <c i="3" r="BK264"/>
  <c r="BK255"/>
  <c r="BK241"/>
  <c r="BK225"/>
  <c r="J217"/>
  <c r="J206"/>
  <c r="J176"/>
  <c r="BK160"/>
  <c r="BK143"/>
  <c r="BK138"/>
  <c r="J128"/>
  <c i="2" r="BK572"/>
  <c r="BK546"/>
  <c r="BK512"/>
  <c r="J451"/>
  <c r="BK413"/>
  <c r="J401"/>
  <c r="BK384"/>
  <c r="J372"/>
  <c r="J283"/>
  <c r="BK241"/>
  <c r="BK231"/>
  <c r="J126"/>
  <c i="4" r="J94"/>
  <c i="3" r="BK268"/>
  <c r="BK259"/>
  <c r="BK238"/>
  <c r="J230"/>
  <c r="BK210"/>
  <c r="BK199"/>
  <c r="BK193"/>
  <c r="BK178"/>
  <c r="J149"/>
  <c r="BK140"/>
  <c r="J122"/>
  <c r="J108"/>
  <c r="J100"/>
  <c i="2" r="BK558"/>
  <c r="J543"/>
  <c r="J433"/>
  <c r="J422"/>
  <c r="BK403"/>
  <c r="BK380"/>
  <c r="BK321"/>
  <c r="J237"/>
  <c r="BK126"/>
  <c i="1" r="AS55"/>
  <c i="3" r="J223"/>
  <c r="BK214"/>
  <c r="BK203"/>
  <c r="J191"/>
  <c r="J182"/>
  <c r="BK151"/>
  <c r="J138"/>
  <c r="J119"/>
  <c r="BK108"/>
  <c i="2" r="BK577"/>
  <c r="BK539"/>
  <c r="BK531"/>
  <c r="BK433"/>
  <c r="J413"/>
  <c r="BK390"/>
  <c r="J370"/>
  <c r="BK287"/>
  <c r="J241"/>
  <c r="J182"/>
  <c i="3" r="BK275"/>
  <c r="BK262"/>
  <c r="J251"/>
  <c r="J241"/>
  <c r="J225"/>
  <c r="BK201"/>
  <c r="J184"/>
  <c r="J167"/>
  <c r="BK155"/>
  <c r="BK134"/>
  <c r="BK128"/>
  <c i="2" r="J721"/>
  <c r="J620"/>
  <c r="J577"/>
  <c r="J512"/>
  <c r="J490"/>
  <c r="BK456"/>
  <c r="J403"/>
  <c r="J397"/>
  <c r="J355"/>
  <c r="BK244"/>
  <c r="BK237"/>
  <c r="BK191"/>
  <c r="BK119"/>
  <c i="3" r="J259"/>
  <c r="BK246"/>
  <c r="BK228"/>
  <c r="BK221"/>
  <c r="J212"/>
  <c r="J193"/>
  <c r="BK189"/>
  <c r="BK167"/>
  <c r="J151"/>
  <c r="BK132"/>
  <c r="BK117"/>
  <c i="2" r="BK564"/>
  <c r="BK543"/>
  <c r="BK487"/>
  <c r="J430"/>
  <c r="J420"/>
  <c r="J406"/>
  <c r="J387"/>
  <c r="J377"/>
  <c r="J287"/>
  <c r="J247"/>
  <c r="BK233"/>
  <c r="J191"/>
  <c r="BK109"/>
  <c i="4" r="BK91"/>
  <c i="3" r="J264"/>
  <c r="J257"/>
  <c r="BK235"/>
  <c r="J214"/>
  <c r="J201"/>
  <c r="BK195"/>
  <c r="BK180"/>
  <c r="J158"/>
  <c r="BK146"/>
  <c r="J130"/>
  <c r="BK119"/>
  <c r="BK103"/>
  <c i="2" r="J583"/>
  <c r="J546"/>
  <c r="J536"/>
  <c r="BK430"/>
  <c r="J411"/>
  <c r="BK399"/>
  <c r="BK377"/>
  <c r="J254"/>
  <c r="BK182"/>
  <c r="J109"/>
  <c i="3" r="BK253"/>
  <c r="BK249"/>
  <c r="J235"/>
  <c r="J221"/>
  <c r="BK212"/>
  <c r="BK197"/>
  <c r="J189"/>
  <c r="J180"/>
  <c r="BK153"/>
  <c r="J146"/>
  <c r="BK122"/>
  <c r="J103"/>
  <c i="2" r="J564"/>
  <c r="BK536"/>
  <c r="BK490"/>
  <c r="J424"/>
  <c r="BK397"/>
  <c r="BK387"/>
  <c r="BK374"/>
  <c r="BK283"/>
  <c r="BK225"/>
  <c r="J119"/>
  <c i="3" r="J268"/>
  <c r="J255"/>
  <c r="J249"/>
  <c r="J228"/>
  <c r="J203"/>
  <c r="BK187"/>
  <c r="BK176"/>
  <c r="BK158"/>
  <c r="J143"/>
  <c r="BK130"/>
  <c r="BK126"/>
  <c i="2" r="BK654"/>
  <c r="BK620"/>
  <c r="BK583"/>
  <c r="J531"/>
  <c r="J509"/>
  <c r="J487"/>
  <c r="BK420"/>
  <c r="BK401"/>
  <c r="J374"/>
  <c r="BK247"/>
  <c i="3" l="1" r="P99"/>
  <c r="P267"/>
  <c i="4" r="P89"/>
  <c r="P88"/>
  <c i="1" r="AU58"/>
  <c i="3" r="R267"/>
  <c i="4" r="T89"/>
  <c r="T88"/>
  <c i="3" r="R99"/>
  <c r="T267"/>
  <c r="T99"/>
  <c i="2" r="P108"/>
  <c r="BK138"/>
  <c r="J138"/>
  <c r="J67"/>
  <c r="BK230"/>
  <c r="J230"/>
  <c r="J68"/>
  <c r="BK236"/>
  <c r="BK246"/>
  <c r="J246"/>
  <c r="J72"/>
  <c r="BK286"/>
  <c r="J286"/>
  <c r="J73"/>
  <c r="BK369"/>
  <c r="P383"/>
  <c r="P389"/>
  <c r="R405"/>
  <c r="R426"/>
  <c r="P511"/>
  <c r="R545"/>
  <c r="T582"/>
  <c i="3" r="R114"/>
  <c r="R113"/>
  <c r="R98"/>
  <c r="R97"/>
  <c r="BK125"/>
  <c r="BK157"/>
  <c r="J157"/>
  <c r="J71"/>
  <c r="BK205"/>
  <c r="J205"/>
  <c r="J72"/>
  <c r="BK261"/>
  <c r="J261"/>
  <c r="J73"/>
  <c i="2" r="T108"/>
  <c r="P138"/>
  <c r="P137"/>
  <c r="P230"/>
  <c r="P236"/>
  <c r="P246"/>
  <c r="P286"/>
  <c r="P369"/>
  <c r="P368"/>
  <c r="BK383"/>
  <c r="J383"/>
  <c r="J78"/>
  <c r="BK389"/>
  <c r="J389"/>
  <c r="J79"/>
  <c r="BK405"/>
  <c r="J405"/>
  <c r="J80"/>
  <c r="T405"/>
  <c r="T426"/>
  <c r="T511"/>
  <c r="T545"/>
  <c r="BK582"/>
  <c r="J582"/>
  <c r="J84"/>
  <c i="3" r="BK114"/>
  <c r="BK113"/>
  <c r="J113"/>
  <c r="J67"/>
  <c r="P125"/>
  <c r="P157"/>
  <c r="R205"/>
  <c i="2" r="R108"/>
  <c r="T138"/>
  <c r="T137"/>
  <c r="T230"/>
  <c r="R236"/>
  <c r="T246"/>
  <c r="R286"/>
  <c r="R369"/>
  <c r="R368"/>
  <c r="T383"/>
  <c r="T389"/>
  <c r="BK426"/>
  <c r="J426"/>
  <c r="J81"/>
  <c r="BK511"/>
  <c r="J511"/>
  <c r="J82"/>
  <c r="BK545"/>
  <c r="J545"/>
  <c r="J83"/>
  <c r="R582"/>
  <c i="3" r="T114"/>
  <c r="T113"/>
  <c r="T98"/>
  <c r="T97"/>
  <c r="T125"/>
  <c r="T157"/>
  <c r="P205"/>
  <c r="P261"/>
  <c r="T261"/>
  <c i="2" r="BK108"/>
  <c r="J108"/>
  <c r="J65"/>
  <c r="R138"/>
  <c r="R137"/>
  <c r="R230"/>
  <c r="T236"/>
  <c r="R246"/>
  <c r="T286"/>
  <c r="T369"/>
  <c r="T368"/>
  <c r="R383"/>
  <c r="R389"/>
  <c r="P405"/>
  <c r="P426"/>
  <c r="R511"/>
  <c r="P545"/>
  <c r="P582"/>
  <c i="3" r="P114"/>
  <c r="P113"/>
  <c r="P98"/>
  <c r="P97"/>
  <c r="R125"/>
  <c r="R157"/>
  <c r="T205"/>
  <c r="R261"/>
  <c i="2" r="J100"/>
  <c r="BE109"/>
  <c r="BE126"/>
  <c r="BE233"/>
  <c r="BE254"/>
  <c r="BE283"/>
  <c r="BE287"/>
  <c r="BE377"/>
  <c r="BE387"/>
  <c r="BE406"/>
  <c r="BE411"/>
  <c r="BE413"/>
  <c r="BE415"/>
  <c r="BE430"/>
  <c r="BE436"/>
  <c r="BE539"/>
  <c r="BE543"/>
  <c r="BE564"/>
  <c r="BE583"/>
  <c r="BE586"/>
  <c r="BE620"/>
  <c r="BE654"/>
  <c r="BE721"/>
  <c r="BK243"/>
  <c r="J243"/>
  <c r="J71"/>
  <c r="BK379"/>
  <c r="J379"/>
  <c r="J76"/>
  <c i="3" r="E50"/>
  <c r="BE100"/>
  <c r="BE103"/>
  <c r="BE115"/>
  <c r="BE117"/>
  <c r="BE122"/>
  <c r="BE134"/>
  <c r="BE138"/>
  <c r="BE149"/>
  <c r="BE178"/>
  <c r="BE195"/>
  <c r="BE210"/>
  <c r="BE212"/>
  <c r="BE214"/>
  <c r="BE217"/>
  <c r="BE233"/>
  <c r="BE243"/>
  <c r="BE257"/>
  <c r="BE264"/>
  <c r="BE268"/>
  <c r="BE275"/>
  <c i="4" r="E50"/>
  <c r="J56"/>
  <c r="F59"/>
  <c i="2" r="F59"/>
  <c r="BE114"/>
  <c r="BE119"/>
  <c r="BE237"/>
  <c r="BE239"/>
  <c r="BE244"/>
  <c r="BE247"/>
  <c r="BE321"/>
  <c r="BE370"/>
  <c r="BE380"/>
  <c r="BE384"/>
  <c r="BE399"/>
  <c r="BE401"/>
  <c r="BE420"/>
  <c r="BE424"/>
  <c r="BE427"/>
  <c r="BE456"/>
  <c r="BE509"/>
  <c i="3" r="F59"/>
  <c r="BE128"/>
  <c r="BE130"/>
  <c r="BE132"/>
  <c r="BE140"/>
  <c r="BE143"/>
  <c r="BE155"/>
  <c r="BE167"/>
  <c r="BE191"/>
  <c r="BE193"/>
  <c r="BE199"/>
  <c r="BE201"/>
  <c r="BE206"/>
  <c r="BE221"/>
  <c r="BE228"/>
  <c r="BE235"/>
  <c r="BE238"/>
  <c r="BE251"/>
  <c r="BE259"/>
  <c r="BE262"/>
  <c r="BK99"/>
  <c r="BK98"/>
  <c r="J98"/>
  <c r="J65"/>
  <c r="BK267"/>
  <c r="J267"/>
  <c r="J74"/>
  <c i="2" r="E94"/>
  <c r="BE139"/>
  <c r="BE191"/>
  <c r="BE225"/>
  <c r="BE231"/>
  <c r="BE241"/>
  <c r="BE355"/>
  <c r="BE372"/>
  <c r="BE374"/>
  <c r="BE390"/>
  <c r="BE397"/>
  <c r="BE403"/>
  <c r="BE422"/>
  <c r="BE451"/>
  <c r="BE487"/>
  <c r="BE512"/>
  <c r="BE546"/>
  <c r="BE552"/>
  <c r="BE558"/>
  <c r="BE572"/>
  <c i="3" r="J56"/>
  <c r="BE126"/>
  <c r="BE136"/>
  <c r="BE153"/>
  <c r="BE160"/>
  <c r="BE174"/>
  <c r="BE184"/>
  <c r="BE187"/>
  <c r="BE189"/>
  <c r="BE203"/>
  <c r="BE219"/>
  <c r="BE223"/>
  <c r="BE225"/>
  <c r="BE241"/>
  <c r="BE246"/>
  <c r="BE249"/>
  <c r="BE253"/>
  <c r="BE255"/>
  <c i="4" r="BE94"/>
  <c r="BK90"/>
  <c r="J90"/>
  <c r="J65"/>
  <c r="BK93"/>
  <c r="J93"/>
  <c r="J66"/>
  <c i="2" r="BE173"/>
  <c r="BE182"/>
  <c r="BE395"/>
  <c r="BE433"/>
  <c r="BE490"/>
  <c r="BE531"/>
  <c r="BE536"/>
  <c r="BE577"/>
  <c i="3" r="BE108"/>
  <c r="BE119"/>
  <c r="BE146"/>
  <c r="BE151"/>
  <c r="BE158"/>
  <c r="BE176"/>
  <c r="BE180"/>
  <c r="BE182"/>
  <c r="BE197"/>
  <c r="BE208"/>
  <c r="BE230"/>
  <c i="4" r="BE91"/>
  <c i="2" r="F37"/>
  <c i="1" r="BB56"/>
  <c r="AS54"/>
  <c i="2" r="F39"/>
  <c i="1" r="BD56"/>
  <c i="3" r="F39"/>
  <c i="1" r="BD57"/>
  <c i="2" r="F36"/>
  <c i="1" r="BA56"/>
  <c i="4" r="F38"/>
  <c i="1" r="BC58"/>
  <c i="4" r="F36"/>
  <c i="1" r="BA58"/>
  <c i="4" r="F37"/>
  <c i="1" r="BB58"/>
  <c i="4" r="F39"/>
  <c i="1" r="BD58"/>
  <c i="2" r="J36"/>
  <c i="1" r="AW56"/>
  <c i="3" r="J36"/>
  <c i="1" r="AW57"/>
  <c i="3" r="F38"/>
  <c i="1" r="BC57"/>
  <c i="3" r="F36"/>
  <c i="1" r="BA57"/>
  <c i="3" r="F37"/>
  <c i="1" r="BB57"/>
  <c i="4" r="J36"/>
  <c i="1" r="AW58"/>
  <c i="2" r="F38"/>
  <c i="1" r="BC56"/>
  <c i="3" l="1" r="R124"/>
  <c r="R96"/>
  <c i="2" r="R382"/>
  <c r="T235"/>
  <c i="3" r="P124"/>
  <c r="P96"/>
  <c i="1" r="AU57"/>
  <c i="2" r="T382"/>
  <c r="R235"/>
  <c r="P382"/>
  <c r="BK368"/>
  <c r="J368"/>
  <c r="J74"/>
  <c i="3" r="T124"/>
  <c r="T96"/>
  <c i="2" r="R107"/>
  <c r="R106"/>
  <c r="P235"/>
  <c r="P107"/>
  <c r="P106"/>
  <c i="1" r="AU56"/>
  <c i="2" r="T107"/>
  <c r="T106"/>
  <c i="3" r="BK124"/>
  <c r="J124"/>
  <c r="J69"/>
  <c i="2" r="BK137"/>
  <c r="J137"/>
  <c r="J66"/>
  <c r="J236"/>
  <c r="J70"/>
  <c r="J369"/>
  <c r="J75"/>
  <c i="3" r="J125"/>
  <c r="J70"/>
  <c r="BK97"/>
  <c r="BK96"/>
  <c r="J96"/>
  <c r="J99"/>
  <c r="J66"/>
  <c r="J114"/>
  <c r="J68"/>
  <c i="2" r="BK382"/>
  <c r="J382"/>
  <c r="J77"/>
  <c i="4" r="BK89"/>
  <c r="J89"/>
  <c r="J64"/>
  <c i="1" r="BA55"/>
  <c r="AW55"/>
  <c r="BB55"/>
  <c r="AX55"/>
  <c i="2" r="J35"/>
  <c i="1" r="AV56"/>
  <c r="AT56"/>
  <c i="4" r="F35"/>
  <c i="1" r="AZ58"/>
  <c r="BC55"/>
  <c r="AY55"/>
  <c i="4" r="J35"/>
  <c i="1" r="AV58"/>
  <c r="AT58"/>
  <c i="3" r="F35"/>
  <c i="1" r="AZ57"/>
  <c i="2" r="F35"/>
  <c i="1" r="AZ56"/>
  <c r="BD55"/>
  <c r="BD54"/>
  <c r="W33"/>
  <c i="3" r="J35"/>
  <c i="1" r="AV57"/>
  <c r="AT57"/>
  <c i="3" r="J32"/>
  <c i="1" r="AG57"/>
  <c r="AN57"/>
  <c i="3" l="1" r="J41"/>
  <c i="2" r="BK235"/>
  <c r="J235"/>
  <c r="J69"/>
  <c i="3" r="J63"/>
  <c r="J97"/>
  <c r="J64"/>
  <c i="4" r="BK88"/>
  <c r="J88"/>
  <c r="J63"/>
  <c i="1" r="AZ55"/>
  <c r="AV55"/>
  <c r="AT55"/>
  <c r="BC54"/>
  <c r="W32"/>
  <c r="AU55"/>
  <c r="AU54"/>
  <c r="BB54"/>
  <c r="W31"/>
  <c r="BA54"/>
  <c r="W30"/>
  <c i="2" l="1" r="BK107"/>
  <c r="J107"/>
  <c r="J64"/>
  <c i="1" r="AY54"/>
  <c r="AW54"/>
  <c r="AK30"/>
  <c r="AZ54"/>
  <c r="AV54"/>
  <c r="AK29"/>
  <c i="4" r="J32"/>
  <c i="1" r="AG58"/>
  <c r="AN58"/>
  <c r="AX54"/>
  <c i="2" l="1" r="BK106"/>
  <c r="J106"/>
  <c r="J63"/>
  <c i="4" r="J41"/>
  <c i="1" r="W29"/>
  <c r="AT54"/>
  <c i="2" l="1" r="J32"/>
  <c i="1" r="AG56"/>
  <c r="AN56"/>
  <c i="2" l="1" r="J41"/>
  <c i="1" r="AG55"/>
  <c r="AN55"/>
  <c l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<sst xmlns="http://schemas.openxmlformats.org/spreadsheetml/2006/main">
  <si>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</si>
  <si>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</si>
  <si>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</si>
  <si>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</si>
  <si>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</si>
  <si>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{f94a4b6e-8d9d-4c53-8ac8-ca2da8944e29}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</si>
  <si>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</si>
  <si>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</si>
  <si>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</si>
  <si>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</si>
  <si>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</si>
  <si>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</si>
  <si>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</si>
  <si>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</si>
  <si>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2021-43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</si>
  <si>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</si>
  <si>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</si>
  <si>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Koupelny a WC v Domově mládeže Karlovarská, Karlovarská 99, Plzeň</t>
  </si>
  <si>
    <t>KSO:</t>
  </si>
  <si>
    <t/>
  </si>
  <si>
    <t>CC-CZ:</t>
  </si>
  <si>
    <t>Místo:</t>
  </si>
  <si>
    <t>Karlovarská 1210/99, Bolevec, 32300 Plzeň</t>
  </si>
  <si>
    <t>Datum:</t>
  </si>
  <si>
    <t>21. 4. 2021</t>
  </si>
  <si>
    <t>Zadavatel:</t>
  </si>
  <si>
    <t>IČ:</t>
  </si>
  <si>
    <t>SPŠ dopravní, Plzeň, Karlovarská 99</t>
  </si>
  <si>
    <t>DIČ:</t>
  </si>
  <si>
    <t>Uchazeč:</t>
  </si>
  <si>
    <t>Vyplň údaj</t>
  </si>
  <si>
    <t>Projektant:</t>
  </si>
  <si>
    <t>PLANSTAV a.s.</t>
  </si>
  <si>
    <t>True</t>
  </si>
  <si>
    <t>Zpracovatel:</t>
  </si>
  <si>
    <t>MICHAL JIRKA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</si>
  <si>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</si>
  <si>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</si>
  <si>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</si>
  <si>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</si>
  <si>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</si>
  <si>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</si>
  <si>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</si>
  <si>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</si>
  <si>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</si>
  <si>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</si>
  <si>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</si>
  <si>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</si>
  <si>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</si>
  <si>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</si>
  <si>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</si>
  <si>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</si>
  <si>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</si>
  <si>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</si>
  <si>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</si>
  <si>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</si>
  <si>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</si>
  <si>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</si>
  <si>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</si>
  <si>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</si>
  <si>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</si>
  <si>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</si>
  <si>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</si>
  <si>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</si>
  <si>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</si>
  <si>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</si>
  <si>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</si>
  <si>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</si>
  <si>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</si>
  <si>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</si>
  <si>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</si>
  <si>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</si>
  <si>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</si>
  <si>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</si>
  <si>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</si>
  <si>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</si>
  <si>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B.</t>
  </si>
  <si>
    <t>Varianta B</t>
  </si>
  <si>
    <t>STA</t>
  </si>
  <si>
    <t>1</t>
  </si>
  <si>
    <t>{62c1e410-4154-449e-a5e4-9882b5aa21fb}</t>
  </si>
  <si>
    <t>2</t>
  </si>
  <si>
    <t>/</t>
  </si>
  <si>
    <t>D.1.1</t>
  </si>
  <si>
    <t>Architektonicko-stavební řešení</t>
  </si>
  <si>
    <t>Soupis</t>
  </si>
  <si>
    <t>{22c19ddf-8538-4176-b774-33db30552277}</t>
  </si>
  <si>
    <t>D.1.4.b</t>
  </si>
  <si>
    <t xml:space="preserve">Zdravotně-technické instalace </t>
  </si>
  <si>
    <t>{a9e95ade-994c-4e44-a8aa-502ca074d661}</t>
  </si>
  <si>
    <t>VON</t>
  </si>
  <si>
    <t>Vedlejší a ostatní rozpočtové náklady</t>
  </si>
  <si>
    <t>{817773ea-1397-485f-93ac-56e9f70d460c}</t>
  </si>
  <si>
    <t>KEROBKL</t>
  </si>
  <si>
    <t>78,44</t>
  </si>
  <si>
    <t>MALBA</t>
  </si>
  <si>
    <t>366,906</t>
  </si>
  <si>
    <t>KRYCÍ LIST SOUPISU PRACÍ</t>
  </si>
  <si>
    <t>KERDLA</t>
  </si>
  <si>
    <t>46,55</t>
  </si>
  <si>
    <t>Objekt:</t>
  </si>
  <si>
    <t>B. - Varianta B</t>
  </si>
  <si>
    <t>Soupis:</t>
  </si>
  <si>
    <t>D.1.1 - Architektonicko-stavební řešení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</si>
  <si>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</si>
  <si>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</si>
  <si>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</si>
  <si>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</si>
  <si>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</si>
  <si>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</si>
  <si>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</si>
  <si>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  61 - Úprava povrchů vnitřních</t>
  </si>
  <si>
    <t xml:space="preserve">      64 - Osazování výplní otvorů</t>
  </si>
  <si>
    <t xml:space="preserve">    9 - Ostatní konstrukce a práce, bourání</t>
  </si>
  <si>
    <t xml:space="preserve">      94 - Lešení a stavební výtahy</t>
  </si>
  <si>
    <t xml:space="preserve">      95 - Různé dokončovací konstrukce a práce pozemních staveb</t>
  </si>
  <si>
    <t xml:space="preserve">      96 - Bourání konstrukcí</t>
  </si>
  <si>
    <t xml:space="preserve">      97 - Prorážení otvorů a ostatní bourací práce</t>
  </si>
  <si>
    <t xml:space="preserve">      99 - Přesun hmot a manipulace se sutí</t>
  </si>
  <si>
    <t xml:space="preserve">        997 - Přesun sutě</t>
  </si>
  <si>
    <t xml:space="preserve">        998 - Přesun hmot</t>
  </si>
  <si>
    <t>PSV - Práce a dodávky PSV</t>
  </si>
  <si>
    <t xml:space="preserve">    725 - Zdravotechnika - zařizovací předměty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</si>
  <si>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</si>
  <si>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</si>
  <si>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</si>
  <si>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</si>
  <si>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</si>
  <si>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</si>
  <si>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</si>
  <si>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</si>
  <si>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</si>
  <si>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</si>
  <si>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</si>
  <si>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</si>
  <si>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</si>
  <si>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</si>
  <si>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</si>
  <si>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</si>
  <si>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</si>
  <si>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</si>
  <si>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</si>
  <si>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</si>
  <si>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</si>
  <si>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</si>
  <si>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</si>
  <si>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</si>
  <si>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</si>
  <si>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340271021</t>
  </si>
  <si>
    <t>Zazdívka otvorů v příčkách nebo stěnách plochy do 1 m2 tvárnicemi pórobetonovými tl 100 mm</t>
  </si>
  <si>
    <t>m2</t>
  </si>
  <si>
    <t>CS ÚRS 2021 01</t>
  </si>
  <si>
    <t>4</t>
  </si>
  <si>
    <t>-1112258728</t>
  </si>
  <si>
    <t>PP</t>
  </si>
  <si>
    <t>Zazdívka otvorů v příčkách nebo stěnách pórobetonovými tvárnicemi plochy přes 0,025 m2 do 1 m2, objemová hmotnost 500 kg/m3, tloušťka příčky 100 mm</t>
  </si>
  <si>
    <t>VV</t>
  </si>
  <si>
    <t>dozdění parapetu pod 4/P</t>
  </si>
  <si>
    <t>0,55*1,2*2</t>
  </si>
  <si>
    <t>Součet</t>
  </si>
  <si>
    <t>342272225</t>
  </si>
  <si>
    <t>Příčka z pórobetonových hladkých tvárnic na tenkovrstvou maltu tl 100 mm</t>
  </si>
  <si>
    <t>-2020086031</t>
  </si>
  <si>
    <t>Příčky z pórobetonových tvárnic hladkých na tenké maltové lože objemová hmotnost do 500 kg/m3, tloušťka příčky 100 mm</t>
  </si>
  <si>
    <t>mč. 107</t>
  </si>
  <si>
    <t>2,8*0,9</t>
  </si>
  <si>
    <t>346244353</t>
  </si>
  <si>
    <t>Obezdívka koupelnových van ploch rovných tl 75 mm z pórobetonových přesných tvárnic</t>
  </si>
  <si>
    <t>-1894001138</t>
  </si>
  <si>
    <t>Obezdívka koupelnových van ploch rovných z přesných pórobetonových tvárnic, na tenké maltové lože, tl. 75 mm</t>
  </si>
  <si>
    <t>mč. 111</t>
  </si>
  <si>
    <t>2,8*(0,25+0,275)</t>
  </si>
  <si>
    <t>mč. 103</t>
  </si>
  <si>
    <t>2,8*(0,25+0,175)</t>
  </si>
  <si>
    <t>346244354</t>
  </si>
  <si>
    <t>Obezdívka koupelnových van ploch rovných tl 100 mm z pórobetonových přesných tvárnic</t>
  </si>
  <si>
    <t>2047510882</t>
  </si>
  <si>
    <t>Obezdívka koupelnových van ploch rovných z přesných pórobetonových tvárnic, na tenké maltové lože, tl. 100 mm</t>
  </si>
  <si>
    <t>mč. 112</t>
  </si>
  <si>
    <t>1,2*(1,25+0,8)</t>
  </si>
  <si>
    <t>mč. 110</t>
  </si>
  <si>
    <t>1,2*0,9</t>
  </si>
  <si>
    <t>mč. 102</t>
  </si>
  <si>
    <t>1,2*0,85</t>
  </si>
  <si>
    <t>mč. 104</t>
  </si>
  <si>
    <t>1,2*(1,05+1,125)</t>
  </si>
  <si>
    <t>6</t>
  </si>
  <si>
    <t>Úpravy povrchů, podlahy a osazování výplní</t>
  </si>
  <si>
    <t>61</t>
  </si>
  <si>
    <t>Úprava povrchů vnitřních</t>
  </si>
  <si>
    <t>5</t>
  </si>
  <si>
    <t>611325421</t>
  </si>
  <si>
    <t>Oprava vnitřní vápenocementové štukové omítky stropů v rozsahu plochy do 10%</t>
  </si>
  <si>
    <t>16</t>
  </si>
  <si>
    <t>1827353512</t>
  </si>
  <si>
    <t>Oprava vápenocementové omítky vnitřních ploch štukové dvouvrstvé, tloušťky do 20 mm a tloušťky štuku do 3 mm stropů, v rozsahu opravované plochy do 10%</t>
  </si>
  <si>
    <t xml:space="preserve">stropy </t>
  </si>
  <si>
    <t>mč. 100</t>
  </si>
  <si>
    <t>43,62</t>
  </si>
  <si>
    <t>mč. 101</t>
  </si>
  <si>
    <t>4,33</t>
  </si>
  <si>
    <t>5,2</t>
  </si>
  <si>
    <t>1,45</t>
  </si>
  <si>
    <t>1,18</t>
  </si>
  <si>
    <t>mč. 105</t>
  </si>
  <si>
    <t>5,52</t>
  </si>
  <si>
    <t>mč. 106</t>
  </si>
  <si>
    <t>3,71</t>
  </si>
  <si>
    <t>mč. 106a</t>
  </si>
  <si>
    <t>1,62</t>
  </si>
  <si>
    <t>5,84</t>
  </si>
  <si>
    <t>mč. 108</t>
  </si>
  <si>
    <t>1,21</t>
  </si>
  <si>
    <t>mč. 109</t>
  </si>
  <si>
    <t>5,1</t>
  </si>
  <si>
    <t>1,43</t>
  </si>
  <si>
    <t>0,92</t>
  </si>
  <si>
    <t>mč. 113</t>
  </si>
  <si>
    <t>4,71</t>
  </si>
  <si>
    <t>612142001</t>
  </si>
  <si>
    <t>Potažení vnitřních stěn sklovláknitým pletivem vtlačeným do tenkovrstvé hmoty</t>
  </si>
  <si>
    <t>-1564081084</t>
  </si>
  <si>
    <t>Potažení vnitřních ploch pletivem v ploše nebo pruzích, na plném podkladu sklovláknitým vtlačením do tmelu stěn</t>
  </si>
  <si>
    <t>0,8*(0,25+0,275)</t>
  </si>
  <si>
    <t>0,8*(0,25+0,175)</t>
  </si>
  <si>
    <t>0,8*(0,9+0,1+0,9)</t>
  </si>
  <si>
    <t>7</t>
  </si>
  <si>
    <t>612311131</t>
  </si>
  <si>
    <t>Potažení vnitřních stěn vápenným štukem tloušťky do 3 mm</t>
  </si>
  <si>
    <t>667098049</t>
  </si>
  <si>
    <t>Potažení vnitřních ploch štukem tloušťky do 3 mm svislých konstrukcí stěn</t>
  </si>
  <si>
    <t>8</t>
  </si>
  <si>
    <t>612325421</t>
  </si>
  <si>
    <t>Oprava vnitřní vápenocementové štukové omítky stěn v rozsahu plochy do 10%</t>
  </si>
  <si>
    <t>-86802753</t>
  </si>
  <si>
    <t>Oprava vápenocementové omítky vnitřních ploch štukové dvouvrstvé, tloušťky do 20 mm a tloušťky štuku do 3 mm stěn, v rozsahu opravované plochy do 10%</t>
  </si>
  <si>
    <t>stěny</t>
  </si>
  <si>
    <t>1,3*45</t>
  </si>
  <si>
    <t>2,8*8,35</t>
  </si>
  <si>
    <t>2,8*13,6</t>
  </si>
  <si>
    <t>0,8*5,2</t>
  </si>
  <si>
    <t>0,8*4,76</t>
  </si>
  <si>
    <t>2,8*9,4</t>
  </si>
  <si>
    <t>2,8*8,43</t>
  </si>
  <si>
    <t>2,8*5,4</t>
  </si>
  <si>
    <t>0,8*11,73</t>
  </si>
  <si>
    <t>1,3*4,7</t>
  </si>
  <si>
    <t>0,8*13,25</t>
  </si>
  <si>
    <t>1,3*3,9</t>
  </si>
  <si>
    <t>2,8*8,95</t>
  </si>
  <si>
    <t>9</t>
  </si>
  <si>
    <t>619995001</t>
  </si>
  <si>
    <t>Začištění omítek kolem oken, dveří, podlah nebo obkladů</t>
  </si>
  <si>
    <t>m</t>
  </si>
  <si>
    <t>1103026218</t>
  </si>
  <si>
    <t>Začištění omítek (s dodáním hmot) kolem oken, dveří, podlah, obkladů apod.</t>
  </si>
  <si>
    <t xml:space="preserve">po vybournání stávajících zárubní </t>
  </si>
  <si>
    <t>2*0,6*1,97*2</t>
  </si>
  <si>
    <t>64</t>
  </si>
  <si>
    <t>Osazování výplní otvorů</t>
  </si>
  <si>
    <t>10</t>
  </si>
  <si>
    <t>64-R1</t>
  </si>
  <si>
    <t xml:space="preserve">Montáž plastových revizních dvířek do instalačního jádra 550/900 mm </t>
  </si>
  <si>
    <t>kus</t>
  </si>
  <si>
    <t>vlastní položka</t>
  </si>
  <si>
    <t>588007738</t>
  </si>
  <si>
    <t>11</t>
  </si>
  <si>
    <t>M</t>
  </si>
  <si>
    <t>Pol4</t>
  </si>
  <si>
    <t>Plastová dvířka jednokřídlá do instalačního jádra, rozměr 550/900mm, kompletní dodávka viz odkaz 4</t>
  </si>
  <si>
    <t>Ostatní konstrukce a práce, bourání</t>
  </si>
  <si>
    <t>94</t>
  </si>
  <si>
    <t>Lešení a stavební výtahy</t>
  </si>
  <si>
    <t>12</t>
  </si>
  <si>
    <t>949111111</t>
  </si>
  <si>
    <t>Montáž lešení lehkého kozového trubkového v do 1,2 m</t>
  </si>
  <si>
    <t>sada</t>
  </si>
  <si>
    <t>18086714</t>
  </si>
  <si>
    <t>Montáž lešení lehkého kozového trubkového o výšce lešeňové podlahy do 1,2 m</t>
  </si>
  <si>
    <t>13</t>
  </si>
  <si>
    <t>949111211</t>
  </si>
  <si>
    <t>Příplatek k lešení lehkému kozovému trubkovému v do 1,2 m za první a ZKD den použití</t>
  </si>
  <si>
    <t>-979691291</t>
  </si>
  <si>
    <t>Montáž lešení lehkého kozového trubkového Příplatek za první a každý další den použití lešení k ceně -1111</t>
  </si>
  <si>
    <t>14</t>
  </si>
  <si>
    <t>949111811</t>
  </si>
  <si>
    <t>Demontáž lešení lehkého kozového trubkového v do 1,2 m</t>
  </si>
  <si>
    <t>-1681091666</t>
  </si>
  <si>
    <t>Demontáž lešení lehkého kozového trubkového o výšce lešeňové podlahy do 1,2 m</t>
  </si>
  <si>
    <t>95</t>
  </si>
  <si>
    <t>Různé dokončovací konstrukce a práce pozemních staveb</t>
  </si>
  <si>
    <t>952901111</t>
  </si>
  <si>
    <t>Vyčištění budov bytové a občanské výstavby při výšce podlaží do 4 m</t>
  </si>
  <si>
    <t>1881727240</t>
  </si>
  <si>
    <t>Vyčištění budov nebo objektů před předáním do užívání budov bytové nebo občanské výstavby, světlé výšky podlaží do 4 m</t>
  </si>
  <si>
    <t>96</t>
  </si>
  <si>
    <t>Bourání konstrukcí</t>
  </si>
  <si>
    <t>962031136</t>
  </si>
  <si>
    <t>Bourání příček z tvárnic nebo příčkovek tl do 150 mm</t>
  </si>
  <si>
    <t>633163750</t>
  </si>
  <si>
    <t>Bourání příček z cihel, tvárnic nebo příčkovek z tvárnic nebo příčkovek pálených nebo nepálených na maltu vápennou nebo vápenocementovou, tl. do 150 mm</t>
  </si>
  <si>
    <t xml:space="preserve">obezdívky stupaček </t>
  </si>
  <si>
    <t>2,8*(0,25+0,20)</t>
  </si>
  <si>
    <t>zazdívka mezi šachtou a chodbou pro osazení 4/P</t>
  </si>
  <si>
    <t>2,8*0,55*2</t>
  </si>
  <si>
    <t>17</t>
  </si>
  <si>
    <t>965081213</t>
  </si>
  <si>
    <t>Bourání podlah z dlaždic keramických nebo xylolitových tl do 10 mm plochy přes 1 m2</t>
  </si>
  <si>
    <t>-658681490</t>
  </si>
  <si>
    <t>Bourání podlah z dlaždic bez podkladního lože nebo mazaniny, s jakoukoliv výplní spár keramických nebo xylolitových tl. do 10 mm, plochy přes 1 m2</t>
  </si>
  <si>
    <t>5,29</t>
  </si>
  <si>
    <t>1,46</t>
  </si>
  <si>
    <t>1,41</t>
  </si>
  <si>
    <t>5,45</t>
  </si>
  <si>
    <t>5,93</t>
  </si>
  <si>
    <t>5,19</t>
  </si>
  <si>
    <t>1,13</t>
  </si>
  <si>
    <t>18</t>
  </si>
  <si>
    <t>968072455</t>
  </si>
  <si>
    <t>Vybourání kovových dveřních zárubní pl do 2 m2</t>
  </si>
  <si>
    <t>-411724101</t>
  </si>
  <si>
    <t>Vybourání kovových rámů oken s křídly, dveřních zárubní, vrat, stěn, ostění nebo obkladů dveřních zárubní, plochy do 2 m2</t>
  </si>
  <si>
    <t>2*0,6*1,97</t>
  </si>
  <si>
    <t>97</t>
  </si>
  <si>
    <t>Prorážení otvorů a ostatní bourací práce</t>
  </si>
  <si>
    <t>19</t>
  </si>
  <si>
    <t>978011121</t>
  </si>
  <si>
    <t>Otlučení (osekání) vnitřní vápenné nebo vápenocementové omítky stropů v rozsahu do 10 %</t>
  </si>
  <si>
    <t>388198688</t>
  </si>
  <si>
    <t>Otlučení vápenných nebo vápenocementových omítek vnitřních ploch stropů, v rozsahu přes 5 do 10 %</t>
  </si>
  <si>
    <t>20</t>
  </si>
  <si>
    <t>978013121</t>
  </si>
  <si>
    <t>Otlučení (osekání) vnitřní vápenné nebo vápenocementové omítky stěn v rozsahu do 10 %</t>
  </si>
  <si>
    <t>1135514069</t>
  </si>
  <si>
    <t>Otlučení vápenných nebo vápenocementových omítek vnitřních ploch stěn s vyškrabáním spar, s očištěním zdiva, v rozsahu přes 5 do 10 %</t>
  </si>
  <si>
    <t>978059541</t>
  </si>
  <si>
    <t>Odsekání a odebrání obkladů stěn z vnitřních obkládaček plochy přes 1 m2</t>
  </si>
  <si>
    <t>2140910330</t>
  </si>
  <si>
    <t>Odsekání obkladů stěn včetně otlučení podkladní omítky až na zdivo z obkládaček vnitřních, z jakýchkoliv materiálů, plochy přes 1 m2</t>
  </si>
  <si>
    <t>1,5*13,6</t>
  </si>
  <si>
    <t>2*5,2</t>
  </si>
  <si>
    <t>1,5*11,03</t>
  </si>
  <si>
    <t>1,5*13,25</t>
  </si>
  <si>
    <t>99</t>
  </si>
  <si>
    <t>Přesun hmot a manipulace se sutí</t>
  </si>
  <si>
    <t>997</t>
  </si>
  <si>
    <t>Přesun sutě</t>
  </si>
  <si>
    <t>22</t>
  </si>
  <si>
    <t>997013117</t>
  </si>
  <si>
    <t>Vnitrostaveništní doprava suti a vybouraných hmot pro budovy v do 24 m s použitím mechanizace</t>
  </si>
  <si>
    <t>t</t>
  </si>
  <si>
    <t>832045560</t>
  </si>
  <si>
    <t>Vnitrostaveništní doprava suti a vybouraných hmot vodorovně do 50 m svisle s použitím mechanizace pro budovy a haly výšky přes 21 do 24 m</t>
  </si>
  <si>
    <t>23</t>
  </si>
  <si>
    <t>997013501</t>
  </si>
  <si>
    <t>Odvoz suti a vybouraných hmot na skládku nebo meziskládku do 1 km se složením</t>
  </si>
  <si>
    <t>-844648511</t>
  </si>
  <si>
    <t>Odvoz suti a vybouraných hmot na skládku nebo meziskládku se složením, na vzdálenost do 1 km</t>
  </si>
  <si>
    <t>24</t>
  </si>
  <si>
    <t>997013509</t>
  </si>
  <si>
    <t>Příplatek k odvozu suti a vybouraných hmot na skládku ZKD 1 km přes 1 km</t>
  </si>
  <si>
    <t>1542278776</t>
  </si>
  <si>
    <t>Odvoz suti a vybouraných hmot na skládku nebo meziskládku se složením, na vzdálenost Příplatek k ceně za každý další i započatý 1 km přes 1 km</t>
  </si>
  <si>
    <t>9,092*19 'Přepočtené koeficientem množství</t>
  </si>
  <si>
    <t>25</t>
  </si>
  <si>
    <t>997013871</t>
  </si>
  <si>
    <t xml:space="preserve">Poplatek za uložení stavebního odpadu na recyklační skládce (skládkovné) směsného stavebního a demoličního kód odpadu  17 09 04</t>
  </si>
  <si>
    <t>-1963650746</t>
  </si>
  <si>
    <t>Poplatek za uložení stavebního odpadu na recyklační skládce (skládkovné) směsného stavebního a demoličního zatříděného do Katalogu odpadů pod kódem 17 09 04</t>
  </si>
  <si>
    <t>998</t>
  </si>
  <si>
    <t>Přesun hmot</t>
  </si>
  <si>
    <t>26</t>
  </si>
  <si>
    <t>998011003</t>
  </si>
  <si>
    <t>Přesun hmot pro budovy zděné v do 24 m</t>
  </si>
  <si>
    <t>-1575501672</t>
  </si>
  <si>
    <t>Přesun hmot pro budovy občanské výstavby, bydlení, výrobu a služby s nosnou svislou konstrukcí zděnou z cihel, tvárnic nebo kamene vodorovná dopravní vzdálenost do 100 m pro budovy výšky přes 12 do 24 m</t>
  </si>
  <si>
    <t>PSV</t>
  </si>
  <si>
    <t>Práce a dodávky PSV</t>
  </si>
  <si>
    <t>725</t>
  </si>
  <si>
    <t>Zdravotechnika - zařizovací předměty</t>
  </si>
  <si>
    <t>27</t>
  </si>
  <si>
    <t>725980123</t>
  </si>
  <si>
    <t>Dvířka 30/30</t>
  </si>
  <si>
    <t>-1664211400</t>
  </si>
  <si>
    <t>1"mč 108</t>
  </si>
  <si>
    <t>28</t>
  </si>
  <si>
    <t>998725103</t>
  </si>
  <si>
    <t>Přesun hmot tonážní pro zařizovací předměty v objektech v do 24 m</t>
  </si>
  <si>
    <t>1101253027</t>
  </si>
  <si>
    <t>Přesun hmot pro zařizovací předměty stanovený z hmotnosti přesunovaného materiálu vodorovná dopravní vzdálenost do 50 m v objektech výšky přes 12 do 24 m</t>
  </si>
  <si>
    <t>763</t>
  </si>
  <si>
    <t>Konstrukce suché výstavby</t>
  </si>
  <si>
    <t>29</t>
  </si>
  <si>
    <t>763131411</t>
  </si>
  <si>
    <t>SDK podhled desky 1xA 12,5 bez izolace dvouvrstvá spodní kce profil CD+UD</t>
  </si>
  <si>
    <t>1398634891</t>
  </si>
  <si>
    <t>Podhled ze sádrokartonových desek dvouvrstvá zavěšená spodní konstrukce z ocelových profilů CD, UD jednoduše opláštěná deskou standardní A, tl. 12,5 mm, bez izolace</t>
  </si>
  <si>
    <t>vedení potrubí pod stropem v sádrokartonovém zákrytu,závěsy</t>
  </si>
  <si>
    <t>0,5*2*2,0</t>
  </si>
  <si>
    <t>30</t>
  </si>
  <si>
    <t>763131714</t>
  </si>
  <si>
    <t>SDK podhled základní penetrační nátěr</t>
  </si>
  <si>
    <t>467570655</t>
  </si>
  <si>
    <t>Podhled ze sádrokartonových desek ostatní práce a konstrukce na podhledech ze sádrokartonových desek základní penetrační nátěr</t>
  </si>
  <si>
    <t>31</t>
  </si>
  <si>
    <t>763131721</t>
  </si>
  <si>
    <t>SDK podhled skoková změna v do 0,5 m</t>
  </si>
  <si>
    <t>353522734</t>
  </si>
  <si>
    <t>Podhled ze sádrokartonových desek ostatní práce a konstrukce na podhledech ze sádrokartonových desek skokové změny výšky podhledu do 0,5 m</t>
  </si>
  <si>
    <t>32</t>
  </si>
  <si>
    <t>763171413</t>
  </si>
  <si>
    <t>Montáž klapek revizních protipožárních SDK kcí vel. do 0,50 m2 pro podhledy</t>
  </si>
  <si>
    <t>-2116795932</t>
  </si>
  <si>
    <t>Montáž klapek pro konstrukce ze sádrokartonových desek revizních protipožárních pro podhledy, velikost přes 0,25 do 0,50 m2</t>
  </si>
  <si>
    <t>33</t>
  </si>
  <si>
    <t>59030166</t>
  </si>
  <si>
    <t>klapka revizní protipožární pro stěny a podhledy tl 12,5mm 600x600mm</t>
  </si>
  <si>
    <t>427964607</t>
  </si>
  <si>
    <t>34</t>
  </si>
  <si>
    <t>998763303</t>
  </si>
  <si>
    <t>Přesun hmot tonážní pro sádrokartonové konstrukce v objektech v do 24 m</t>
  </si>
  <si>
    <t>-1107400497</t>
  </si>
  <si>
    <t>Přesun hmot pro konstrukce montované z desek sádrokartonových, sádrovláknitých, cementovláknitých nebo cementových stanovený z hmotnosti přesunovaného materiálu vodorovná dopravní vzdálenost do 50 m v objektech výšky přes 12 do 24 m</t>
  </si>
  <si>
    <t>766</t>
  </si>
  <si>
    <t>Konstrukce truhlářské</t>
  </si>
  <si>
    <t>35</t>
  </si>
  <si>
    <t>766660001</t>
  </si>
  <si>
    <t>Montáž dveřních křídel otvíravých jednokřídlových š do 0,8 m do ocelové zárubně</t>
  </si>
  <si>
    <t>505184880</t>
  </si>
  <si>
    <t>Montáž dveřních křídel dřevěných nebo plastových otevíravých do ocelové zárubně povrchově upravených jednokřídlových, šířky do 800 mm</t>
  </si>
  <si>
    <t>montáž dveří odkaz 1,2</t>
  </si>
  <si>
    <t>5+4</t>
  </si>
  <si>
    <t>36</t>
  </si>
  <si>
    <t>Pol1</t>
  </si>
  <si>
    <t>Vnitřní dveře dřevěné, plné, rozměr 800/1970mm, kompletní dodávka viz odkaz 1</t>
  </si>
  <si>
    <t>37</t>
  </si>
  <si>
    <t>Pol2</t>
  </si>
  <si>
    <t>Vnitřní dveře dřevěné, plné, rozměr 600/1970mm, kompletní dodávka viz odkaz 2</t>
  </si>
  <si>
    <t>38</t>
  </si>
  <si>
    <t>76666000R</t>
  </si>
  <si>
    <t>Montáž dveřních křídel plastových otevíravých, včetně zárubně, šířky do 800 mm</t>
  </si>
  <si>
    <t>-1699744558</t>
  </si>
  <si>
    <t>montáž dveří odkaz 3</t>
  </si>
  <si>
    <t>39</t>
  </si>
  <si>
    <t>Pol3</t>
  </si>
  <si>
    <t>Vnitřní dveře plastové, plné, rozměr 600/1970mm, kompletní dodávka viz odkaz 3</t>
  </si>
  <si>
    <t>40</t>
  </si>
  <si>
    <t>766-R1</t>
  </si>
  <si>
    <t>Systém generálního klíče</t>
  </si>
  <si>
    <t>-996217224</t>
  </si>
  <si>
    <t>41</t>
  </si>
  <si>
    <t>998766103</t>
  </si>
  <si>
    <t>Přesun hmot tonážní pro konstrukce truhlářské v objektech v do 24 m</t>
  </si>
  <si>
    <t>557380888</t>
  </si>
  <si>
    <t>Přesun hmot pro konstrukce truhlářské stanovený z hmotnosti přesunovaného materiálu vodorovná dopravní vzdálenost do 50 m v objektech výšky přes 12 do 24 m</t>
  </si>
  <si>
    <t>771</t>
  </si>
  <si>
    <t>Podlahy z dlaždic</t>
  </si>
  <si>
    <t>42</t>
  </si>
  <si>
    <t>771111011</t>
  </si>
  <si>
    <t>Vysátí podkladu před pokládkou dlažby</t>
  </si>
  <si>
    <t>-890885787</t>
  </si>
  <si>
    <t>Příprava podkladu před provedením dlažby vysátí podlah</t>
  </si>
  <si>
    <t>43</t>
  </si>
  <si>
    <t>771121011</t>
  </si>
  <si>
    <t>Nátěr penetrační na podlahu</t>
  </si>
  <si>
    <t>-1820720296</t>
  </si>
  <si>
    <t>Příprava podkladu před provedením dlažby nátěr penetrační na podlahu</t>
  </si>
  <si>
    <t>44</t>
  </si>
  <si>
    <t>771151012</t>
  </si>
  <si>
    <t>Samonivelační stěrka podlah pevnosti 20 MPa tl 5 mm</t>
  </si>
  <si>
    <t>444505212</t>
  </si>
  <si>
    <t>Příprava podkladu před provedením dlažby samonivelační stěrka min.pevnosti 20 MPa, tloušťky přes 3 do 5 mm</t>
  </si>
  <si>
    <t>kerdla</t>
  </si>
  <si>
    <t>45</t>
  </si>
  <si>
    <t>771474112</t>
  </si>
  <si>
    <t>Montáž soklů z dlaždic keramických rovných flexibilní lepidlo v do 90 mm</t>
  </si>
  <si>
    <t>-1240988796</t>
  </si>
  <si>
    <t>Montáž soklů z dlaždic keramických lepených flexibilním lepidlem rovných, výšky přes 65 do 90 mm</t>
  </si>
  <si>
    <t>8,35</t>
  </si>
  <si>
    <t>9,4</t>
  </si>
  <si>
    <t>8,43</t>
  </si>
  <si>
    <t>5,4</t>
  </si>
  <si>
    <t>8,95</t>
  </si>
  <si>
    <t>46</t>
  </si>
  <si>
    <t>59761416</t>
  </si>
  <si>
    <t>sokl-dlažba keramická slinutá hladká do interiéru i exteriéru 300x80mm</t>
  </si>
  <si>
    <t>-189294004</t>
  </si>
  <si>
    <t>48,880/0,30*1,05</t>
  </si>
  <si>
    <t>Mezisoučet</t>
  </si>
  <si>
    <t>172</t>
  </si>
  <si>
    <t>47</t>
  </si>
  <si>
    <t>771574111</t>
  </si>
  <si>
    <t>Montáž podlah keramických hladkých lepených flexibilním lepidlem do 9 ks/m2</t>
  </si>
  <si>
    <t>-931790828</t>
  </si>
  <si>
    <t>Montáž podlah z dlaždic keramických lepených flexibilním lepidlem maloformátových hladkých přes 6 do 9 ks/m2</t>
  </si>
  <si>
    <t>48</t>
  </si>
  <si>
    <t>59761011</t>
  </si>
  <si>
    <t>dlažba keramická slinutá hladká do interiéru i exteriéru do 9ks/m2</t>
  </si>
  <si>
    <t>-450837660</t>
  </si>
  <si>
    <t>46,55*1,1 'Přepočtené koeficientem množství</t>
  </si>
  <si>
    <t>49</t>
  </si>
  <si>
    <t>771591112</t>
  </si>
  <si>
    <t>Izolace pod dlažbu nátěrem nebo stěrkou ve dvou vrstvách</t>
  </si>
  <si>
    <t>-216111405</t>
  </si>
  <si>
    <t>Izolace podlahy pod dlažbu nátěrem nebo stěrkou ve dvou vrstvách</t>
  </si>
  <si>
    <t>50</t>
  </si>
  <si>
    <t>998771103</t>
  </si>
  <si>
    <t>Přesun hmot tonážní pro podlahy z dlaždic v objektech v do 24 m</t>
  </si>
  <si>
    <t>-1021653936</t>
  </si>
  <si>
    <t>Přesun hmot pro podlahy z dlaždic stanovený z hmotnosti přesunovaného materiálu vodorovná dopravní vzdálenost do 50 m v objektech výšky přes 12 do 24 m</t>
  </si>
  <si>
    <t>781</t>
  </si>
  <si>
    <t>Dokončovací práce - obklady</t>
  </si>
  <si>
    <t>51</t>
  </si>
  <si>
    <t>781121011</t>
  </si>
  <si>
    <t>Nátěr penetrační na stěnu</t>
  </si>
  <si>
    <t>-1951344421</t>
  </si>
  <si>
    <t>Příprava podkladu před provedením obkladu nátěr penetrační na stěnu</t>
  </si>
  <si>
    <t>2*(1,225+0,85+1,225)</t>
  </si>
  <si>
    <t>2*4,5</t>
  </si>
  <si>
    <t>2*11,73</t>
  </si>
  <si>
    <t>2*4,7</t>
  </si>
  <si>
    <t>2*(0,9+0,9*0,85)</t>
  </si>
  <si>
    <t>1,5*3,9</t>
  </si>
  <si>
    <t>52</t>
  </si>
  <si>
    <t>781131112</t>
  </si>
  <si>
    <t>Izolace pod obklad nátěrem nebo stěrkou ve dvou vrstvách</t>
  </si>
  <si>
    <t>1154231659</t>
  </si>
  <si>
    <t>Izolace stěny pod obklad izolace nátěrem nebo stěrkou ve dvou vrstvách</t>
  </si>
  <si>
    <t xml:space="preserve">mč. 107 - v místech sprchového koutu </t>
  </si>
  <si>
    <t>2*(0,9+0,9+0,9)</t>
  </si>
  <si>
    <t>53</t>
  </si>
  <si>
    <t>781474112</t>
  </si>
  <si>
    <t>Montáž obkladů vnitřních keramických hladkých do 12 ks/m2 lepených flexibilním lepidlem</t>
  </si>
  <si>
    <t>-1899981194</t>
  </si>
  <si>
    <t>Montáž obkladů vnitřních stěn z dlaždic keramických lepených flexibilním lepidlem maloformátových hladkých přes 9 do 12 ks/m2</t>
  </si>
  <si>
    <t>kerobkl</t>
  </si>
  <si>
    <t>54</t>
  </si>
  <si>
    <t>59761026</t>
  </si>
  <si>
    <t>obklad keramický hladký do 12ks/m2</t>
  </si>
  <si>
    <t>1930399148</t>
  </si>
  <si>
    <t>78,44*1,1 'Přepočtené koeficientem množství</t>
  </si>
  <si>
    <t>55</t>
  </si>
  <si>
    <t>998781102</t>
  </si>
  <si>
    <t>Přesun hmot tonážní pro obklady keramické v objektech v do 12 m</t>
  </si>
  <si>
    <t>-1471269367</t>
  </si>
  <si>
    <t>Přesun hmot pro obklady keramické stanovený z hmotnosti přesunovaného materiálu vodorovná dopravní vzdálenost do 50 m v objektech výšky přes 6 do 12 m</t>
  </si>
  <si>
    <t>783</t>
  </si>
  <si>
    <t>Dokončovací práce - nátěry</t>
  </si>
  <si>
    <t>56</t>
  </si>
  <si>
    <t>783301311</t>
  </si>
  <si>
    <t>Odmaštění zámečnických konstrukcí vodou ředitelným odmašťovačem</t>
  </si>
  <si>
    <t>-1160947469</t>
  </si>
  <si>
    <t>Příprava podkladu zámečnických konstrukcí před provedením nátěru odmaštění odmašťovačem vodou ředitelným</t>
  </si>
  <si>
    <t>5*(0,8*1,97)" dveře odkaz 1</t>
  </si>
  <si>
    <t>4*(0,6*1,97)" dveře odkaz 2</t>
  </si>
  <si>
    <t>2*(0,6*1,97)" dveře odkaz 3</t>
  </si>
  <si>
    <t>57</t>
  </si>
  <si>
    <t>783315101</t>
  </si>
  <si>
    <t>Mezinátěr jednonásobný syntetický standardní zámečnických konstrukcí</t>
  </si>
  <si>
    <t>993751562</t>
  </si>
  <si>
    <t>Mezinátěr zámečnických konstrukcí jednonásobný syntetický standardní</t>
  </si>
  <si>
    <t>58</t>
  </si>
  <si>
    <t>783317101</t>
  </si>
  <si>
    <t>Krycí jednonásobný syntetický standardní nátěr zámečnických konstrukcí</t>
  </si>
  <si>
    <t>-17126193</t>
  </si>
  <si>
    <t>Krycí nátěr (email) zámečnických konstrukcí jednonásobný syntetický standardní</t>
  </si>
  <si>
    <t>59</t>
  </si>
  <si>
    <t>783806811</t>
  </si>
  <si>
    <t>Odstranění nátěrů z omítek oškrábáním</t>
  </si>
  <si>
    <t>723908511</t>
  </si>
  <si>
    <t>oškrábání stávajícího nátěru</t>
  </si>
  <si>
    <t>1,5*4,8</t>
  </si>
  <si>
    <t>1,5*4,3</t>
  </si>
  <si>
    <t>60</t>
  </si>
  <si>
    <t>783813131</t>
  </si>
  <si>
    <t>Penetrační syntetický nátěr hladkých, tenkovrstvých zrnitých a štukových omítek</t>
  </si>
  <si>
    <t>-1519521479</t>
  </si>
  <si>
    <t>Penetrační nátěr omítek hladkých omítek hladkých, zrnitých tenkovrstvých nebo štukových stupně členitosti 1 a 2 syntetický</t>
  </si>
  <si>
    <t>doplnění nátěru v chodně mč. 100</t>
  </si>
  <si>
    <t>783817121</t>
  </si>
  <si>
    <t>Krycí jednonásobný syntetický nátěr hladkých, zrnitých tenkovrstvých nebo štukových omítek</t>
  </si>
  <si>
    <t>-611114604</t>
  </si>
  <si>
    <t>Krycí (ochranný ) nátěr omítek jednonásobný hladkých omítek hladkých, zrnitých tenkovrstvých nebo štukových stupně členitosti 1 a 2 syntetický</t>
  </si>
  <si>
    <t>784</t>
  </si>
  <si>
    <t>Dokončovací práce - malby a tapety</t>
  </si>
  <si>
    <t>62</t>
  </si>
  <si>
    <t>784111001</t>
  </si>
  <si>
    <t>Oprášení (ometení ) podkladu v místnostech výšky do 3,80 m</t>
  </si>
  <si>
    <t>958522015</t>
  </si>
  <si>
    <t>Oprášení (ometení) podkladu v místnostech výšky do 3,80 m</t>
  </si>
  <si>
    <t>malba</t>
  </si>
  <si>
    <t>63</t>
  </si>
  <si>
    <t>784171101</t>
  </si>
  <si>
    <t>Zakrytí vnitřních podlah včetně pozdějšího odkrytí</t>
  </si>
  <si>
    <t>-79597173</t>
  </si>
  <si>
    <t>Zakrytí nemalovaných ploch (materiál ve specifikaci) včetně pozdějšího odkrytí podlah</t>
  </si>
  <si>
    <t xml:space="preserve">zakrytí ploch místností před malbou </t>
  </si>
  <si>
    <t>58124844</t>
  </si>
  <si>
    <t>fólie pro malířské potřeby zakrývací tl 25µ 4x5m</t>
  </si>
  <si>
    <t>-1285761680</t>
  </si>
  <si>
    <t>65</t>
  </si>
  <si>
    <t>784221101</t>
  </si>
  <si>
    <t>Dvojnásobné bílé malby ze směsí za sucha dobře otěruvzdorných v místnostech do 3,80 m</t>
  </si>
  <si>
    <t>-2088170234</t>
  </si>
  <si>
    <t>Malby z malířských směsí otěruvzdorných za sucha dvojnásobné, bílé za sucha otěruvzdorné dobře v místnostech výšky do 3,80 m</t>
  </si>
  <si>
    <t xml:space="preserve">malba stropy </t>
  </si>
  <si>
    <t>malba stěn</t>
  </si>
  <si>
    <t>66</t>
  </si>
  <si>
    <t>784221141</t>
  </si>
  <si>
    <t>Příplatek k cenám 2x maleb za sucha otěruvzdorných za barevnou malbu tónovanou tónovacími přípravky</t>
  </si>
  <si>
    <t>-947616100</t>
  </si>
  <si>
    <t>Malby z malířských směsí otěruvzdorných za sucha Příplatek k cenám dvojnásobných maleb za provádění barevné malby tónované tónovacími přípravky</t>
  </si>
  <si>
    <t>na chodby se namíchají barvy ve světlých odstínech dle stávající výmalby</t>
  </si>
  <si>
    <t xml:space="preserve">stěny </t>
  </si>
  <si>
    <t xml:space="preserve">D.1.4.b - Zdravotně-technické instalace </t>
  </si>
  <si>
    <t xml:space="preserve">    721 - Zdravotechnika - vnitřní kanalizace</t>
  </si>
  <si>
    <t xml:space="preserve">    722 - Zdravotechnika - vnitřní vodovod</t>
  </si>
  <si>
    <t xml:space="preserve">    727 - Zdravotechnika - požární ochrana</t>
  </si>
  <si>
    <t>HZS - Hodinové zúčtovací sazby</t>
  </si>
  <si>
    <t>974032132</t>
  </si>
  <si>
    <t>Vysekání rýh ve stěnách nebo příčkách z dutých cihel nebo tvárnic hl do 50 mm š 70 mm</t>
  </si>
  <si>
    <t>-522563345</t>
  </si>
  <si>
    <t>Vysekání rýh ve stěnách nebo příčkách z dutých cihel, tvárnic, desek z dutých cihel nebo tvárnic do hl. 50 mm a šířky do 70 mm</t>
  </si>
  <si>
    <t>5"voda</t>
  </si>
  <si>
    <t>974032142</t>
  </si>
  <si>
    <t>Vysekání rýh ve stěnách nebo příčkách z dutých cihel nebo tvárnic hl do 70 mm š do 70 mm</t>
  </si>
  <si>
    <t>478476612</t>
  </si>
  <si>
    <t>Vysekání rýh ve stěnách nebo příčkách z dutých cihel, tvárnic, desek z dutých cihel nebo tvárnic do hl. 70 mm a šířky do 70 mm</t>
  </si>
  <si>
    <t>kanalizace potrubí drážky ve zdi</t>
  </si>
  <si>
    <t>974042553</t>
  </si>
  <si>
    <t>Vysekání rýh v dlažbě betonové nebo jiné monolitické hl do 100 mm š do 100 mm</t>
  </si>
  <si>
    <t>-2052332206</t>
  </si>
  <si>
    <t>Vysekání rýh v betonové nebo jiné monolitické dlažbě s betonovým podkladem do hl. 100 mm a šířky do 100 mm</t>
  </si>
  <si>
    <t>kanalizace potrubí v drážce podlahy</t>
  </si>
  <si>
    <t>1220758920</t>
  </si>
  <si>
    <t>2041705387</t>
  </si>
  <si>
    <t>-147857294</t>
  </si>
  <si>
    <t>0,603*19 'Přepočtené koeficientem množství</t>
  </si>
  <si>
    <t>997013631</t>
  </si>
  <si>
    <t>Poplatek za uložení na skládce (skládkovné) stavebního odpadu směsného kód odpadu 17 09 04</t>
  </si>
  <si>
    <t>-1713262231</t>
  </si>
  <si>
    <t>Poplatek za uložení stavebního odpadu na skládce (skládkovné) směsného stavebního a demoličního zatříděného do Katalogu odpadů pod kódem 17 09 04</t>
  </si>
  <si>
    <t>721</t>
  </si>
  <si>
    <t>Zdravotechnika - vnitřní kanalizace</t>
  </si>
  <si>
    <t>721171808</t>
  </si>
  <si>
    <t>Demontáž potrubí z PVC do D 114</t>
  </si>
  <si>
    <t>-1325493009</t>
  </si>
  <si>
    <t>Demontáž potrubí z novodurových trub odpadních nebo připojovacích přes 75 do D 114</t>
  </si>
  <si>
    <t>721174024</t>
  </si>
  <si>
    <t>Potrubí kanalizační z PP odpadní DN 75</t>
  </si>
  <si>
    <t>1337372628</t>
  </si>
  <si>
    <t>Potrubí z trub polypropylenových odpadní (svislé) DN 75</t>
  </si>
  <si>
    <t>721174025</t>
  </si>
  <si>
    <t>Potrubí kanalizační z PP odpadní DN 110</t>
  </si>
  <si>
    <t>-1706591672</t>
  </si>
  <si>
    <t>Potrubí z trub polypropylenových odpadní (svislé) DN 110</t>
  </si>
  <si>
    <t>721174042</t>
  </si>
  <si>
    <t>Potrubí kanalizační z PP připojovací DN 40</t>
  </si>
  <si>
    <t>-1894653203</t>
  </si>
  <si>
    <t>Potrubí z trub polypropylenových připojovací DN 40</t>
  </si>
  <si>
    <t>721174043</t>
  </si>
  <si>
    <t>Potrubí kanalizační z PP připojovací DN 50</t>
  </si>
  <si>
    <t>-2012743480</t>
  </si>
  <si>
    <t>Potrubí z trub polypropylenových připojovací DN 50</t>
  </si>
  <si>
    <t>OSM.115600</t>
  </si>
  <si>
    <t>HTRE čistící tvarovka DN110</t>
  </si>
  <si>
    <t>1751303968</t>
  </si>
  <si>
    <t>2861574R</t>
  </si>
  <si>
    <t>HTUG přechodka litina/PP 110</t>
  </si>
  <si>
    <t>-1108201203</t>
  </si>
  <si>
    <t>721194104</t>
  </si>
  <si>
    <t>Vyvedení a upevnění odpadních výpustek DN 40</t>
  </si>
  <si>
    <t>2143212870</t>
  </si>
  <si>
    <t>Vyměření přípojek na potrubí vyvedení a upevnění odpadních výpustek DN 40</t>
  </si>
  <si>
    <t>4+1</t>
  </si>
  <si>
    <t>721194105</t>
  </si>
  <si>
    <t>Vyvedení a upevnění odpadních výpustek DN 50</t>
  </si>
  <si>
    <t>-1943214370</t>
  </si>
  <si>
    <t>Vyměření přípojek na potrubí vyvedení a upevnění odpadních výpustek DN 50</t>
  </si>
  <si>
    <t>1+2</t>
  </si>
  <si>
    <t>721194109</t>
  </si>
  <si>
    <t>Vyvedení a upevnění odpadních výpustek DN 110</t>
  </si>
  <si>
    <t>-499525334</t>
  </si>
  <si>
    <t>Vyměření přípojek na potrubí vyvedení a upevnění odpadních výpustek DN 110</t>
  </si>
  <si>
    <t>721210813</t>
  </si>
  <si>
    <t>Demontáž vpustí podlahových z kyselinovzdorné kameniny DN 100</t>
  </si>
  <si>
    <t>1139953641</t>
  </si>
  <si>
    <t>Demontáž kanalizačního příslušenství vpustí podlahových z kyselinovzdorné kameniny DN 100</t>
  </si>
  <si>
    <t>721290111</t>
  </si>
  <si>
    <t>Zkouška těsnosti potrubí kanalizace vodou do DN 125</t>
  </si>
  <si>
    <t>1283590631</t>
  </si>
  <si>
    <t>Zkouška těsnosti kanalizace v objektech vodou do DN 125</t>
  </si>
  <si>
    <t>721-R2</t>
  </si>
  <si>
    <t>Propojení kanalizace na stávající</t>
  </si>
  <si>
    <t>318211735</t>
  </si>
  <si>
    <t>998721103</t>
  </si>
  <si>
    <t>Přesun hmot tonážní pro vnitřní kanalizace v objektech v do 24 m</t>
  </si>
  <si>
    <t>-1683235031</t>
  </si>
  <si>
    <t>Přesun hmot pro vnitřní kanalizace stanovený z hmotnosti přesunovaného materiálu vodorovná dopravní vzdálenost do 50 m v objektech výšky přes 12 do 24 m</t>
  </si>
  <si>
    <t>722</t>
  </si>
  <si>
    <t>Zdravotechnika - vnitřní vodovod</t>
  </si>
  <si>
    <t>722130801</t>
  </si>
  <si>
    <t>Demontáž potrubí ocelové pozinkované závitové do DN 25</t>
  </si>
  <si>
    <t>-488526338</t>
  </si>
  <si>
    <t>Demontáž potrubí z ocelových trubek pozinkovaných závitových do DN 25</t>
  </si>
  <si>
    <t>722175002</t>
  </si>
  <si>
    <t>Potrubí vodovodní plastové PP-RCT svar polyfúze D 20x2,8 mm</t>
  </si>
  <si>
    <t>2115912943</t>
  </si>
  <si>
    <t>Potrubí z plastových trubek z polypropylenu PP-RCT svařovaných polyfúzně D 20 x 2,8</t>
  </si>
  <si>
    <t>SV</t>
  </si>
  <si>
    <t>C,TUV</t>
  </si>
  <si>
    <t>722175003</t>
  </si>
  <si>
    <t>Potrubí vodovodní plastové PP-RCT svar polyfúze D 25x3,5 mm</t>
  </si>
  <si>
    <t>-1472137256</t>
  </si>
  <si>
    <t>Potrubí z plastových trubek z polypropylenu PP-RCT svařovaných polyfúzně D 25 x 3,5</t>
  </si>
  <si>
    <t>C.TUV</t>
  </si>
  <si>
    <t>722181242</t>
  </si>
  <si>
    <t>Ochrana vodovodního potrubí přilepenými termoizolačními trubicemi z PE tl do 20 mm DN do 45 mm</t>
  </si>
  <si>
    <t>-1479489496</t>
  </si>
  <si>
    <t>Ochrana potrubí termoizolačními trubicemi z pěnového polyetylenu PE přilepenými v příčných a podélných spojích, tloušťky izolace přes 13 do 20 mm, vnitřního průměru izolace DN přes 22 do 45 mm</t>
  </si>
  <si>
    <t>722181252</t>
  </si>
  <si>
    <t>Ochrana vodovodního potrubí přilepenými termoizolačními trubicemi z PE tl do 25 mm DN do 45 mm</t>
  </si>
  <si>
    <t>443697251</t>
  </si>
  <si>
    <t>Ochrana potrubí termoizolačními trubicemi z pěnového polyetylenu PE přilepenými v příčných a podélných spojích, tloušťky izolace přes 20 do 25 mm, vnitřního průměru izolace DN přes 22 do 45 mm</t>
  </si>
  <si>
    <t>722181253</t>
  </si>
  <si>
    <t>Ochrana vodovodního potrubí přilepenými termoizolačními trubicemi z PE tl do 25 mm DN do 63 mm</t>
  </si>
  <si>
    <t>91648223</t>
  </si>
  <si>
    <t>Ochrana potrubí termoizolačními trubicemi z pěnového polyetylenu PE přilepenými v příčných a podélných spojích, tloušťky izolace přes 20 do 25 mm, vnitřního průměru izolace DN přes 45 do 63 mm</t>
  </si>
  <si>
    <t>722181254</t>
  </si>
  <si>
    <t>Ochrana vodovodního potrubí přilepenými termoizolačními trubicemi z PE tl do 25 mm DN do 89 mm</t>
  </si>
  <si>
    <t>2054149307</t>
  </si>
  <si>
    <t>Ochrana potrubí termoizolačními trubicemi z pěnového polyetylenu PE přilepenými v příčných a podélných spojích, tloušťky izolace přes 20 do 25 mm, vnitřního průměru izolace DN přes 63 do 89 mm</t>
  </si>
  <si>
    <t>722181256</t>
  </si>
  <si>
    <t>Ochrana vodovodního potrubí přilepenými termoizolačními trubicemi z PE tl do 25 mm DN přes 110 mm</t>
  </si>
  <si>
    <t>1143050205</t>
  </si>
  <si>
    <t>Ochrana potrubí termoizolačními trubicemi z pěnového polyetylenu PE přilepenými v příčných a podélných spojích, tloušťky izolace přes 20 do 25 mm, vnitřního průměru izolace DN přes 110 mm</t>
  </si>
  <si>
    <t>722190401</t>
  </si>
  <si>
    <t>Vyvedení a upevnění výpustku do DN 25</t>
  </si>
  <si>
    <t>1477051254</t>
  </si>
  <si>
    <t>Zřízení přípojek na potrubí vyvedení a upevnění výpustek do DN 25</t>
  </si>
  <si>
    <t>4*2+3+2+2+2*2</t>
  </si>
  <si>
    <t>722190901</t>
  </si>
  <si>
    <t>Uzavření nebo otevření vodovodního potrubí při opravách</t>
  </si>
  <si>
    <t>1874109803</t>
  </si>
  <si>
    <t>Opravy ostatní uzavření nebo otevření vodovodního potrubí při opravách včetně vypuštění a napuštění</t>
  </si>
  <si>
    <t>722220111</t>
  </si>
  <si>
    <t>Nástěnka pro výtokový ventil G 1/2" s jedním závitem</t>
  </si>
  <si>
    <t>1178920309</t>
  </si>
  <si>
    <t>Armatury s jedním závitem nástěnky pro výtokový ventil G 1/2"</t>
  </si>
  <si>
    <t>722220121</t>
  </si>
  <si>
    <t>Nástěnka pro baterii G 1/2" s jedním závitem</t>
  </si>
  <si>
    <t>pár</t>
  </si>
  <si>
    <t>1697510842</t>
  </si>
  <si>
    <t>Armatury s jedním závitem nástěnky pro baterii G 1/2"</t>
  </si>
  <si>
    <t>722220861</t>
  </si>
  <si>
    <t>Demontáž armatur závitových se dvěma závity G do 3/4</t>
  </si>
  <si>
    <t>1838931736</t>
  </si>
  <si>
    <t>Demontáž armatur závitových se dvěma závity do G 3/4</t>
  </si>
  <si>
    <t>722240122</t>
  </si>
  <si>
    <t>Kohout kulový plastový PPR DN 20</t>
  </si>
  <si>
    <t>1091141566</t>
  </si>
  <si>
    <t>Armatury z plastických hmot kohouty (PPR) kulové DN 20</t>
  </si>
  <si>
    <t>722290226</t>
  </si>
  <si>
    <t>Zkouška těsnosti vodovodního potrubí závitového do DN 50</t>
  </si>
  <si>
    <t>1455771142</t>
  </si>
  <si>
    <t>Zkoušky, proplach a desinfekce vodovodního potrubí zkoušky těsnosti vodovodního potrubí závitového do DN 50</t>
  </si>
  <si>
    <t>722290234</t>
  </si>
  <si>
    <t>Proplach a dezinfekce vodovodního potrubí do DN 80</t>
  </si>
  <si>
    <t>512</t>
  </si>
  <si>
    <t>1324685858</t>
  </si>
  <si>
    <t>Zkoušky, proplach a desinfekce vodovodního potrubí proplach a desinfekce vodovodního potrubí do DN 80</t>
  </si>
  <si>
    <t>722-R1</t>
  </si>
  <si>
    <t>Propojení na stávající rozvody</t>
  </si>
  <si>
    <t>846541919</t>
  </si>
  <si>
    <t>998722103</t>
  </si>
  <si>
    <t>Přesun hmot tonážní pro vnitřní vodovod v objektech v do 24 m</t>
  </si>
  <si>
    <t>-657715518</t>
  </si>
  <si>
    <t>Přesun hmot pro vnitřní vodovod stanovený z hmotnosti přesunovaného materiálu vodorovná dopravní vzdálenost do 50 m v objektech výšky přes 12 do 24 m</t>
  </si>
  <si>
    <t>725110814</t>
  </si>
  <si>
    <t>Demontáž klozetu Kombi, odsávací</t>
  </si>
  <si>
    <t>soubor</t>
  </si>
  <si>
    <t>1619462149</t>
  </si>
  <si>
    <t>Demontáž klozetů odsávacích nebo kombinačních</t>
  </si>
  <si>
    <t>725119122</t>
  </si>
  <si>
    <t>Montáž klozetových mís kombi</t>
  </si>
  <si>
    <t>1296275639</t>
  </si>
  <si>
    <t>Zařízení záchodů montáž klozetových mís kombi</t>
  </si>
  <si>
    <t>WC</t>
  </si>
  <si>
    <t>WC - klozet diturvitový kombi komplet se splachovací nádrží + ventil rohový -1/2“ + sedátko + inst.sada</t>
  </si>
  <si>
    <t>1915064678</t>
  </si>
  <si>
    <t>725210821</t>
  </si>
  <si>
    <t>Demontáž umyvadel bez výtokových armatur</t>
  </si>
  <si>
    <t>-2144327124</t>
  </si>
  <si>
    <t>Demontáž umyvadel bez výtokových armatur umyvadel</t>
  </si>
  <si>
    <t>725219102</t>
  </si>
  <si>
    <t>Montáž umyvadla připevněného na šrouby do zdiva</t>
  </si>
  <si>
    <t>1034396957</t>
  </si>
  <si>
    <t>Umyvadla montáž umyvadel ostatních typů na šrouby</t>
  </si>
  <si>
    <t>U</t>
  </si>
  <si>
    <t>U – umyvadlo diturvitové vel.55 + sifon plastový + baterie nástěnná páková + instalační sada</t>
  </si>
  <si>
    <t>1417655204</t>
  </si>
  <si>
    <t>UK</t>
  </si>
  <si>
    <t>UK – umyvadlo diturvitové vel.55 + sifon plastový + baterie nástěnná páková + instalační sada</t>
  </si>
  <si>
    <t>-458605048</t>
  </si>
  <si>
    <t>725240811</t>
  </si>
  <si>
    <t>Demontáž kabin sprchových bez výtokových armatur</t>
  </si>
  <si>
    <t>-208062379</t>
  </si>
  <si>
    <t>Demontáž sprchových kabin a vaniček bez výtokových armatur kabin</t>
  </si>
  <si>
    <t>725810811</t>
  </si>
  <si>
    <t>Demontáž ventilů výtokových nástěnných</t>
  </si>
  <si>
    <t>-1113371440</t>
  </si>
  <si>
    <t>Demontáž výtokových ventilů nástěnných</t>
  </si>
  <si>
    <t>725819402</t>
  </si>
  <si>
    <t>Montáž ventilů rohových G 1/2" bez připojovací trubičky</t>
  </si>
  <si>
    <t>-1703923711</t>
  </si>
  <si>
    <t>Ventily montáž ventilů ostatních typů rohových bez připojovací trubičky G 1/2"</t>
  </si>
  <si>
    <t>725820801</t>
  </si>
  <si>
    <t>Demontáž baterie nástěnné do G 3 / 4</t>
  </si>
  <si>
    <t>1065850542</t>
  </si>
  <si>
    <t>Demontáž baterií nástěnných do G 3/4</t>
  </si>
  <si>
    <t>725829121</t>
  </si>
  <si>
    <t>Montáž baterie umyvadlové nástěnné pákové a klasické ostatní typ</t>
  </si>
  <si>
    <t>1050947533</t>
  </si>
  <si>
    <t>Baterie umyvadlové montáž ostatních typů nástěnných pákových nebo klasických</t>
  </si>
  <si>
    <t>55145615</t>
  </si>
  <si>
    <t>baterie umyvadlová nástěnná páková 150mm chrom</t>
  </si>
  <si>
    <t>-1181328915</t>
  </si>
  <si>
    <t>725840850</t>
  </si>
  <si>
    <t>Demontáž baterie sprch diferenciální do G 3/4x1</t>
  </si>
  <si>
    <t>618516801</t>
  </si>
  <si>
    <t>Demontáž baterií sprchových diferenciálních do G 3/4 x 1</t>
  </si>
  <si>
    <t>1+3</t>
  </si>
  <si>
    <t>725849412</t>
  </si>
  <si>
    <t>Montáž baterie sprchové nástěnné s pevnou výškou sprchy</t>
  </si>
  <si>
    <t>656365665</t>
  </si>
  <si>
    <t>Baterie sprchové montáž nástěnných baterií s pevnou výškou sprchy</t>
  </si>
  <si>
    <t>2+1</t>
  </si>
  <si>
    <t>55145594</t>
  </si>
  <si>
    <t>baterie sprchová páková 150mm chrom</t>
  </si>
  <si>
    <t>-1995884816</t>
  </si>
  <si>
    <t>725860811</t>
  </si>
  <si>
    <t>Demontáž uzávěrů zápachu jednoduchých</t>
  </si>
  <si>
    <t>-188951152</t>
  </si>
  <si>
    <t>Demontáž zápachových uzávěrek pro zařizovací předměty jednoduchých</t>
  </si>
  <si>
    <t>5+1</t>
  </si>
  <si>
    <t>725869101</t>
  </si>
  <si>
    <t>Montáž zápachových uzávěrek umyvadlových do DN 40</t>
  </si>
  <si>
    <t>741618981</t>
  </si>
  <si>
    <t>Zápachové uzávěrky zařizovacích předmětů montáž zápachových uzávěrek umyvadlových do DN 40</t>
  </si>
  <si>
    <t>725869218</t>
  </si>
  <si>
    <t>Montáž zápachových uzávěrek U-sifonů</t>
  </si>
  <si>
    <t>-1785746142</t>
  </si>
  <si>
    <t>Zápachové uzávěrky zařizovacích předmětů montáž zápachových uzávěrek dřezových dvoudílných U-sifonů</t>
  </si>
  <si>
    <t>552332R</t>
  </si>
  <si>
    <t>flexi sifon DN 110</t>
  </si>
  <si>
    <t>-1699993366</t>
  </si>
  <si>
    <t>721219128</t>
  </si>
  <si>
    <t>Montáž odtokového sprchového žlabu délky do 1050 mm</t>
  </si>
  <si>
    <t>1417093252</t>
  </si>
  <si>
    <t>Odtokové sprchové žlaby montáž odtokových sprchových žlabů ostatních typů délky do 1050 mm</t>
  </si>
  <si>
    <t>PŽ</t>
  </si>
  <si>
    <t>PŽ - sprchový podlahový žlab s vpustí ,roštem+ baterie sprchová s příslušenstvím</t>
  </si>
  <si>
    <t>-651847959</t>
  </si>
  <si>
    <t>SK</t>
  </si>
  <si>
    <t>SK - sprchový kout komplet /zástěna-tyč, závěs, sprchový žlab s vpustí ,roštem+baterie sprchová s příslušenstvím, montážní sada</t>
  </si>
  <si>
    <t>-1995788219</t>
  </si>
  <si>
    <t>80727081</t>
  </si>
  <si>
    <t>727</t>
  </si>
  <si>
    <t>Zdravotechnika - požární ochrana</t>
  </si>
  <si>
    <t>727121101</t>
  </si>
  <si>
    <t>Protipožární manžeta D 32 mm z jedné strany dělící konstrukce požární odolnost EI 90</t>
  </si>
  <si>
    <t>351719750</t>
  </si>
  <si>
    <t>Protipožární ochranné manžety z jedné strany dělící konstrukce požární odolnost EI 90 D 32</t>
  </si>
  <si>
    <t>727121107</t>
  </si>
  <si>
    <t>Protipožární manžeta D 110 mm z jedné strany dělící konstrukce požární odolnost EI 90</t>
  </si>
  <si>
    <t>-722997778</t>
  </si>
  <si>
    <t>Protipožární ochranné manžety z jedné strany dělící konstrukce požární odolnost EI 90 D 110</t>
  </si>
  <si>
    <t xml:space="preserve">3"stupačka kanalizace </t>
  </si>
  <si>
    <t>HZS</t>
  </si>
  <si>
    <t>Hodinové zúčtovací sazby</t>
  </si>
  <si>
    <t>HZS2211</t>
  </si>
  <si>
    <t>Hodinová zúčtovací sazba instalatér</t>
  </si>
  <si>
    <t>hod</t>
  </si>
  <si>
    <t>-782113574</t>
  </si>
  <si>
    <t>Hodinové zúčtovací sazby profesí PSV provádění stavebních instalací instalatér</t>
  </si>
  <si>
    <t>-kontrola, přetěsnění, litinových dešťových svodů / upřesní se na místě/</t>
  </si>
  <si>
    <t>-zajištění stávajících odpadů proti možnému znečištění/ pročištění stávajících/</t>
  </si>
  <si>
    <t>-demontáž a zpětná montáž rozvodu vody/ přístup k rekonstrukci stoupaček kanalizace/</t>
  </si>
  <si>
    <t>67</t>
  </si>
  <si>
    <t>HZS2492</t>
  </si>
  <si>
    <t>Hodinová zúčtovací sazba pomocný dělník PSV</t>
  </si>
  <si>
    <t>-1512469132</t>
  </si>
  <si>
    <t>Hodinové zúčtovací sazby profesí PSV zednické výpomoci a pomocné práce PSV pomocný dělník PSV</t>
  </si>
  <si>
    <t>-montážní jáma v podlaze/ propojení rozvodů /,zpětné začištění - 3 kpl</t>
  </si>
  <si>
    <t>-montážní jáma v podlaze/ výměna vpusti /,zpětné začištění - 2 kpl</t>
  </si>
  <si>
    <t>-nový prostup zdí - 3 kpl</t>
  </si>
  <si>
    <t>-odbourání zákrytu stoupaček/ viz. PD stavební části/</t>
  </si>
  <si>
    <t>-příprava stavby</t>
  </si>
  <si>
    <t>-zazdění a začištění stávajících prostupů</t>
  </si>
  <si>
    <t>-prověření propojení kovových částí na zemní vodič</t>
  </si>
  <si>
    <t>-úklid místa, včetně ekologické likvidace odpadu</t>
  </si>
  <si>
    <t>VON - Vedlejší a ostatní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</si>
  <si>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</si>
  <si>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</si>
  <si>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</si>
  <si>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</si>
  <si>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</si>
  <si>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</si>
  <si>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</si>
  <si>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</si>
  <si>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</si>
  <si>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Kč</t>
  </si>
  <si>
    <t>1024</t>
  </si>
  <si>
    <t>1294557515</t>
  </si>
  <si>
    <t>VRN3</t>
  </si>
  <si>
    <t>Zařízení staveniště</t>
  </si>
  <si>
    <t>030001000</t>
  </si>
  <si>
    <t>-66793765</t>
  </si>
  <si>
    <t>SEZNAM FIGUR</t>
  </si>
  <si>
    <t>Výměra</t>
  </si>
  <si>
    <t xml:space="preserve"> B./ D.1.1</t>
  </si>
  <si>
    <t>Použití figury: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</si>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</sst>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i/>
      <sz val="8"/>
      <color rgb="FF003366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40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/>
    <xf numFmtId="0" fontId="13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6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20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20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3" fillId="0" borderId="15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3" fillId="0" borderId="15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4" fillId="4" borderId="7" xfId="0" applyFont="1" applyFill="1" applyBorder="1" applyAlignment="1" applyProtection="1">
      <alignment horizontal="center" vertical="center"/>
    </xf>
    <xf numFmtId="0" fontId="24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4" fillId="4" borderId="8" xfId="0" applyFont="1" applyFill="1" applyBorder="1" applyAlignment="1" applyProtection="1">
      <alignment horizontal="center" vertical="center"/>
    </xf>
    <xf numFmtId="0" fontId="24" fillId="4" borderId="8" xfId="0" applyFont="1" applyFill="1" applyBorder="1" applyAlignment="1" applyProtection="1">
      <alignment horizontal="right" vertical="center"/>
    </xf>
    <xf numFmtId="0" fontId="24" fillId="4" borderId="9" xfId="0" applyFont="1" applyFill="1" applyBorder="1" applyAlignment="1" applyProtection="1">
      <alignment horizontal="center" vertical="center"/>
    </xf>
    <xf numFmtId="0" fontId="25" fillId="0" borderId="17" xfId="0" applyFont="1" applyBorder="1" applyAlignment="1" applyProtection="1">
      <alignment horizontal="center" vertical="center" wrapText="1"/>
    </xf>
    <xf numFmtId="0" fontId="25" fillId="0" borderId="18" xfId="0" applyFont="1" applyBorder="1" applyAlignment="1" applyProtection="1">
      <alignment horizontal="center" vertical="center" wrapText="1"/>
    </xf>
    <xf numFmtId="0" fontId="25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2" fillId="0" borderId="15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horizontal="right"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33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6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4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4" fillId="4" borderId="0" xfId="0" applyFont="1" applyFill="1" applyAlignment="1" applyProtection="1">
      <alignment horizontal="right" vertical="center"/>
    </xf>
    <xf numFmtId="0" fontId="35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4" fillId="4" borderId="17" xfId="0" applyFont="1" applyFill="1" applyBorder="1" applyAlignment="1" applyProtection="1">
      <alignment horizontal="center" vertical="center" wrapText="1"/>
    </xf>
    <xf numFmtId="0" fontId="24" fillId="4" borderId="18" xfId="0" applyFont="1" applyFill="1" applyBorder="1" applyAlignment="1" applyProtection="1">
      <alignment horizontal="center" vertical="center" wrapText="1"/>
    </xf>
    <xf numFmtId="0" fontId="24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6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6" fillId="0" borderId="13" xfId="0" applyNumberFormat="1" applyFont="1" applyBorder="1" applyAlignment="1" applyProtection="1"/>
    <xf numFmtId="166" fontId="36" fillId="0" borderId="14" xfId="0" applyNumberFormat="1" applyFont="1" applyBorder="1" applyAlignment="1" applyProtection="1"/>
    <xf numFmtId="4" fontId="37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4" fillId="0" borderId="23" xfId="0" applyFont="1" applyBorder="1" applyAlignment="1" applyProtection="1">
      <alignment horizontal="center" vertical="center"/>
    </xf>
    <xf numFmtId="49" fontId="24" fillId="0" borderId="23" xfId="0" applyNumberFormat="1" applyFont="1" applyBorder="1" applyAlignment="1" applyProtection="1">
      <alignment horizontal="left" vertical="center" wrapText="1"/>
    </xf>
    <xf numFmtId="0" fontId="24" fillId="0" borderId="23" xfId="0" applyFont="1" applyBorder="1" applyAlignment="1" applyProtection="1">
      <alignment horizontal="left" vertical="center" wrapText="1"/>
    </xf>
    <xf numFmtId="0" fontId="24" fillId="0" borderId="23" xfId="0" applyFont="1" applyBorder="1" applyAlignment="1" applyProtection="1">
      <alignment horizontal="center" vertical="center" wrapText="1"/>
    </xf>
    <xf numFmtId="167" fontId="24" fillId="0" borderId="23" xfId="0" applyNumberFormat="1" applyFont="1" applyBorder="1" applyAlignment="1" applyProtection="1">
      <alignment vertical="center"/>
    </xf>
    <xf numFmtId="4" fontId="24" fillId="2" borderId="23" xfId="0" applyNumberFormat="1" applyFont="1" applyFill="1" applyBorder="1" applyAlignment="1" applyProtection="1">
      <alignment vertical="center"/>
      <protection locked="0"/>
    </xf>
    <xf numFmtId="4" fontId="24" fillId="0" borderId="23" xfId="0" applyNumberFormat="1" applyFont="1" applyBorder="1" applyAlignment="1" applyProtection="1">
      <alignment vertical="center"/>
    </xf>
    <xf numFmtId="0" fontId="25" fillId="2" borderId="15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 applyProtection="1">
      <alignment horizontal="center" vertical="center"/>
    </xf>
    <xf numFmtId="166" fontId="25" fillId="0" borderId="0" xfId="0" applyNumberFormat="1" applyFont="1" applyBorder="1" applyAlignment="1" applyProtection="1">
      <alignment vertical="center"/>
    </xf>
    <xf numFmtId="166" fontId="25" fillId="0" borderId="16" xfId="0" applyNumberFormat="1" applyFont="1" applyBorder="1" applyAlignment="1" applyProtection="1">
      <alignment vertical="center"/>
    </xf>
    <xf numFmtId="0" fontId="2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8" fillId="0" borderId="0" xfId="0" applyFont="1" applyAlignment="1" applyProtection="1">
      <alignment horizontal="left" vertical="center"/>
    </xf>
    <xf numFmtId="0" fontId="39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/>
    <xf numFmtId="0" fontId="12" fillId="0" borderId="0" xfId="0" applyFont="1" applyAlignment="1" applyProtection="1"/>
    <xf numFmtId="0" fontId="12" fillId="0" borderId="0" xfId="0" applyFont="1" applyAlignment="1" applyProtection="1">
      <alignment horizontal="left"/>
    </xf>
    <xf numFmtId="0" fontId="12" fillId="0" borderId="0" xfId="0" applyFont="1" applyAlignment="1" applyProtection="1">
      <protection locked="0"/>
    </xf>
    <xf numFmtId="4" fontId="12" fillId="0" borderId="0" xfId="0" applyNumberFormat="1" applyFont="1" applyAlignment="1" applyProtection="1"/>
    <xf numFmtId="0" fontId="12" fillId="0" borderId="4" xfId="0" applyFont="1" applyBorder="1" applyAlignment="1"/>
    <xf numFmtId="0" fontId="12" fillId="0" borderId="15" xfId="0" applyFont="1" applyBorder="1" applyAlignment="1" applyProtection="1"/>
    <xf numFmtId="0" fontId="12" fillId="0" borderId="0" xfId="0" applyFont="1" applyBorder="1" applyAlignment="1" applyProtection="1"/>
    <xf numFmtId="166" fontId="12" fillId="0" borderId="0" xfId="0" applyNumberFormat="1" applyFont="1" applyBorder="1" applyAlignment="1" applyProtection="1"/>
    <xf numFmtId="166" fontId="12" fillId="0" borderId="16" xfId="0" applyNumberFormat="1" applyFont="1" applyBorder="1" applyAlignment="1" applyProtection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4" fontId="12" fillId="0" borderId="0" xfId="0" applyNumberFormat="1" applyFont="1" applyAlignment="1">
      <alignment vertical="center"/>
    </xf>
    <xf numFmtId="0" fontId="13" fillId="0" borderId="4" xfId="0" applyFont="1" applyBorder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 wrapText="1"/>
    </xf>
    <xf numFmtId="167" fontId="13" fillId="0" borderId="0" xfId="0" applyNumberFormat="1" applyFont="1" applyAlignment="1" applyProtection="1">
      <alignment vertical="center"/>
    </xf>
    <xf numFmtId="0" fontId="13" fillId="0" borderId="0" xfId="0" applyFont="1" applyAlignment="1" applyProtection="1">
      <alignment vertical="center"/>
      <protection locked="0"/>
    </xf>
    <xf numFmtId="0" fontId="13" fillId="0" borderId="4" xfId="0" applyFont="1" applyBorder="1" applyAlignment="1">
      <alignment vertical="center"/>
    </xf>
    <xf numFmtId="0" fontId="13" fillId="0" borderId="15" xfId="0" applyFont="1" applyBorder="1" applyAlignment="1" applyProtection="1">
      <alignment vertical="center"/>
    </xf>
    <xf numFmtId="0" fontId="13" fillId="0" borderId="0" xfId="0" applyFont="1" applyBorder="1" applyAlignment="1" applyProtection="1">
      <alignment vertical="center"/>
    </xf>
    <xf numFmtId="0" fontId="13" fillId="0" borderId="16" xfId="0" applyFont="1" applyBorder="1" applyAlignment="1" applyProtection="1">
      <alignment vertical="center"/>
    </xf>
    <xf numFmtId="0" fontId="13" fillId="0" borderId="0" xfId="0" applyFont="1" applyAlignment="1">
      <alignment horizontal="left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4" fillId="4" borderId="17" xfId="0" applyFont="1" applyFill="1" applyBorder="1" applyAlignment="1">
      <alignment horizontal="center" vertical="center" wrapText="1"/>
    </xf>
    <xf numFmtId="0" fontId="24" fillId="4" borderId="18" xfId="0" applyFont="1" applyFill="1" applyBorder="1" applyAlignment="1">
      <alignment horizontal="center" vertical="center" wrapText="1"/>
    </xf>
    <xf numFmtId="0" fontId="24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7" fontId="42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7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19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27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28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29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30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30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28</v>
      </c>
      <c r="AL14" s="25"/>
      <c r="AM14" s="25"/>
      <c r="AN14" s="37" t="s">
        <v>30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31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19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32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28</v>
      </c>
      <c r="AL17" s="25"/>
      <c r="AM17" s="25"/>
      <c r="AN17" s="30" t="s">
        <v>19</v>
      </c>
      <c r="AO17" s="25"/>
      <c r="AP17" s="25"/>
      <c r="AQ17" s="25"/>
      <c r="AR17" s="23"/>
      <c r="BE17" s="34"/>
      <c r="BS17" s="20" t="s">
        <v>33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34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35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28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33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36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37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38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39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40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41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42</v>
      </c>
      <c r="E29" s="50"/>
      <c r="F29" s="35" t="s">
        <v>43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44</v>
      </c>
      <c r="G30" s="50"/>
      <c r="H30" s="50"/>
      <c r="I30" s="50"/>
      <c r="J30" s="50"/>
      <c r="K30" s="50"/>
      <c r="L30" s="51">
        <v>0.14999999999999999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45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46</v>
      </c>
      <c r="G32" s="50"/>
      <c r="H32" s="50"/>
      <c r="I32" s="50"/>
      <c r="J32" s="50"/>
      <c r="K32" s="50"/>
      <c r="L32" s="51">
        <v>0.14999999999999999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47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48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49</v>
      </c>
      <c r="U35" s="57"/>
      <c r="V35" s="57"/>
      <c r="W35" s="57"/>
      <c r="X35" s="59" t="s">
        <v>50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51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2021-43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Koupelny a WC v Domově mládeže Karlovarská, Karlovarská 99, Plzeň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Karlovarská 1210/99, Bolevec, 32300 Plzeň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21. 4. 2021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SPŠ dopravní, Plzeň, Karlovarská 99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31</v>
      </c>
      <c r="AJ49" s="43"/>
      <c r="AK49" s="43"/>
      <c r="AL49" s="43"/>
      <c r="AM49" s="76" t="str">
        <f>IF(E17="","",E17)</f>
        <v>PLANSTAV a.s.</v>
      </c>
      <c r="AN49" s="67"/>
      <c r="AO49" s="67"/>
      <c r="AP49" s="67"/>
      <c r="AQ49" s="43"/>
      <c r="AR49" s="47"/>
      <c r="AS49" s="77" t="s">
        <v>52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29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34</v>
      </c>
      <c r="AJ50" s="43"/>
      <c r="AK50" s="43"/>
      <c r="AL50" s="43"/>
      <c r="AM50" s="76" t="str">
        <f>IF(E20="","",E20)</f>
        <v>MICHAL JIRKA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53</v>
      </c>
      <c r="D52" s="90"/>
      <c r="E52" s="90"/>
      <c r="F52" s="90"/>
      <c r="G52" s="90"/>
      <c r="H52" s="91"/>
      <c r="I52" s="92" t="s">
        <v>54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55</v>
      </c>
      <c r="AH52" s="90"/>
      <c r="AI52" s="90"/>
      <c r="AJ52" s="90"/>
      <c r="AK52" s="90"/>
      <c r="AL52" s="90"/>
      <c r="AM52" s="90"/>
      <c r="AN52" s="92" t="s">
        <v>56</v>
      </c>
      <c r="AO52" s="90"/>
      <c r="AP52" s="90"/>
      <c r="AQ52" s="94" t="s">
        <v>57</v>
      </c>
      <c r="AR52" s="47"/>
      <c r="AS52" s="95" t="s">
        <v>58</v>
      </c>
      <c r="AT52" s="96" t="s">
        <v>59</v>
      </c>
      <c r="AU52" s="96" t="s">
        <v>60</v>
      </c>
      <c r="AV52" s="96" t="s">
        <v>61</v>
      </c>
      <c r="AW52" s="96" t="s">
        <v>62</v>
      </c>
      <c r="AX52" s="96" t="s">
        <v>63</v>
      </c>
      <c r="AY52" s="96" t="s">
        <v>64</v>
      </c>
      <c r="AZ52" s="96" t="s">
        <v>65</v>
      </c>
      <c r="BA52" s="96" t="s">
        <v>66</v>
      </c>
      <c r="BB52" s="96" t="s">
        <v>67</v>
      </c>
      <c r="BC52" s="96" t="s">
        <v>68</v>
      </c>
      <c r="BD52" s="97" t="s">
        <v>69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70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ROUND(AS55,2)</f>
        <v>0</v>
      </c>
      <c r="AT54" s="109">
        <f>ROUND(SUM(AV54:AW54),2)</f>
        <v>0</v>
      </c>
      <c r="AU54" s="110">
        <f>ROUND(AU55,5)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ROUND(AZ55,2)</f>
        <v>0</v>
      </c>
      <c r="BA54" s="109">
        <f>ROUND(BA55,2)</f>
        <v>0</v>
      </c>
      <c r="BB54" s="109">
        <f>ROUND(BB55,2)</f>
        <v>0</v>
      </c>
      <c r="BC54" s="109">
        <f>ROUND(BC55,2)</f>
        <v>0</v>
      </c>
      <c r="BD54" s="111">
        <f>ROUND(BD55,2)</f>
        <v>0</v>
      </c>
      <c r="BE54" s="6"/>
      <c r="BS54" s="112" t="s">
        <v>71</v>
      </c>
      <c r="BT54" s="112" t="s">
        <v>72</v>
      </c>
      <c r="BU54" s="113" t="s">
        <v>73</v>
      </c>
      <c r="BV54" s="112" t="s">
        <v>74</v>
      </c>
      <c r="BW54" s="112" t="s">
        <v>5</v>
      </c>
      <c r="BX54" s="112" t="s">
        <v>75</v>
      </c>
      <c r="CL54" s="112" t="s">
        <v>19</v>
      </c>
    </row>
    <row r="55" s="7" customFormat="1" ht="16.5" customHeight="1">
      <c r="A55" s="7"/>
      <c r="B55" s="114"/>
      <c r="C55" s="115"/>
      <c r="D55" s="116" t="s">
        <v>76</v>
      </c>
      <c r="E55" s="116"/>
      <c r="F55" s="116"/>
      <c r="G55" s="116"/>
      <c r="H55" s="116"/>
      <c r="I55" s="117"/>
      <c r="J55" s="116" t="s">
        <v>77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ROUND(SUM(AG56:AG58),2)</f>
        <v>0</v>
      </c>
      <c r="AH55" s="117"/>
      <c r="AI55" s="117"/>
      <c r="AJ55" s="117"/>
      <c r="AK55" s="117"/>
      <c r="AL55" s="117"/>
      <c r="AM55" s="117"/>
      <c r="AN55" s="119">
        <f>SUM(AG55,AT55)</f>
        <v>0</v>
      </c>
      <c r="AO55" s="117"/>
      <c r="AP55" s="117"/>
      <c r="AQ55" s="120" t="s">
        <v>78</v>
      </c>
      <c r="AR55" s="121"/>
      <c r="AS55" s="122">
        <f>ROUND(SUM(AS56:AS58),2)</f>
        <v>0</v>
      </c>
      <c r="AT55" s="123">
        <f>ROUND(SUM(AV55:AW55),2)</f>
        <v>0</v>
      </c>
      <c r="AU55" s="124">
        <f>ROUND(SUM(AU56:AU58),5)</f>
        <v>0</v>
      </c>
      <c r="AV55" s="123">
        <f>ROUND(AZ55*L29,2)</f>
        <v>0</v>
      </c>
      <c r="AW55" s="123">
        <f>ROUND(BA55*L30,2)</f>
        <v>0</v>
      </c>
      <c r="AX55" s="123">
        <f>ROUND(BB55*L29,2)</f>
        <v>0</v>
      </c>
      <c r="AY55" s="123">
        <f>ROUND(BC55*L30,2)</f>
        <v>0</v>
      </c>
      <c r="AZ55" s="123">
        <f>ROUND(SUM(AZ56:AZ58),2)</f>
        <v>0</v>
      </c>
      <c r="BA55" s="123">
        <f>ROUND(SUM(BA56:BA58),2)</f>
        <v>0</v>
      </c>
      <c r="BB55" s="123">
        <f>ROUND(SUM(BB56:BB58),2)</f>
        <v>0</v>
      </c>
      <c r="BC55" s="123">
        <f>ROUND(SUM(BC56:BC58),2)</f>
        <v>0</v>
      </c>
      <c r="BD55" s="125">
        <f>ROUND(SUM(BD56:BD58),2)</f>
        <v>0</v>
      </c>
      <c r="BE55" s="7"/>
      <c r="BS55" s="126" t="s">
        <v>71</v>
      </c>
      <c r="BT55" s="126" t="s">
        <v>79</v>
      </c>
      <c r="BU55" s="126" t="s">
        <v>73</v>
      </c>
      <c r="BV55" s="126" t="s">
        <v>74</v>
      </c>
      <c r="BW55" s="126" t="s">
        <v>80</v>
      </c>
      <c r="BX55" s="126" t="s">
        <v>5</v>
      </c>
      <c r="CL55" s="126" t="s">
        <v>19</v>
      </c>
      <c r="CM55" s="126" t="s">
        <v>81</v>
      </c>
    </row>
    <row r="56" s="4" customFormat="1" ht="16.5" customHeight="1">
      <c r="A56" s="127" t="s">
        <v>82</v>
      </c>
      <c r="B56" s="66"/>
      <c r="C56" s="128"/>
      <c r="D56" s="128"/>
      <c r="E56" s="129" t="s">
        <v>83</v>
      </c>
      <c r="F56" s="129"/>
      <c r="G56" s="129"/>
      <c r="H56" s="129"/>
      <c r="I56" s="129"/>
      <c r="J56" s="128"/>
      <c r="K56" s="129" t="s">
        <v>84</v>
      </c>
      <c r="L56" s="129"/>
      <c r="M56" s="129"/>
      <c r="N56" s="129"/>
      <c r="O56" s="129"/>
      <c r="P56" s="129"/>
      <c r="Q56" s="129"/>
      <c r="R56" s="129"/>
      <c r="S56" s="129"/>
      <c r="T56" s="129"/>
      <c r="U56" s="129"/>
      <c r="V56" s="129"/>
      <c r="W56" s="129"/>
      <c r="X56" s="129"/>
      <c r="Y56" s="129"/>
      <c r="Z56" s="129"/>
      <c r="AA56" s="129"/>
      <c r="AB56" s="129"/>
      <c r="AC56" s="129"/>
      <c r="AD56" s="129"/>
      <c r="AE56" s="129"/>
      <c r="AF56" s="129"/>
      <c r="AG56" s="130">
        <f>'D.1.1 - Architektonicko-s...'!J32</f>
        <v>0</v>
      </c>
      <c r="AH56" s="128"/>
      <c r="AI56" s="128"/>
      <c r="AJ56" s="128"/>
      <c r="AK56" s="128"/>
      <c r="AL56" s="128"/>
      <c r="AM56" s="128"/>
      <c r="AN56" s="130">
        <f>SUM(AG56,AT56)</f>
        <v>0</v>
      </c>
      <c r="AO56" s="128"/>
      <c r="AP56" s="128"/>
      <c r="AQ56" s="131" t="s">
        <v>85</v>
      </c>
      <c r="AR56" s="68"/>
      <c r="AS56" s="132">
        <v>0</v>
      </c>
      <c r="AT56" s="133">
        <f>ROUND(SUM(AV56:AW56),2)</f>
        <v>0</v>
      </c>
      <c r="AU56" s="134">
        <f>'D.1.1 - Architektonicko-s...'!P106</f>
        <v>0</v>
      </c>
      <c r="AV56" s="133">
        <f>'D.1.1 - Architektonicko-s...'!J35</f>
        <v>0</v>
      </c>
      <c r="AW56" s="133">
        <f>'D.1.1 - Architektonicko-s...'!J36</f>
        <v>0</v>
      </c>
      <c r="AX56" s="133">
        <f>'D.1.1 - Architektonicko-s...'!J37</f>
        <v>0</v>
      </c>
      <c r="AY56" s="133">
        <f>'D.1.1 - Architektonicko-s...'!J38</f>
        <v>0</v>
      </c>
      <c r="AZ56" s="133">
        <f>'D.1.1 - Architektonicko-s...'!F35</f>
        <v>0</v>
      </c>
      <c r="BA56" s="133">
        <f>'D.1.1 - Architektonicko-s...'!F36</f>
        <v>0</v>
      </c>
      <c r="BB56" s="133">
        <f>'D.1.1 - Architektonicko-s...'!F37</f>
        <v>0</v>
      </c>
      <c r="BC56" s="133">
        <f>'D.1.1 - Architektonicko-s...'!F38</f>
        <v>0</v>
      </c>
      <c r="BD56" s="135">
        <f>'D.1.1 - Architektonicko-s...'!F39</f>
        <v>0</v>
      </c>
      <c r="BE56" s="4"/>
      <c r="BT56" s="136" t="s">
        <v>81</v>
      </c>
      <c r="BV56" s="136" t="s">
        <v>74</v>
      </c>
      <c r="BW56" s="136" t="s">
        <v>86</v>
      </c>
      <c r="BX56" s="136" t="s">
        <v>80</v>
      </c>
      <c r="CL56" s="136" t="s">
        <v>19</v>
      </c>
    </row>
    <row r="57" s="4" customFormat="1" ht="16.5" customHeight="1">
      <c r="A57" s="127" t="s">
        <v>82</v>
      </c>
      <c r="B57" s="66"/>
      <c r="C57" s="128"/>
      <c r="D57" s="128"/>
      <c r="E57" s="129" t="s">
        <v>87</v>
      </c>
      <c r="F57" s="129"/>
      <c r="G57" s="129"/>
      <c r="H57" s="129"/>
      <c r="I57" s="129"/>
      <c r="J57" s="128"/>
      <c r="K57" s="129" t="s">
        <v>88</v>
      </c>
      <c r="L57" s="129"/>
      <c r="M57" s="129"/>
      <c r="N57" s="129"/>
      <c r="O57" s="129"/>
      <c r="P57" s="129"/>
      <c r="Q57" s="129"/>
      <c r="R57" s="129"/>
      <c r="S57" s="129"/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30">
        <f>'D.1.4.b - Zdravotně-techn...'!J32</f>
        <v>0</v>
      </c>
      <c r="AH57" s="128"/>
      <c r="AI57" s="128"/>
      <c r="AJ57" s="128"/>
      <c r="AK57" s="128"/>
      <c r="AL57" s="128"/>
      <c r="AM57" s="128"/>
      <c r="AN57" s="130">
        <f>SUM(AG57,AT57)</f>
        <v>0</v>
      </c>
      <c r="AO57" s="128"/>
      <c r="AP57" s="128"/>
      <c r="AQ57" s="131" t="s">
        <v>85</v>
      </c>
      <c r="AR57" s="68"/>
      <c r="AS57" s="132">
        <v>0</v>
      </c>
      <c r="AT57" s="133">
        <f>ROUND(SUM(AV57:AW57),2)</f>
        <v>0</v>
      </c>
      <c r="AU57" s="134">
        <f>'D.1.4.b - Zdravotně-techn...'!P96</f>
        <v>0</v>
      </c>
      <c r="AV57" s="133">
        <f>'D.1.4.b - Zdravotně-techn...'!J35</f>
        <v>0</v>
      </c>
      <c r="AW57" s="133">
        <f>'D.1.4.b - Zdravotně-techn...'!J36</f>
        <v>0</v>
      </c>
      <c r="AX57" s="133">
        <f>'D.1.4.b - Zdravotně-techn...'!J37</f>
        <v>0</v>
      </c>
      <c r="AY57" s="133">
        <f>'D.1.4.b - Zdravotně-techn...'!J38</f>
        <v>0</v>
      </c>
      <c r="AZ57" s="133">
        <f>'D.1.4.b - Zdravotně-techn...'!F35</f>
        <v>0</v>
      </c>
      <c r="BA57" s="133">
        <f>'D.1.4.b - Zdravotně-techn...'!F36</f>
        <v>0</v>
      </c>
      <c r="BB57" s="133">
        <f>'D.1.4.b - Zdravotně-techn...'!F37</f>
        <v>0</v>
      </c>
      <c r="BC57" s="133">
        <f>'D.1.4.b - Zdravotně-techn...'!F38</f>
        <v>0</v>
      </c>
      <c r="BD57" s="135">
        <f>'D.1.4.b - Zdravotně-techn...'!F39</f>
        <v>0</v>
      </c>
      <c r="BE57" s="4"/>
      <c r="BT57" s="136" t="s">
        <v>81</v>
      </c>
      <c r="BV57" s="136" t="s">
        <v>74</v>
      </c>
      <c r="BW57" s="136" t="s">
        <v>89</v>
      </c>
      <c r="BX57" s="136" t="s">
        <v>80</v>
      </c>
      <c r="CL57" s="136" t="s">
        <v>19</v>
      </c>
    </row>
    <row r="58" s="4" customFormat="1" ht="16.5" customHeight="1">
      <c r="A58" s="127" t="s">
        <v>82</v>
      </c>
      <c r="B58" s="66"/>
      <c r="C58" s="128"/>
      <c r="D58" s="128"/>
      <c r="E58" s="129" t="s">
        <v>90</v>
      </c>
      <c r="F58" s="129"/>
      <c r="G58" s="129"/>
      <c r="H58" s="129"/>
      <c r="I58" s="129"/>
      <c r="J58" s="128"/>
      <c r="K58" s="129" t="s">
        <v>91</v>
      </c>
      <c r="L58" s="129"/>
      <c r="M58" s="129"/>
      <c r="N58" s="129"/>
      <c r="O58" s="129"/>
      <c r="P58" s="129"/>
      <c r="Q58" s="129"/>
      <c r="R58" s="129"/>
      <c r="S58" s="129"/>
      <c r="T58" s="129"/>
      <c r="U58" s="129"/>
      <c r="V58" s="129"/>
      <c r="W58" s="129"/>
      <c r="X58" s="129"/>
      <c r="Y58" s="129"/>
      <c r="Z58" s="129"/>
      <c r="AA58" s="129"/>
      <c r="AB58" s="129"/>
      <c r="AC58" s="129"/>
      <c r="AD58" s="129"/>
      <c r="AE58" s="129"/>
      <c r="AF58" s="129"/>
      <c r="AG58" s="130">
        <f>'VON - Vedlejší a ostatní ...'!J32</f>
        <v>0</v>
      </c>
      <c r="AH58" s="128"/>
      <c r="AI58" s="128"/>
      <c r="AJ58" s="128"/>
      <c r="AK58" s="128"/>
      <c r="AL58" s="128"/>
      <c r="AM58" s="128"/>
      <c r="AN58" s="130">
        <f>SUM(AG58,AT58)</f>
        <v>0</v>
      </c>
      <c r="AO58" s="128"/>
      <c r="AP58" s="128"/>
      <c r="AQ58" s="131" t="s">
        <v>85</v>
      </c>
      <c r="AR58" s="68"/>
      <c r="AS58" s="137">
        <v>0</v>
      </c>
      <c r="AT58" s="138">
        <f>ROUND(SUM(AV58:AW58),2)</f>
        <v>0</v>
      </c>
      <c r="AU58" s="139">
        <f>'VON - Vedlejší a ostatní ...'!P88</f>
        <v>0</v>
      </c>
      <c r="AV58" s="138">
        <f>'VON - Vedlejší a ostatní ...'!J35</f>
        <v>0</v>
      </c>
      <c r="AW58" s="138">
        <f>'VON - Vedlejší a ostatní ...'!J36</f>
        <v>0</v>
      </c>
      <c r="AX58" s="138">
        <f>'VON - Vedlejší a ostatní ...'!J37</f>
        <v>0</v>
      </c>
      <c r="AY58" s="138">
        <f>'VON - Vedlejší a ostatní ...'!J38</f>
        <v>0</v>
      </c>
      <c r="AZ58" s="138">
        <f>'VON - Vedlejší a ostatní ...'!F35</f>
        <v>0</v>
      </c>
      <c r="BA58" s="138">
        <f>'VON - Vedlejší a ostatní ...'!F36</f>
        <v>0</v>
      </c>
      <c r="BB58" s="138">
        <f>'VON - Vedlejší a ostatní ...'!F37</f>
        <v>0</v>
      </c>
      <c r="BC58" s="138">
        <f>'VON - Vedlejší a ostatní ...'!F38</f>
        <v>0</v>
      </c>
      <c r="BD58" s="140">
        <f>'VON - Vedlejší a ostatní ...'!F39</f>
        <v>0</v>
      </c>
      <c r="BE58" s="4"/>
      <c r="BT58" s="136" t="s">
        <v>81</v>
      </c>
      <c r="BV58" s="136" t="s">
        <v>74</v>
      </c>
      <c r="BW58" s="136" t="s">
        <v>92</v>
      </c>
      <c r="BX58" s="136" t="s">
        <v>80</v>
      </c>
      <c r="CL58" s="136" t="s">
        <v>19</v>
      </c>
    </row>
    <row r="59" s="2" customFormat="1" ht="30" customHeight="1">
      <c r="A59" s="41"/>
      <c r="B59" s="42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7"/>
      <c r="AS59" s="41"/>
      <c r="AT59" s="41"/>
      <c r="AU59" s="41"/>
      <c r="AV59" s="41"/>
      <c r="AW59" s="41"/>
      <c r="AX59" s="41"/>
      <c r="AY59" s="41"/>
      <c r="AZ59" s="41"/>
      <c r="BA59" s="41"/>
      <c r="BB59" s="41"/>
      <c r="BC59" s="41"/>
      <c r="BD59" s="41"/>
      <c r="BE59" s="41"/>
    </row>
    <row r="60" s="2" customFormat="1" ht="6.96" customHeight="1">
      <c r="A60" s="41"/>
      <c r="B60" s="62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47"/>
      <c r="AS60" s="41"/>
      <c r="AT60" s="41"/>
      <c r="AU60" s="41"/>
      <c r="AV60" s="41"/>
      <c r="AW60" s="41"/>
      <c r="AX60" s="41"/>
      <c r="AY60" s="41"/>
      <c r="AZ60" s="41"/>
      <c r="BA60" s="41"/>
      <c r="BB60" s="41"/>
      <c r="BC60" s="41"/>
      <c r="BD60" s="41"/>
      <c r="BE60" s="41"/>
    </row>
  </sheetData>
  <sheetProtection sheet="1" formatColumns="0" formatRows="0" objects="1" scenarios="1" spinCount="100000" saltValue="GbCH6SKq+eK6MOtlH730QbwULyUUS+96pQFn0lhuPYwUc4wx77DyzM1McpW0kBPn+J4CSTnLtxtklE0/lS8N1A==" hashValue="fUUI995+qmRYe9m8Y96PYIMlnuKwM+Y1p8pSM/0HSZCJk5BRnSixRznGbrzFlXbwvlqRTG5MfM56SjlJbjEmew==" algorithmName="SHA-512" password="CC35"/>
  <mergeCells count="54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D.1.1 - Architektonicko-s...'!C2" display="/"/>
    <hyperlink ref="A57" location="'D.1.4.b - Zdravotně-techn...'!C2" display="/"/>
    <hyperlink ref="A58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86</v>
      </c>
      <c r="AZ2" s="141" t="s">
        <v>93</v>
      </c>
      <c r="BA2" s="141" t="s">
        <v>19</v>
      </c>
      <c r="BB2" s="141" t="s">
        <v>19</v>
      </c>
      <c r="BC2" s="141" t="s">
        <v>94</v>
      </c>
      <c r="BD2" s="141" t="s">
        <v>81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81</v>
      </c>
      <c r="AZ3" s="141" t="s">
        <v>95</v>
      </c>
      <c r="BA3" s="141" t="s">
        <v>19</v>
      </c>
      <c r="BB3" s="141" t="s">
        <v>19</v>
      </c>
      <c r="BC3" s="141" t="s">
        <v>96</v>
      </c>
      <c r="BD3" s="141" t="s">
        <v>81</v>
      </c>
    </row>
    <row r="4" s="1" customFormat="1" ht="24.96" customHeight="1">
      <c r="B4" s="23"/>
      <c r="D4" s="144" t="s">
        <v>97</v>
      </c>
      <c r="L4" s="23"/>
      <c r="M4" s="145" t="s">
        <v>10</v>
      </c>
      <c r="AT4" s="20" t="s">
        <v>4</v>
      </c>
      <c r="AZ4" s="141" t="s">
        <v>98</v>
      </c>
      <c r="BA4" s="141" t="s">
        <v>19</v>
      </c>
      <c r="BB4" s="141" t="s">
        <v>19</v>
      </c>
      <c r="BC4" s="141" t="s">
        <v>99</v>
      </c>
      <c r="BD4" s="141" t="s">
        <v>81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Koupelny a WC v Domově mládeže Karlovarská, Karlovarská 99, Plzeň</v>
      </c>
      <c r="F7" s="146"/>
      <c r="G7" s="146"/>
      <c r="H7" s="146"/>
      <c r="L7" s="23"/>
    </row>
    <row r="8" s="1" customFormat="1" ht="12" customHeight="1">
      <c r="B8" s="23"/>
      <c r="D8" s="146" t="s">
        <v>100</v>
      </c>
      <c r="L8" s="23"/>
    </row>
    <row r="9" s="2" customFormat="1" ht="16.5" customHeight="1">
      <c r="A9" s="41"/>
      <c r="B9" s="47"/>
      <c r="C9" s="41"/>
      <c r="D9" s="41"/>
      <c r="E9" s="147" t="s">
        <v>101</v>
      </c>
      <c r="F9" s="41"/>
      <c r="G9" s="41"/>
      <c r="H9" s="41"/>
      <c r="I9" s="41"/>
      <c r="J9" s="41"/>
      <c r="K9" s="41"/>
      <c r="L9" s="14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6" t="s">
        <v>102</v>
      </c>
      <c r="E10" s="41"/>
      <c r="F10" s="41"/>
      <c r="G10" s="41"/>
      <c r="H10" s="41"/>
      <c r="I10" s="41"/>
      <c r="J10" s="41"/>
      <c r="K10" s="41"/>
      <c r="L10" s="14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9" t="s">
        <v>103</v>
      </c>
      <c r="F11" s="41"/>
      <c r="G11" s="41"/>
      <c r="H11" s="41"/>
      <c r="I11" s="41"/>
      <c r="J11" s="41"/>
      <c r="K11" s="41"/>
      <c r="L11" s="14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6" t="s">
        <v>18</v>
      </c>
      <c r="E13" s="41"/>
      <c r="F13" s="136" t="s">
        <v>19</v>
      </c>
      <c r="G13" s="41"/>
      <c r="H13" s="41"/>
      <c r="I13" s="146" t="s">
        <v>20</v>
      </c>
      <c r="J13" s="136" t="s">
        <v>19</v>
      </c>
      <c r="K13" s="41"/>
      <c r="L13" s="14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21</v>
      </c>
      <c r="E14" s="41"/>
      <c r="F14" s="136" t="s">
        <v>22</v>
      </c>
      <c r="G14" s="41"/>
      <c r="H14" s="41"/>
      <c r="I14" s="146" t="s">
        <v>23</v>
      </c>
      <c r="J14" s="150" t="str">
        <f>'Rekapitulace stavby'!AN8</f>
        <v>21. 4. 2021</v>
      </c>
      <c r="K14" s="41"/>
      <c r="L14" s="14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25</v>
      </c>
      <c r="E16" s="41"/>
      <c r="F16" s="41"/>
      <c r="G16" s="41"/>
      <c r="H16" s="41"/>
      <c r="I16" s="146" t="s">
        <v>26</v>
      </c>
      <c r="J16" s="136" t="s">
        <v>19</v>
      </c>
      <c r="K16" s="41"/>
      <c r="L16" s="14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27</v>
      </c>
      <c r="F17" s="41"/>
      <c r="G17" s="41"/>
      <c r="H17" s="41"/>
      <c r="I17" s="146" t="s">
        <v>28</v>
      </c>
      <c r="J17" s="136" t="s">
        <v>19</v>
      </c>
      <c r="K17" s="41"/>
      <c r="L17" s="14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6" t="s">
        <v>29</v>
      </c>
      <c r="E19" s="41"/>
      <c r="F19" s="41"/>
      <c r="G19" s="41"/>
      <c r="H19" s="41"/>
      <c r="I19" s="146" t="s">
        <v>26</v>
      </c>
      <c r="J19" s="36" t="str">
        <f>'Rekapitulace stavby'!AN13</f>
        <v>Vyplň údaj</v>
      </c>
      <c r="K19" s="41"/>
      <c r="L19" s="14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6" t="s">
        <v>28</v>
      </c>
      <c r="J20" s="36" t="str">
        <f>'Rekapitulace stavby'!AN14</f>
        <v>Vyplň údaj</v>
      </c>
      <c r="K20" s="41"/>
      <c r="L20" s="14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6" t="s">
        <v>31</v>
      </c>
      <c r="E22" s="41"/>
      <c r="F22" s="41"/>
      <c r="G22" s="41"/>
      <c r="H22" s="41"/>
      <c r="I22" s="146" t="s">
        <v>26</v>
      </c>
      <c r="J22" s="136" t="s">
        <v>19</v>
      </c>
      <c r="K22" s="41"/>
      <c r="L22" s="14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32</v>
      </c>
      <c r="F23" s="41"/>
      <c r="G23" s="41"/>
      <c r="H23" s="41"/>
      <c r="I23" s="146" t="s">
        <v>28</v>
      </c>
      <c r="J23" s="136" t="s">
        <v>19</v>
      </c>
      <c r="K23" s="41"/>
      <c r="L23" s="14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6" t="s">
        <v>34</v>
      </c>
      <c r="E25" s="41"/>
      <c r="F25" s="41"/>
      <c r="G25" s="41"/>
      <c r="H25" s="41"/>
      <c r="I25" s="146" t="s">
        <v>26</v>
      </c>
      <c r="J25" s="136" t="s">
        <v>19</v>
      </c>
      <c r="K25" s="41"/>
      <c r="L25" s="14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35</v>
      </c>
      <c r="F26" s="41"/>
      <c r="G26" s="41"/>
      <c r="H26" s="41"/>
      <c r="I26" s="146" t="s">
        <v>28</v>
      </c>
      <c r="J26" s="136" t="s">
        <v>19</v>
      </c>
      <c r="K26" s="41"/>
      <c r="L26" s="14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8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6" t="s">
        <v>36</v>
      </c>
      <c r="E28" s="41"/>
      <c r="F28" s="41"/>
      <c r="G28" s="41"/>
      <c r="H28" s="41"/>
      <c r="I28" s="41"/>
      <c r="J28" s="41"/>
      <c r="K28" s="41"/>
      <c r="L28" s="14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47.25" customHeight="1">
      <c r="A29" s="151"/>
      <c r="B29" s="152"/>
      <c r="C29" s="151"/>
      <c r="D29" s="151"/>
      <c r="E29" s="153" t="s">
        <v>37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5"/>
      <c r="E31" s="155"/>
      <c r="F31" s="155"/>
      <c r="G31" s="155"/>
      <c r="H31" s="155"/>
      <c r="I31" s="155"/>
      <c r="J31" s="155"/>
      <c r="K31" s="155"/>
      <c r="L31" s="14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6" t="s">
        <v>38</v>
      </c>
      <c r="E32" s="41"/>
      <c r="F32" s="41"/>
      <c r="G32" s="41"/>
      <c r="H32" s="41"/>
      <c r="I32" s="41"/>
      <c r="J32" s="157">
        <f>ROUND(J106, 2)</f>
        <v>0</v>
      </c>
      <c r="K32" s="41"/>
      <c r="L32" s="14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5"/>
      <c r="E33" s="155"/>
      <c r="F33" s="155"/>
      <c r="G33" s="155"/>
      <c r="H33" s="155"/>
      <c r="I33" s="155"/>
      <c r="J33" s="155"/>
      <c r="K33" s="155"/>
      <c r="L33" s="14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8" t="s">
        <v>40</v>
      </c>
      <c r="G34" s="41"/>
      <c r="H34" s="41"/>
      <c r="I34" s="158" t="s">
        <v>39</v>
      </c>
      <c r="J34" s="158" t="s">
        <v>41</v>
      </c>
      <c r="K34" s="41"/>
      <c r="L34" s="14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9" t="s">
        <v>42</v>
      </c>
      <c r="E35" s="146" t="s">
        <v>43</v>
      </c>
      <c r="F35" s="160">
        <f>ROUND((SUM(BE106:BE734)),  2)</f>
        <v>0</v>
      </c>
      <c r="G35" s="41"/>
      <c r="H35" s="41"/>
      <c r="I35" s="161">
        <v>0.20999999999999999</v>
      </c>
      <c r="J35" s="160">
        <f>ROUND(((SUM(BE106:BE734))*I35),  2)</f>
        <v>0</v>
      </c>
      <c r="K35" s="41"/>
      <c r="L35" s="14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6" t="s">
        <v>44</v>
      </c>
      <c r="F36" s="160">
        <f>ROUND((SUM(BF106:BF734)),  2)</f>
        <v>0</v>
      </c>
      <c r="G36" s="41"/>
      <c r="H36" s="41"/>
      <c r="I36" s="161">
        <v>0.14999999999999999</v>
      </c>
      <c r="J36" s="160">
        <f>ROUND(((SUM(BF106:BF734))*I36),  2)</f>
        <v>0</v>
      </c>
      <c r="K36" s="41"/>
      <c r="L36" s="14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45</v>
      </c>
      <c r="F37" s="160">
        <f>ROUND((SUM(BG106:BG734)),  2)</f>
        <v>0</v>
      </c>
      <c r="G37" s="41"/>
      <c r="H37" s="41"/>
      <c r="I37" s="161">
        <v>0.20999999999999999</v>
      </c>
      <c r="J37" s="160">
        <f>0</f>
        <v>0</v>
      </c>
      <c r="K37" s="41"/>
      <c r="L37" s="14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6" t="s">
        <v>46</v>
      </c>
      <c r="F38" s="160">
        <f>ROUND((SUM(BH106:BH734)),  2)</f>
        <v>0</v>
      </c>
      <c r="G38" s="41"/>
      <c r="H38" s="41"/>
      <c r="I38" s="161">
        <v>0.14999999999999999</v>
      </c>
      <c r="J38" s="160">
        <f>0</f>
        <v>0</v>
      </c>
      <c r="K38" s="41"/>
      <c r="L38" s="14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47</v>
      </c>
      <c r="F39" s="160">
        <f>ROUND((SUM(BI106:BI734)),  2)</f>
        <v>0</v>
      </c>
      <c r="G39" s="41"/>
      <c r="H39" s="41"/>
      <c r="I39" s="161">
        <v>0</v>
      </c>
      <c r="J39" s="160">
        <f>0</f>
        <v>0</v>
      </c>
      <c r="K39" s="41"/>
      <c r="L39" s="14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2"/>
      <c r="D41" s="163" t="s">
        <v>48</v>
      </c>
      <c r="E41" s="164"/>
      <c r="F41" s="164"/>
      <c r="G41" s="165" t="s">
        <v>49</v>
      </c>
      <c r="H41" s="166" t="s">
        <v>50</v>
      </c>
      <c r="I41" s="164"/>
      <c r="J41" s="167">
        <f>SUM(J32:J39)</f>
        <v>0</v>
      </c>
      <c r="K41" s="168"/>
      <c r="L41" s="148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104</v>
      </c>
      <c r="D47" s="43"/>
      <c r="E47" s="43"/>
      <c r="F47" s="43"/>
      <c r="G47" s="43"/>
      <c r="H47" s="43"/>
      <c r="I47" s="43"/>
      <c r="J47" s="43"/>
      <c r="K47" s="43"/>
      <c r="L47" s="14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3" t="str">
        <f>E7</f>
        <v>Koupelny a WC v Domově mládeže Karlovarská, Karlovarská 99, Plzeň</v>
      </c>
      <c r="F50" s="35"/>
      <c r="G50" s="35"/>
      <c r="H50" s="35"/>
      <c r="I50" s="43"/>
      <c r="J50" s="43"/>
      <c r="K50" s="43"/>
      <c r="L50" s="14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100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3" t="s">
        <v>101</v>
      </c>
      <c r="F52" s="43"/>
      <c r="G52" s="43"/>
      <c r="H52" s="43"/>
      <c r="I52" s="43"/>
      <c r="J52" s="43"/>
      <c r="K52" s="43"/>
      <c r="L52" s="14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102</v>
      </c>
      <c r="D53" s="43"/>
      <c r="E53" s="43"/>
      <c r="F53" s="43"/>
      <c r="G53" s="43"/>
      <c r="H53" s="43"/>
      <c r="I53" s="43"/>
      <c r="J53" s="43"/>
      <c r="K53" s="43"/>
      <c r="L53" s="14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D.1.1 - Architektonicko-stavební řešení</v>
      </c>
      <c r="F54" s="43"/>
      <c r="G54" s="43"/>
      <c r="H54" s="43"/>
      <c r="I54" s="43"/>
      <c r="J54" s="43"/>
      <c r="K54" s="43"/>
      <c r="L54" s="14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Karlovarská 1210/99, Bolevec, 32300 Plzeň</v>
      </c>
      <c r="G56" s="43"/>
      <c r="H56" s="43"/>
      <c r="I56" s="35" t="s">
        <v>23</v>
      </c>
      <c r="J56" s="75" t="str">
        <f>IF(J14="","",J14)</f>
        <v>21. 4. 2021</v>
      </c>
      <c r="K56" s="43"/>
      <c r="L56" s="14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>SPŠ dopravní, Plzeň, Karlovarská 99</v>
      </c>
      <c r="G58" s="43"/>
      <c r="H58" s="43"/>
      <c r="I58" s="35" t="s">
        <v>31</v>
      </c>
      <c r="J58" s="39" t="str">
        <f>E23</f>
        <v>PLANSTAV a.s.</v>
      </c>
      <c r="K58" s="43"/>
      <c r="L58" s="14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29</v>
      </c>
      <c r="D59" s="43"/>
      <c r="E59" s="43"/>
      <c r="F59" s="30" t="str">
        <f>IF(E20="","",E20)</f>
        <v>Vyplň údaj</v>
      </c>
      <c r="G59" s="43"/>
      <c r="H59" s="43"/>
      <c r="I59" s="35" t="s">
        <v>34</v>
      </c>
      <c r="J59" s="39" t="str">
        <f>E26</f>
        <v>MICHAL JIRKA</v>
      </c>
      <c r="K59" s="43"/>
      <c r="L59" s="14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8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4" t="s">
        <v>105</v>
      </c>
      <c r="D61" s="175"/>
      <c r="E61" s="175"/>
      <c r="F61" s="175"/>
      <c r="G61" s="175"/>
      <c r="H61" s="175"/>
      <c r="I61" s="175"/>
      <c r="J61" s="176" t="s">
        <v>106</v>
      </c>
      <c r="K61" s="175"/>
      <c r="L61" s="14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7" t="s">
        <v>70</v>
      </c>
      <c r="D63" s="43"/>
      <c r="E63" s="43"/>
      <c r="F63" s="43"/>
      <c r="G63" s="43"/>
      <c r="H63" s="43"/>
      <c r="I63" s="43"/>
      <c r="J63" s="105">
        <f>J106</f>
        <v>0</v>
      </c>
      <c r="K63" s="43"/>
      <c r="L63" s="14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107</v>
      </c>
    </row>
    <row r="64" s="9" customFormat="1" ht="24.96" customHeight="1">
      <c r="A64" s="9"/>
      <c r="B64" s="178"/>
      <c r="C64" s="179"/>
      <c r="D64" s="180" t="s">
        <v>108</v>
      </c>
      <c r="E64" s="181"/>
      <c r="F64" s="181"/>
      <c r="G64" s="181"/>
      <c r="H64" s="181"/>
      <c r="I64" s="181"/>
      <c r="J64" s="182">
        <f>J107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4"/>
      <c r="C65" s="128"/>
      <c r="D65" s="185" t="s">
        <v>109</v>
      </c>
      <c r="E65" s="186"/>
      <c r="F65" s="186"/>
      <c r="G65" s="186"/>
      <c r="H65" s="186"/>
      <c r="I65" s="186"/>
      <c r="J65" s="187">
        <f>J108</f>
        <v>0</v>
      </c>
      <c r="K65" s="128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28"/>
      <c r="D66" s="185" t="s">
        <v>110</v>
      </c>
      <c r="E66" s="186"/>
      <c r="F66" s="186"/>
      <c r="G66" s="186"/>
      <c r="H66" s="186"/>
      <c r="I66" s="186"/>
      <c r="J66" s="187">
        <f>J137</f>
        <v>0</v>
      </c>
      <c r="K66" s="128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84"/>
      <c r="C67" s="128"/>
      <c r="D67" s="185" t="s">
        <v>111</v>
      </c>
      <c r="E67" s="186"/>
      <c r="F67" s="186"/>
      <c r="G67" s="186"/>
      <c r="H67" s="186"/>
      <c r="I67" s="186"/>
      <c r="J67" s="187">
        <f>J138</f>
        <v>0</v>
      </c>
      <c r="K67" s="128"/>
      <c r="L67" s="18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84"/>
      <c r="C68" s="128"/>
      <c r="D68" s="185" t="s">
        <v>112</v>
      </c>
      <c r="E68" s="186"/>
      <c r="F68" s="186"/>
      <c r="G68" s="186"/>
      <c r="H68" s="186"/>
      <c r="I68" s="186"/>
      <c r="J68" s="187">
        <f>J230</f>
        <v>0</v>
      </c>
      <c r="K68" s="128"/>
      <c r="L68" s="18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4"/>
      <c r="C69" s="128"/>
      <c r="D69" s="185" t="s">
        <v>113</v>
      </c>
      <c r="E69" s="186"/>
      <c r="F69" s="186"/>
      <c r="G69" s="186"/>
      <c r="H69" s="186"/>
      <c r="I69" s="186"/>
      <c r="J69" s="187">
        <f>J235</f>
        <v>0</v>
      </c>
      <c r="K69" s="128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4.88" customHeight="1">
      <c r="A70" s="10"/>
      <c r="B70" s="184"/>
      <c r="C70" s="128"/>
      <c r="D70" s="185" t="s">
        <v>114</v>
      </c>
      <c r="E70" s="186"/>
      <c r="F70" s="186"/>
      <c r="G70" s="186"/>
      <c r="H70" s="186"/>
      <c r="I70" s="186"/>
      <c r="J70" s="187">
        <f>J236</f>
        <v>0</v>
      </c>
      <c r="K70" s="128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4.88" customHeight="1">
      <c r="A71" s="10"/>
      <c r="B71" s="184"/>
      <c r="C71" s="128"/>
      <c r="D71" s="185" t="s">
        <v>115</v>
      </c>
      <c r="E71" s="186"/>
      <c r="F71" s="186"/>
      <c r="G71" s="186"/>
      <c r="H71" s="186"/>
      <c r="I71" s="186"/>
      <c r="J71" s="187">
        <f>J243</f>
        <v>0</v>
      </c>
      <c r="K71" s="128"/>
      <c r="L71" s="18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4.88" customHeight="1">
      <c r="A72" s="10"/>
      <c r="B72" s="184"/>
      <c r="C72" s="128"/>
      <c r="D72" s="185" t="s">
        <v>116</v>
      </c>
      <c r="E72" s="186"/>
      <c r="F72" s="186"/>
      <c r="G72" s="186"/>
      <c r="H72" s="186"/>
      <c r="I72" s="186"/>
      <c r="J72" s="187">
        <f>J246</f>
        <v>0</v>
      </c>
      <c r="K72" s="128"/>
      <c r="L72" s="18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4.88" customHeight="1">
      <c r="A73" s="10"/>
      <c r="B73" s="184"/>
      <c r="C73" s="128"/>
      <c r="D73" s="185" t="s">
        <v>117</v>
      </c>
      <c r="E73" s="186"/>
      <c r="F73" s="186"/>
      <c r="G73" s="186"/>
      <c r="H73" s="186"/>
      <c r="I73" s="186"/>
      <c r="J73" s="187">
        <f>J286</f>
        <v>0</v>
      </c>
      <c r="K73" s="128"/>
      <c r="L73" s="18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4.88" customHeight="1">
      <c r="A74" s="10"/>
      <c r="B74" s="184"/>
      <c r="C74" s="128"/>
      <c r="D74" s="185" t="s">
        <v>118</v>
      </c>
      <c r="E74" s="186"/>
      <c r="F74" s="186"/>
      <c r="G74" s="186"/>
      <c r="H74" s="186"/>
      <c r="I74" s="186"/>
      <c r="J74" s="187">
        <f>J368</f>
        <v>0</v>
      </c>
      <c r="K74" s="128"/>
      <c r="L74" s="18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21.84" customHeight="1">
      <c r="A75" s="10"/>
      <c r="B75" s="184"/>
      <c r="C75" s="128"/>
      <c r="D75" s="185" t="s">
        <v>119</v>
      </c>
      <c r="E75" s="186"/>
      <c r="F75" s="186"/>
      <c r="G75" s="186"/>
      <c r="H75" s="186"/>
      <c r="I75" s="186"/>
      <c r="J75" s="187">
        <f>J369</f>
        <v>0</v>
      </c>
      <c r="K75" s="128"/>
      <c r="L75" s="18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21.84" customHeight="1">
      <c r="A76" s="10"/>
      <c r="B76" s="184"/>
      <c r="C76" s="128"/>
      <c r="D76" s="185" t="s">
        <v>120</v>
      </c>
      <c r="E76" s="186"/>
      <c r="F76" s="186"/>
      <c r="G76" s="186"/>
      <c r="H76" s="186"/>
      <c r="I76" s="186"/>
      <c r="J76" s="187">
        <f>J379</f>
        <v>0</v>
      </c>
      <c r="K76" s="128"/>
      <c r="L76" s="18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9" customFormat="1" ht="24.96" customHeight="1">
      <c r="A77" s="9"/>
      <c r="B77" s="178"/>
      <c r="C77" s="179"/>
      <c r="D77" s="180" t="s">
        <v>121</v>
      </c>
      <c r="E77" s="181"/>
      <c r="F77" s="181"/>
      <c r="G77" s="181"/>
      <c r="H77" s="181"/>
      <c r="I77" s="181"/>
      <c r="J77" s="182">
        <f>J382</f>
        <v>0</v>
      </c>
      <c r="K77" s="179"/>
      <c r="L77" s="183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78" s="10" customFormat="1" ht="19.92" customHeight="1">
      <c r="A78" s="10"/>
      <c r="B78" s="184"/>
      <c r="C78" s="128"/>
      <c r="D78" s="185" t="s">
        <v>122</v>
      </c>
      <c r="E78" s="186"/>
      <c r="F78" s="186"/>
      <c r="G78" s="186"/>
      <c r="H78" s="186"/>
      <c r="I78" s="186"/>
      <c r="J78" s="187">
        <f>J383</f>
        <v>0</v>
      </c>
      <c r="K78" s="128"/>
      <c r="L78" s="188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4"/>
      <c r="C79" s="128"/>
      <c r="D79" s="185" t="s">
        <v>123</v>
      </c>
      <c r="E79" s="186"/>
      <c r="F79" s="186"/>
      <c r="G79" s="186"/>
      <c r="H79" s="186"/>
      <c r="I79" s="186"/>
      <c r="J79" s="187">
        <f>J389</f>
        <v>0</v>
      </c>
      <c r="K79" s="128"/>
      <c r="L79" s="188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4"/>
      <c r="C80" s="128"/>
      <c r="D80" s="185" t="s">
        <v>124</v>
      </c>
      <c r="E80" s="186"/>
      <c r="F80" s="186"/>
      <c r="G80" s="186"/>
      <c r="H80" s="186"/>
      <c r="I80" s="186"/>
      <c r="J80" s="187">
        <f>J405</f>
        <v>0</v>
      </c>
      <c r="K80" s="128"/>
      <c r="L80" s="188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84"/>
      <c r="C81" s="128"/>
      <c r="D81" s="185" t="s">
        <v>125</v>
      </c>
      <c r="E81" s="186"/>
      <c r="F81" s="186"/>
      <c r="G81" s="186"/>
      <c r="H81" s="186"/>
      <c r="I81" s="186"/>
      <c r="J81" s="187">
        <f>J426</f>
        <v>0</v>
      </c>
      <c r="K81" s="128"/>
      <c r="L81" s="188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84"/>
      <c r="C82" s="128"/>
      <c r="D82" s="185" t="s">
        <v>126</v>
      </c>
      <c r="E82" s="186"/>
      <c r="F82" s="186"/>
      <c r="G82" s="186"/>
      <c r="H82" s="186"/>
      <c r="I82" s="186"/>
      <c r="J82" s="187">
        <f>J511</f>
        <v>0</v>
      </c>
      <c r="K82" s="128"/>
      <c r="L82" s="188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84"/>
      <c r="C83" s="128"/>
      <c r="D83" s="185" t="s">
        <v>127</v>
      </c>
      <c r="E83" s="186"/>
      <c r="F83" s="186"/>
      <c r="G83" s="186"/>
      <c r="H83" s="186"/>
      <c r="I83" s="186"/>
      <c r="J83" s="187">
        <f>J545</f>
        <v>0</v>
      </c>
      <c r="K83" s="128"/>
      <c r="L83" s="188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84"/>
      <c r="C84" s="128"/>
      <c r="D84" s="185" t="s">
        <v>128</v>
      </c>
      <c r="E84" s="186"/>
      <c r="F84" s="186"/>
      <c r="G84" s="186"/>
      <c r="H84" s="186"/>
      <c r="I84" s="186"/>
      <c r="J84" s="187">
        <f>J582</f>
        <v>0</v>
      </c>
      <c r="K84" s="128"/>
      <c r="L84" s="188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2" customFormat="1" ht="21.84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4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6.96" customHeight="1">
      <c r="A86" s="41"/>
      <c r="B86" s="62"/>
      <c r="C86" s="63"/>
      <c r="D86" s="63"/>
      <c r="E86" s="63"/>
      <c r="F86" s="63"/>
      <c r="G86" s="63"/>
      <c r="H86" s="63"/>
      <c r="I86" s="63"/>
      <c r="J86" s="63"/>
      <c r="K86" s="63"/>
      <c r="L86" s="14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90" s="2" customFormat="1" ht="6.96" customHeight="1">
      <c r="A90" s="41"/>
      <c r="B90" s="64"/>
      <c r="C90" s="65"/>
      <c r="D90" s="65"/>
      <c r="E90" s="65"/>
      <c r="F90" s="65"/>
      <c r="G90" s="65"/>
      <c r="H90" s="65"/>
      <c r="I90" s="65"/>
      <c r="J90" s="65"/>
      <c r="K90" s="65"/>
      <c r="L90" s="148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24.96" customHeight="1">
      <c r="A91" s="41"/>
      <c r="B91" s="42"/>
      <c r="C91" s="26" t="s">
        <v>129</v>
      </c>
      <c r="D91" s="43"/>
      <c r="E91" s="43"/>
      <c r="F91" s="43"/>
      <c r="G91" s="43"/>
      <c r="H91" s="43"/>
      <c r="I91" s="43"/>
      <c r="J91" s="43"/>
      <c r="K91" s="43"/>
      <c r="L91" s="148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6.96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148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2" customHeight="1">
      <c r="A93" s="41"/>
      <c r="B93" s="42"/>
      <c r="C93" s="35" t="s">
        <v>16</v>
      </c>
      <c r="D93" s="43"/>
      <c r="E93" s="43"/>
      <c r="F93" s="43"/>
      <c r="G93" s="43"/>
      <c r="H93" s="43"/>
      <c r="I93" s="43"/>
      <c r="J93" s="43"/>
      <c r="K93" s="43"/>
      <c r="L93" s="148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6.5" customHeight="1">
      <c r="A94" s="41"/>
      <c r="B94" s="42"/>
      <c r="C94" s="43"/>
      <c r="D94" s="43"/>
      <c r="E94" s="173" t="str">
        <f>E7</f>
        <v>Koupelny a WC v Domově mládeže Karlovarská, Karlovarská 99, Plzeň</v>
      </c>
      <c r="F94" s="35"/>
      <c r="G94" s="35"/>
      <c r="H94" s="35"/>
      <c r="I94" s="43"/>
      <c r="J94" s="43"/>
      <c r="K94" s="43"/>
      <c r="L94" s="148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1" customFormat="1" ht="12" customHeight="1">
      <c r="B95" s="24"/>
      <c r="C95" s="35" t="s">
        <v>100</v>
      </c>
      <c r="D95" s="25"/>
      <c r="E95" s="25"/>
      <c r="F95" s="25"/>
      <c r="G95" s="25"/>
      <c r="H95" s="25"/>
      <c r="I95" s="25"/>
      <c r="J95" s="25"/>
      <c r="K95" s="25"/>
      <c r="L95" s="23"/>
    </row>
    <row r="96" s="2" customFormat="1" ht="16.5" customHeight="1">
      <c r="A96" s="41"/>
      <c r="B96" s="42"/>
      <c r="C96" s="43"/>
      <c r="D96" s="43"/>
      <c r="E96" s="173" t="s">
        <v>101</v>
      </c>
      <c r="F96" s="43"/>
      <c r="G96" s="43"/>
      <c r="H96" s="43"/>
      <c r="I96" s="43"/>
      <c r="J96" s="43"/>
      <c r="K96" s="43"/>
      <c r="L96" s="148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2" customHeight="1">
      <c r="A97" s="41"/>
      <c r="B97" s="42"/>
      <c r="C97" s="35" t="s">
        <v>102</v>
      </c>
      <c r="D97" s="43"/>
      <c r="E97" s="43"/>
      <c r="F97" s="43"/>
      <c r="G97" s="43"/>
      <c r="H97" s="43"/>
      <c r="I97" s="43"/>
      <c r="J97" s="43"/>
      <c r="K97" s="43"/>
      <c r="L97" s="148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2" customFormat="1" ht="16.5" customHeight="1">
      <c r="A98" s="41"/>
      <c r="B98" s="42"/>
      <c r="C98" s="43"/>
      <c r="D98" s="43"/>
      <c r="E98" s="72" t="str">
        <f>E11</f>
        <v>D.1.1 - Architektonicko-stavební řešení</v>
      </c>
      <c r="F98" s="43"/>
      <c r="G98" s="43"/>
      <c r="H98" s="43"/>
      <c r="I98" s="43"/>
      <c r="J98" s="43"/>
      <c r="K98" s="43"/>
      <c r="L98" s="148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</row>
    <row r="99" s="2" customFormat="1" ht="6.96" customHeight="1">
      <c r="A99" s="41"/>
      <c r="B99" s="42"/>
      <c r="C99" s="43"/>
      <c r="D99" s="43"/>
      <c r="E99" s="43"/>
      <c r="F99" s="43"/>
      <c r="G99" s="43"/>
      <c r="H99" s="43"/>
      <c r="I99" s="43"/>
      <c r="J99" s="43"/>
      <c r="K99" s="43"/>
      <c r="L99" s="148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</row>
    <row r="100" s="2" customFormat="1" ht="12" customHeight="1">
      <c r="A100" s="41"/>
      <c r="B100" s="42"/>
      <c r="C100" s="35" t="s">
        <v>21</v>
      </c>
      <c r="D100" s="43"/>
      <c r="E100" s="43"/>
      <c r="F100" s="30" t="str">
        <f>F14</f>
        <v>Karlovarská 1210/99, Bolevec, 32300 Plzeň</v>
      </c>
      <c r="G100" s="43"/>
      <c r="H100" s="43"/>
      <c r="I100" s="35" t="s">
        <v>23</v>
      </c>
      <c r="J100" s="75" t="str">
        <f>IF(J14="","",J14)</f>
        <v>21. 4. 2021</v>
      </c>
      <c r="K100" s="43"/>
      <c r="L100" s="148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</row>
    <row r="101" s="2" customFormat="1" ht="6.96" customHeight="1">
      <c r="A101" s="41"/>
      <c r="B101" s="42"/>
      <c r="C101" s="43"/>
      <c r="D101" s="43"/>
      <c r="E101" s="43"/>
      <c r="F101" s="43"/>
      <c r="G101" s="43"/>
      <c r="H101" s="43"/>
      <c r="I101" s="43"/>
      <c r="J101" s="43"/>
      <c r="K101" s="43"/>
      <c r="L101" s="148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</row>
    <row r="102" s="2" customFormat="1" ht="15.15" customHeight="1">
      <c r="A102" s="41"/>
      <c r="B102" s="42"/>
      <c r="C102" s="35" t="s">
        <v>25</v>
      </c>
      <c r="D102" s="43"/>
      <c r="E102" s="43"/>
      <c r="F102" s="30" t="str">
        <f>E17</f>
        <v>SPŠ dopravní, Plzeň, Karlovarská 99</v>
      </c>
      <c r="G102" s="43"/>
      <c r="H102" s="43"/>
      <c r="I102" s="35" t="s">
        <v>31</v>
      </c>
      <c r="J102" s="39" t="str">
        <f>E23</f>
        <v>PLANSTAV a.s.</v>
      </c>
      <c r="K102" s="43"/>
      <c r="L102" s="148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</row>
    <row r="103" s="2" customFormat="1" ht="15.15" customHeight="1">
      <c r="A103" s="41"/>
      <c r="B103" s="42"/>
      <c r="C103" s="35" t="s">
        <v>29</v>
      </c>
      <c r="D103" s="43"/>
      <c r="E103" s="43"/>
      <c r="F103" s="30" t="str">
        <f>IF(E20="","",E20)</f>
        <v>Vyplň údaj</v>
      </c>
      <c r="G103" s="43"/>
      <c r="H103" s="43"/>
      <c r="I103" s="35" t="s">
        <v>34</v>
      </c>
      <c r="J103" s="39" t="str">
        <f>E26</f>
        <v>MICHAL JIRKA</v>
      </c>
      <c r="K103" s="43"/>
      <c r="L103" s="148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</row>
    <row r="104" s="2" customFormat="1" ht="10.32" customHeight="1">
      <c r="A104" s="41"/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148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</row>
    <row r="105" s="11" customFormat="1" ht="29.28" customHeight="1">
      <c r="A105" s="189"/>
      <c r="B105" s="190"/>
      <c r="C105" s="191" t="s">
        <v>130</v>
      </c>
      <c r="D105" s="192" t="s">
        <v>57</v>
      </c>
      <c r="E105" s="192" t="s">
        <v>53</v>
      </c>
      <c r="F105" s="192" t="s">
        <v>54</v>
      </c>
      <c r="G105" s="192" t="s">
        <v>131</v>
      </c>
      <c r="H105" s="192" t="s">
        <v>132</v>
      </c>
      <c r="I105" s="192" t="s">
        <v>133</v>
      </c>
      <c r="J105" s="192" t="s">
        <v>106</v>
      </c>
      <c r="K105" s="193" t="s">
        <v>134</v>
      </c>
      <c r="L105" s="194"/>
      <c r="M105" s="95" t="s">
        <v>19</v>
      </c>
      <c r="N105" s="96" t="s">
        <v>42</v>
      </c>
      <c r="O105" s="96" t="s">
        <v>135</v>
      </c>
      <c r="P105" s="96" t="s">
        <v>136</v>
      </c>
      <c r="Q105" s="96" t="s">
        <v>137</v>
      </c>
      <c r="R105" s="96" t="s">
        <v>138</v>
      </c>
      <c r="S105" s="96" t="s">
        <v>139</v>
      </c>
      <c r="T105" s="97" t="s">
        <v>140</v>
      </c>
      <c r="U105" s="189"/>
      <c r="V105" s="189"/>
      <c r="W105" s="189"/>
      <c r="X105" s="189"/>
      <c r="Y105" s="189"/>
      <c r="Z105" s="189"/>
      <c r="AA105" s="189"/>
      <c r="AB105" s="189"/>
      <c r="AC105" s="189"/>
      <c r="AD105" s="189"/>
      <c r="AE105" s="189"/>
    </row>
    <row r="106" s="2" customFormat="1" ht="22.8" customHeight="1">
      <c r="A106" s="41"/>
      <c r="B106" s="42"/>
      <c r="C106" s="102" t="s">
        <v>141</v>
      </c>
      <c r="D106" s="43"/>
      <c r="E106" s="43"/>
      <c r="F106" s="43"/>
      <c r="G106" s="43"/>
      <c r="H106" s="43"/>
      <c r="I106" s="43"/>
      <c r="J106" s="195">
        <f>BK106</f>
        <v>0</v>
      </c>
      <c r="K106" s="43"/>
      <c r="L106" s="47"/>
      <c r="M106" s="98"/>
      <c r="N106" s="196"/>
      <c r="O106" s="99"/>
      <c r="P106" s="197">
        <f>P107+P382</f>
        <v>0</v>
      </c>
      <c r="Q106" s="99"/>
      <c r="R106" s="197">
        <f>R107+R382</f>
        <v>6.7310185490000007</v>
      </c>
      <c r="S106" s="99"/>
      <c r="T106" s="198">
        <f>T107+T382</f>
        <v>9.0918780000000012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71</v>
      </c>
      <c r="AU106" s="20" t="s">
        <v>107</v>
      </c>
      <c r="BK106" s="199">
        <f>BK107+BK382</f>
        <v>0</v>
      </c>
    </row>
    <row r="107" s="12" customFormat="1" ht="25.92" customHeight="1">
      <c r="A107" s="12"/>
      <c r="B107" s="200"/>
      <c r="C107" s="201"/>
      <c r="D107" s="202" t="s">
        <v>71</v>
      </c>
      <c r="E107" s="203" t="s">
        <v>142</v>
      </c>
      <c r="F107" s="203" t="s">
        <v>143</v>
      </c>
      <c r="G107" s="201"/>
      <c r="H107" s="201"/>
      <c r="I107" s="204"/>
      <c r="J107" s="205">
        <f>BK107</f>
        <v>0</v>
      </c>
      <c r="K107" s="201"/>
      <c r="L107" s="206"/>
      <c r="M107" s="207"/>
      <c r="N107" s="208"/>
      <c r="O107" s="208"/>
      <c r="P107" s="209">
        <f>P108+P137+P235</f>
        <v>0</v>
      </c>
      <c r="Q107" s="208"/>
      <c r="R107" s="209">
        <f>R108+R137+R235</f>
        <v>3.0412230700000005</v>
      </c>
      <c r="S107" s="208"/>
      <c r="T107" s="210">
        <f>T108+T137+T235</f>
        <v>9.0918780000000012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11" t="s">
        <v>79</v>
      </c>
      <c r="AT107" s="212" t="s">
        <v>71</v>
      </c>
      <c r="AU107" s="212" t="s">
        <v>72</v>
      </c>
      <c r="AY107" s="211" t="s">
        <v>144</v>
      </c>
      <c r="BK107" s="213">
        <f>BK108+BK137+BK235</f>
        <v>0</v>
      </c>
    </row>
    <row r="108" s="12" customFormat="1" ht="22.8" customHeight="1">
      <c r="A108" s="12"/>
      <c r="B108" s="200"/>
      <c r="C108" s="201"/>
      <c r="D108" s="202" t="s">
        <v>71</v>
      </c>
      <c r="E108" s="214" t="s">
        <v>145</v>
      </c>
      <c r="F108" s="214" t="s">
        <v>146</v>
      </c>
      <c r="G108" s="201"/>
      <c r="H108" s="201"/>
      <c r="I108" s="204"/>
      <c r="J108" s="215">
        <f>BK108</f>
        <v>0</v>
      </c>
      <c r="K108" s="201"/>
      <c r="L108" s="206"/>
      <c r="M108" s="207"/>
      <c r="N108" s="208"/>
      <c r="O108" s="208"/>
      <c r="P108" s="209">
        <f>SUM(P109:P136)</f>
        <v>0</v>
      </c>
      <c r="Q108" s="208"/>
      <c r="R108" s="209">
        <f>SUM(R109:R136)</f>
        <v>0.92278135000000006</v>
      </c>
      <c r="S108" s="208"/>
      <c r="T108" s="210">
        <f>SUM(T109:T136)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11" t="s">
        <v>79</v>
      </c>
      <c r="AT108" s="212" t="s">
        <v>71</v>
      </c>
      <c r="AU108" s="212" t="s">
        <v>79</v>
      </c>
      <c r="AY108" s="211" t="s">
        <v>144</v>
      </c>
      <c r="BK108" s="213">
        <f>SUM(BK109:BK136)</f>
        <v>0</v>
      </c>
    </row>
    <row r="109" s="2" customFormat="1" ht="16.5" customHeight="1">
      <c r="A109" s="41"/>
      <c r="B109" s="42"/>
      <c r="C109" s="216" t="s">
        <v>79</v>
      </c>
      <c r="D109" s="216" t="s">
        <v>147</v>
      </c>
      <c r="E109" s="217" t="s">
        <v>148</v>
      </c>
      <c r="F109" s="218" t="s">
        <v>149</v>
      </c>
      <c r="G109" s="219" t="s">
        <v>150</v>
      </c>
      <c r="H109" s="220">
        <v>1.3200000000000001</v>
      </c>
      <c r="I109" s="221"/>
      <c r="J109" s="222">
        <f>ROUND(I109*H109,2)</f>
        <v>0</v>
      </c>
      <c r="K109" s="218" t="s">
        <v>151</v>
      </c>
      <c r="L109" s="47"/>
      <c r="M109" s="223" t="s">
        <v>19</v>
      </c>
      <c r="N109" s="224" t="s">
        <v>43</v>
      </c>
      <c r="O109" s="87"/>
      <c r="P109" s="225">
        <f>O109*H109</f>
        <v>0</v>
      </c>
      <c r="Q109" s="225">
        <v>0.063070000000000001</v>
      </c>
      <c r="R109" s="225">
        <f>Q109*H109</f>
        <v>0.083252400000000004</v>
      </c>
      <c r="S109" s="225">
        <v>0</v>
      </c>
      <c r="T109" s="226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7" t="s">
        <v>152</v>
      </c>
      <c r="AT109" s="227" t="s">
        <v>147</v>
      </c>
      <c r="AU109" s="227" t="s">
        <v>81</v>
      </c>
      <c r="AY109" s="20" t="s">
        <v>144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20" t="s">
        <v>79</v>
      </c>
      <c r="BK109" s="228">
        <f>ROUND(I109*H109,2)</f>
        <v>0</v>
      </c>
      <c r="BL109" s="20" t="s">
        <v>152</v>
      </c>
      <c r="BM109" s="227" t="s">
        <v>153</v>
      </c>
    </row>
    <row r="110" s="2" customFormat="1">
      <c r="A110" s="41"/>
      <c r="B110" s="42"/>
      <c r="C110" s="43"/>
      <c r="D110" s="229" t="s">
        <v>154</v>
      </c>
      <c r="E110" s="43"/>
      <c r="F110" s="230" t="s">
        <v>155</v>
      </c>
      <c r="G110" s="43"/>
      <c r="H110" s="43"/>
      <c r="I110" s="231"/>
      <c r="J110" s="43"/>
      <c r="K110" s="43"/>
      <c r="L110" s="47"/>
      <c r="M110" s="232"/>
      <c r="N110" s="233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154</v>
      </c>
      <c r="AU110" s="20" t="s">
        <v>81</v>
      </c>
    </row>
    <row r="111" s="13" customFormat="1">
      <c r="A111" s="13"/>
      <c r="B111" s="234"/>
      <c r="C111" s="235"/>
      <c r="D111" s="229" t="s">
        <v>156</v>
      </c>
      <c r="E111" s="236" t="s">
        <v>19</v>
      </c>
      <c r="F111" s="237" t="s">
        <v>157</v>
      </c>
      <c r="G111" s="235"/>
      <c r="H111" s="236" t="s">
        <v>19</v>
      </c>
      <c r="I111" s="238"/>
      <c r="J111" s="235"/>
      <c r="K111" s="235"/>
      <c r="L111" s="239"/>
      <c r="M111" s="240"/>
      <c r="N111" s="241"/>
      <c r="O111" s="241"/>
      <c r="P111" s="241"/>
      <c r="Q111" s="241"/>
      <c r="R111" s="241"/>
      <c r="S111" s="241"/>
      <c r="T111" s="24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3" t="s">
        <v>156</v>
      </c>
      <c r="AU111" s="243" t="s">
        <v>81</v>
      </c>
      <c r="AV111" s="13" t="s">
        <v>79</v>
      </c>
      <c r="AW111" s="13" t="s">
        <v>33</v>
      </c>
      <c r="AX111" s="13" t="s">
        <v>72</v>
      </c>
      <c r="AY111" s="243" t="s">
        <v>144</v>
      </c>
    </row>
    <row r="112" s="14" customFormat="1">
      <c r="A112" s="14"/>
      <c r="B112" s="244"/>
      <c r="C112" s="245"/>
      <c r="D112" s="229" t="s">
        <v>156</v>
      </c>
      <c r="E112" s="246" t="s">
        <v>19</v>
      </c>
      <c r="F112" s="247" t="s">
        <v>158</v>
      </c>
      <c r="G112" s="245"/>
      <c r="H112" s="248">
        <v>1.3200000000000001</v>
      </c>
      <c r="I112" s="249"/>
      <c r="J112" s="245"/>
      <c r="K112" s="245"/>
      <c r="L112" s="250"/>
      <c r="M112" s="251"/>
      <c r="N112" s="252"/>
      <c r="O112" s="252"/>
      <c r="P112" s="252"/>
      <c r="Q112" s="252"/>
      <c r="R112" s="252"/>
      <c r="S112" s="252"/>
      <c r="T112" s="253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4" t="s">
        <v>156</v>
      </c>
      <c r="AU112" s="254" t="s">
        <v>81</v>
      </c>
      <c r="AV112" s="14" t="s">
        <v>81</v>
      </c>
      <c r="AW112" s="14" t="s">
        <v>33</v>
      </c>
      <c r="AX112" s="14" t="s">
        <v>72</v>
      </c>
      <c r="AY112" s="254" t="s">
        <v>144</v>
      </c>
    </row>
    <row r="113" s="15" customFormat="1">
      <c r="A113" s="15"/>
      <c r="B113" s="255"/>
      <c r="C113" s="256"/>
      <c r="D113" s="229" t="s">
        <v>156</v>
      </c>
      <c r="E113" s="257" t="s">
        <v>19</v>
      </c>
      <c r="F113" s="258" t="s">
        <v>159</v>
      </c>
      <c r="G113" s="256"/>
      <c r="H113" s="259">
        <v>1.3200000000000001</v>
      </c>
      <c r="I113" s="260"/>
      <c r="J113" s="256"/>
      <c r="K113" s="256"/>
      <c r="L113" s="261"/>
      <c r="M113" s="262"/>
      <c r="N113" s="263"/>
      <c r="O113" s="263"/>
      <c r="P113" s="263"/>
      <c r="Q113" s="263"/>
      <c r="R113" s="263"/>
      <c r="S113" s="263"/>
      <c r="T113" s="264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65" t="s">
        <v>156</v>
      </c>
      <c r="AU113" s="265" t="s">
        <v>81</v>
      </c>
      <c r="AV113" s="15" t="s">
        <v>152</v>
      </c>
      <c r="AW113" s="15" t="s">
        <v>33</v>
      </c>
      <c r="AX113" s="15" t="s">
        <v>79</v>
      </c>
      <c r="AY113" s="265" t="s">
        <v>144</v>
      </c>
    </row>
    <row r="114" s="2" customFormat="1" ht="16.5" customHeight="1">
      <c r="A114" s="41"/>
      <c r="B114" s="42"/>
      <c r="C114" s="216" t="s">
        <v>81</v>
      </c>
      <c r="D114" s="216" t="s">
        <v>147</v>
      </c>
      <c r="E114" s="217" t="s">
        <v>160</v>
      </c>
      <c r="F114" s="218" t="s">
        <v>161</v>
      </c>
      <c r="G114" s="219" t="s">
        <v>150</v>
      </c>
      <c r="H114" s="220">
        <v>2.52</v>
      </c>
      <c r="I114" s="221"/>
      <c r="J114" s="222">
        <f>ROUND(I114*H114,2)</f>
        <v>0</v>
      </c>
      <c r="K114" s="218" t="s">
        <v>151</v>
      </c>
      <c r="L114" s="47"/>
      <c r="M114" s="223" t="s">
        <v>19</v>
      </c>
      <c r="N114" s="224" t="s">
        <v>43</v>
      </c>
      <c r="O114" s="87"/>
      <c r="P114" s="225">
        <f>O114*H114</f>
        <v>0</v>
      </c>
      <c r="Q114" s="225">
        <v>0.058970000000000002</v>
      </c>
      <c r="R114" s="225">
        <f>Q114*H114</f>
        <v>0.1486044</v>
      </c>
      <c r="S114" s="225">
        <v>0</v>
      </c>
      <c r="T114" s="226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7" t="s">
        <v>152</v>
      </c>
      <c r="AT114" s="227" t="s">
        <v>147</v>
      </c>
      <c r="AU114" s="227" t="s">
        <v>81</v>
      </c>
      <c r="AY114" s="20" t="s">
        <v>144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20" t="s">
        <v>79</v>
      </c>
      <c r="BK114" s="228">
        <f>ROUND(I114*H114,2)</f>
        <v>0</v>
      </c>
      <c r="BL114" s="20" t="s">
        <v>152</v>
      </c>
      <c r="BM114" s="227" t="s">
        <v>162</v>
      </c>
    </row>
    <row r="115" s="2" customFormat="1">
      <c r="A115" s="41"/>
      <c r="B115" s="42"/>
      <c r="C115" s="43"/>
      <c r="D115" s="229" t="s">
        <v>154</v>
      </c>
      <c r="E115" s="43"/>
      <c r="F115" s="230" t="s">
        <v>163</v>
      </c>
      <c r="G115" s="43"/>
      <c r="H115" s="43"/>
      <c r="I115" s="231"/>
      <c r="J115" s="43"/>
      <c r="K115" s="43"/>
      <c r="L115" s="47"/>
      <c r="M115" s="232"/>
      <c r="N115" s="233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154</v>
      </c>
      <c r="AU115" s="20" t="s">
        <v>81</v>
      </c>
    </row>
    <row r="116" s="13" customFormat="1">
      <c r="A116" s="13"/>
      <c r="B116" s="234"/>
      <c r="C116" s="235"/>
      <c r="D116" s="229" t="s">
        <v>156</v>
      </c>
      <c r="E116" s="236" t="s">
        <v>19</v>
      </c>
      <c r="F116" s="237" t="s">
        <v>164</v>
      </c>
      <c r="G116" s="235"/>
      <c r="H116" s="236" t="s">
        <v>19</v>
      </c>
      <c r="I116" s="238"/>
      <c r="J116" s="235"/>
      <c r="K116" s="235"/>
      <c r="L116" s="239"/>
      <c r="M116" s="240"/>
      <c r="N116" s="241"/>
      <c r="O116" s="241"/>
      <c r="P116" s="241"/>
      <c r="Q116" s="241"/>
      <c r="R116" s="241"/>
      <c r="S116" s="241"/>
      <c r="T116" s="24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3" t="s">
        <v>156</v>
      </c>
      <c r="AU116" s="243" t="s">
        <v>81</v>
      </c>
      <c r="AV116" s="13" t="s">
        <v>79</v>
      </c>
      <c r="AW116" s="13" t="s">
        <v>33</v>
      </c>
      <c r="AX116" s="13" t="s">
        <v>72</v>
      </c>
      <c r="AY116" s="243" t="s">
        <v>144</v>
      </c>
    </row>
    <row r="117" s="14" customFormat="1">
      <c r="A117" s="14"/>
      <c r="B117" s="244"/>
      <c r="C117" s="245"/>
      <c r="D117" s="229" t="s">
        <v>156</v>
      </c>
      <c r="E117" s="246" t="s">
        <v>19</v>
      </c>
      <c r="F117" s="247" t="s">
        <v>165</v>
      </c>
      <c r="G117" s="245"/>
      <c r="H117" s="248">
        <v>2.52</v>
      </c>
      <c r="I117" s="249"/>
      <c r="J117" s="245"/>
      <c r="K117" s="245"/>
      <c r="L117" s="250"/>
      <c r="M117" s="251"/>
      <c r="N117" s="252"/>
      <c r="O117" s="252"/>
      <c r="P117" s="252"/>
      <c r="Q117" s="252"/>
      <c r="R117" s="252"/>
      <c r="S117" s="252"/>
      <c r="T117" s="253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4" t="s">
        <v>156</v>
      </c>
      <c r="AU117" s="254" t="s">
        <v>81</v>
      </c>
      <c r="AV117" s="14" t="s">
        <v>81</v>
      </c>
      <c r="AW117" s="14" t="s">
        <v>33</v>
      </c>
      <c r="AX117" s="14" t="s">
        <v>72</v>
      </c>
      <c r="AY117" s="254" t="s">
        <v>144</v>
      </c>
    </row>
    <row r="118" s="15" customFormat="1">
      <c r="A118" s="15"/>
      <c r="B118" s="255"/>
      <c r="C118" s="256"/>
      <c r="D118" s="229" t="s">
        <v>156</v>
      </c>
      <c r="E118" s="257" t="s">
        <v>19</v>
      </c>
      <c r="F118" s="258" t="s">
        <v>159</v>
      </c>
      <c r="G118" s="256"/>
      <c r="H118" s="259">
        <v>2.52</v>
      </c>
      <c r="I118" s="260"/>
      <c r="J118" s="256"/>
      <c r="K118" s="256"/>
      <c r="L118" s="261"/>
      <c r="M118" s="262"/>
      <c r="N118" s="263"/>
      <c r="O118" s="263"/>
      <c r="P118" s="263"/>
      <c r="Q118" s="263"/>
      <c r="R118" s="263"/>
      <c r="S118" s="263"/>
      <c r="T118" s="264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65" t="s">
        <v>156</v>
      </c>
      <c r="AU118" s="265" t="s">
        <v>81</v>
      </c>
      <c r="AV118" s="15" t="s">
        <v>152</v>
      </c>
      <c r="AW118" s="15" t="s">
        <v>33</v>
      </c>
      <c r="AX118" s="15" t="s">
        <v>79</v>
      </c>
      <c r="AY118" s="265" t="s">
        <v>144</v>
      </c>
    </row>
    <row r="119" s="2" customFormat="1" ht="16.5" customHeight="1">
      <c r="A119" s="41"/>
      <c r="B119" s="42"/>
      <c r="C119" s="216" t="s">
        <v>145</v>
      </c>
      <c r="D119" s="216" t="s">
        <v>147</v>
      </c>
      <c r="E119" s="217" t="s">
        <v>166</v>
      </c>
      <c r="F119" s="218" t="s">
        <v>167</v>
      </c>
      <c r="G119" s="219" t="s">
        <v>150</v>
      </c>
      <c r="H119" s="220">
        <v>2.6600000000000001</v>
      </c>
      <c r="I119" s="221"/>
      <c r="J119" s="222">
        <f>ROUND(I119*H119,2)</f>
        <v>0</v>
      </c>
      <c r="K119" s="218" t="s">
        <v>151</v>
      </c>
      <c r="L119" s="47"/>
      <c r="M119" s="223" t="s">
        <v>19</v>
      </c>
      <c r="N119" s="224" t="s">
        <v>43</v>
      </c>
      <c r="O119" s="87"/>
      <c r="P119" s="225">
        <f>O119*H119</f>
        <v>0</v>
      </c>
      <c r="Q119" s="225">
        <v>0.062315000000000002</v>
      </c>
      <c r="R119" s="225">
        <f>Q119*H119</f>
        <v>0.16575790000000001</v>
      </c>
      <c r="S119" s="225">
        <v>0</v>
      </c>
      <c r="T119" s="226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7" t="s">
        <v>152</v>
      </c>
      <c r="AT119" s="227" t="s">
        <v>147</v>
      </c>
      <c r="AU119" s="227" t="s">
        <v>81</v>
      </c>
      <c r="AY119" s="20" t="s">
        <v>144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20" t="s">
        <v>79</v>
      </c>
      <c r="BK119" s="228">
        <f>ROUND(I119*H119,2)</f>
        <v>0</v>
      </c>
      <c r="BL119" s="20" t="s">
        <v>152</v>
      </c>
      <c r="BM119" s="227" t="s">
        <v>168</v>
      </c>
    </row>
    <row r="120" s="2" customFormat="1">
      <c r="A120" s="41"/>
      <c r="B120" s="42"/>
      <c r="C120" s="43"/>
      <c r="D120" s="229" t="s">
        <v>154</v>
      </c>
      <c r="E120" s="43"/>
      <c r="F120" s="230" t="s">
        <v>169</v>
      </c>
      <c r="G120" s="43"/>
      <c r="H120" s="43"/>
      <c r="I120" s="231"/>
      <c r="J120" s="43"/>
      <c r="K120" s="43"/>
      <c r="L120" s="47"/>
      <c r="M120" s="232"/>
      <c r="N120" s="233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154</v>
      </c>
      <c r="AU120" s="20" t="s">
        <v>81</v>
      </c>
    </row>
    <row r="121" s="13" customFormat="1">
      <c r="A121" s="13"/>
      <c r="B121" s="234"/>
      <c r="C121" s="235"/>
      <c r="D121" s="229" t="s">
        <v>156</v>
      </c>
      <c r="E121" s="236" t="s">
        <v>19</v>
      </c>
      <c r="F121" s="237" t="s">
        <v>170</v>
      </c>
      <c r="G121" s="235"/>
      <c r="H121" s="236" t="s">
        <v>19</v>
      </c>
      <c r="I121" s="238"/>
      <c r="J121" s="235"/>
      <c r="K121" s="235"/>
      <c r="L121" s="239"/>
      <c r="M121" s="240"/>
      <c r="N121" s="241"/>
      <c r="O121" s="241"/>
      <c r="P121" s="241"/>
      <c r="Q121" s="241"/>
      <c r="R121" s="241"/>
      <c r="S121" s="241"/>
      <c r="T121" s="24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3" t="s">
        <v>156</v>
      </c>
      <c r="AU121" s="243" t="s">
        <v>81</v>
      </c>
      <c r="AV121" s="13" t="s">
        <v>79</v>
      </c>
      <c r="AW121" s="13" t="s">
        <v>33</v>
      </c>
      <c r="AX121" s="13" t="s">
        <v>72</v>
      </c>
      <c r="AY121" s="243" t="s">
        <v>144</v>
      </c>
    </row>
    <row r="122" s="14" customFormat="1">
      <c r="A122" s="14"/>
      <c r="B122" s="244"/>
      <c r="C122" s="245"/>
      <c r="D122" s="229" t="s">
        <v>156</v>
      </c>
      <c r="E122" s="246" t="s">
        <v>19</v>
      </c>
      <c r="F122" s="247" t="s">
        <v>171</v>
      </c>
      <c r="G122" s="245"/>
      <c r="H122" s="248">
        <v>1.47</v>
      </c>
      <c r="I122" s="249"/>
      <c r="J122" s="245"/>
      <c r="K122" s="245"/>
      <c r="L122" s="250"/>
      <c r="M122" s="251"/>
      <c r="N122" s="252"/>
      <c r="O122" s="252"/>
      <c r="P122" s="252"/>
      <c r="Q122" s="252"/>
      <c r="R122" s="252"/>
      <c r="S122" s="252"/>
      <c r="T122" s="253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4" t="s">
        <v>156</v>
      </c>
      <c r="AU122" s="254" t="s">
        <v>81</v>
      </c>
      <c r="AV122" s="14" t="s">
        <v>81</v>
      </c>
      <c r="AW122" s="14" t="s">
        <v>33</v>
      </c>
      <c r="AX122" s="14" t="s">
        <v>72</v>
      </c>
      <c r="AY122" s="254" t="s">
        <v>144</v>
      </c>
    </row>
    <row r="123" s="13" customFormat="1">
      <c r="A123" s="13"/>
      <c r="B123" s="234"/>
      <c r="C123" s="235"/>
      <c r="D123" s="229" t="s">
        <v>156</v>
      </c>
      <c r="E123" s="236" t="s">
        <v>19</v>
      </c>
      <c r="F123" s="237" t="s">
        <v>172</v>
      </c>
      <c r="G123" s="235"/>
      <c r="H123" s="236" t="s">
        <v>19</v>
      </c>
      <c r="I123" s="238"/>
      <c r="J123" s="235"/>
      <c r="K123" s="235"/>
      <c r="L123" s="239"/>
      <c r="M123" s="240"/>
      <c r="N123" s="241"/>
      <c r="O123" s="241"/>
      <c r="P123" s="241"/>
      <c r="Q123" s="241"/>
      <c r="R123" s="241"/>
      <c r="S123" s="241"/>
      <c r="T123" s="24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3" t="s">
        <v>156</v>
      </c>
      <c r="AU123" s="243" t="s">
        <v>81</v>
      </c>
      <c r="AV123" s="13" t="s">
        <v>79</v>
      </c>
      <c r="AW123" s="13" t="s">
        <v>33</v>
      </c>
      <c r="AX123" s="13" t="s">
        <v>72</v>
      </c>
      <c r="AY123" s="243" t="s">
        <v>144</v>
      </c>
    </row>
    <row r="124" s="14" customFormat="1">
      <c r="A124" s="14"/>
      <c r="B124" s="244"/>
      <c r="C124" s="245"/>
      <c r="D124" s="229" t="s">
        <v>156</v>
      </c>
      <c r="E124" s="246" t="s">
        <v>19</v>
      </c>
      <c r="F124" s="247" t="s">
        <v>173</v>
      </c>
      <c r="G124" s="245"/>
      <c r="H124" s="248">
        <v>1.19</v>
      </c>
      <c r="I124" s="249"/>
      <c r="J124" s="245"/>
      <c r="K124" s="245"/>
      <c r="L124" s="250"/>
      <c r="M124" s="251"/>
      <c r="N124" s="252"/>
      <c r="O124" s="252"/>
      <c r="P124" s="252"/>
      <c r="Q124" s="252"/>
      <c r="R124" s="252"/>
      <c r="S124" s="252"/>
      <c r="T124" s="25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4" t="s">
        <v>156</v>
      </c>
      <c r="AU124" s="254" t="s">
        <v>81</v>
      </c>
      <c r="AV124" s="14" t="s">
        <v>81</v>
      </c>
      <c r="AW124" s="14" t="s">
        <v>33</v>
      </c>
      <c r="AX124" s="14" t="s">
        <v>72</v>
      </c>
      <c r="AY124" s="254" t="s">
        <v>144</v>
      </c>
    </row>
    <row r="125" s="15" customFormat="1">
      <c r="A125" s="15"/>
      <c r="B125" s="255"/>
      <c r="C125" s="256"/>
      <c r="D125" s="229" t="s">
        <v>156</v>
      </c>
      <c r="E125" s="257" t="s">
        <v>19</v>
      </c>
      <c r="F125" s="258" t="s">
        <v>159</v>
      </c>
      <c r="G125" s="256"/>
      <c r="H125" s="259">
        <v>2.6600000000000001</v>
      </c>
      <c r="I125" s="260"/>
      <c r="J125" s="256"/>
      <c r="K125" s="256"/>
      <c r="L125" s="261"/>
      <c r="M125" s="262"/>
      <c r="N125" s="263"/>
      <c r="O125" s="263"/>
      <c r="P125" s="263"/>
      <c r="Q125" s="263"/>
      <c r="R125" s="263"/>
      <c r="S125" s="263"/>
      <c r="T125" s="264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5" t="s">
        <v>156</v>
      </c>
      <c r="AU125" s="265" t="s">
        <v>81</v>
      </c>
      <c r="AV125" s="15" t="s">
        <v>152</v>
      </c>
      <c r="AW125" s="15" t="s">
        <v>33</v>
      </c>
      <c r="AX125" s="15" t="s">
        <v>79</v>
      </c>
      <c r="AY125" s="265" t="s">
        <v>144</v>
      </c>
    </row>
    <row r="126" s="2" customFormat="1" ht="16.5" customHeight="1">
      <c r="A126" s="41"/>
      <c r="B126" s="42"/>
      <c r="C126" s="216" t="s">
        <v>152</v>
      </c>
      <c r="D126" s="216" t="s">
        <v>147</v>
      </c>
      <c r="E126" s="217" t="s">
        <v>174</v>
      </c>
      <c r="F126" s="218" t="s">
        <v>175</v>
      </c>
      <c r="G126" s="219" t="s">
        <v>150</v>
      </c>
      <c r="H126" s="220">
        <v>7.1699999999999999</v>
      </c>
      <c r="I126" s="221"/>
      <c r="J126" s="222">
        <f>ROUND(I126*H126,2)</f>
        <v>0</v>
      </c>
      <c r="K126" s="218" t="s">
        <v>151</v>
      </c>
      <c r="L126" s="47"/>
      <c r="M126" s="223" t="s">
        <v>19</v>
      </c>
      <c r="N126" s="224" t="s">
        <v>43</v>
      </c>
      <c r="O126" s="87"/>
      <c r="P126" s="225">
        <f>O126*H126</f>
        <v>0</v>
      </c>
      <c r="Q126" s="225">
        <v>0.073245000000000005</v>
      </c>
      <c r="R126" s="225">
        <f>Q126*H126</f>
        <v>0.52516665000000007</v>
      </c>
      <c r="S126" s="225">
        <v>0</v>
      </c>
      <c r="T126" s="226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7" t="s">
        <v>152</v>
      </c>
      <c r="AT126" s="227" t="s">
        <v>147</v>
      </c>
      <c r="AU126" s="227" t="s">
        <v>81</v>
      </c>
      <c r="AY126" s="20" t="s">
        <v>144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20" t="s">
        <v>79</v>
      </c>
      <c r="BK126" s="228">
        <f>ROUND(I126*H126,2)</f>
        <v>0</v>
      </c>
      <c r="BL126" s="20" t="s">
        <v>152</v>
      </c>
      <c r="BM126" s="227" t="s">
        <v>176</v>
      </c>
    </row>
    <row r="127" s="2" customFormat="1">
      <c r="A127" s="41"/>
      <c r="B127" s="42"/>
      <c r="C127" s="43"/>
      <c r="D127" s="229" t="s">
        <v>154</v>
      </c>
      <c r="E127" s="43"/>
      <c r="F127" s="230" t="s">
        <v>177</v>
      </c>
      <c r="G127" s="43"/>
      <c r="H127" s="43"/>
      <c r="I127" s="231"/>
      <c r="J127" s="43"/>
      <c r="K127" s="43"/>
      <c r="L127" s="47"/>
      <c r="M127" s="232"/>
      <c r="N127" s="233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154</v>
      </c>
      <c r="AU127" s="20" t="s">
        <v>81</v>
      </c>
    </row>
    <row r="128" s="13" customFormat="1">
      <c r="A128" s="13"/>
      <c r="B128" s="234"/>
      <c r="C128" s="235"/>
      <c r="D128" s="229" t="s">
        <v>156</v>
      </c>
      <c r="E128" s="236" t="s">
        <v>19</v>
      </c>
      <c r="F128" s="237" t="s">
        <v>178</v>
      </c>
      <c r="G128" s="235"/>
      <c r="H128" s="236" t="s">
        <v>19</v>
      </c>
      <c r="I128" s="238"/>
      <c r="J128" s="235"/>
      <c r="K128" s="235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156</v>
      </c>
      <c r="AU128" s="243" t="s">
        <v>81</v>
      </c>
      <c r="AV128" s="13" t="s">
        <v>79</v>
      </c>
      <c r="AW128" s="13" t="s">
        <v>33</v>
      </c>
      <c r="AX128" s="13" t="s">
        <v>72</v>
      </c>
      <c r="AY128" s="243" t="s">
        <v>144</v>
      </c>
    </row>
    <row r="129" s="14" customFormat="1">
      <c r="A129" s="14"/>
      <c r="B129" s="244"/>
      <c r="C129" s="245"/>
      <c r="D129" s="229" t="s">
        <v>156</v>
      </c>
      <c r="E129" s="246" t="s">
        <v>19</v>
      </c>
      <c r="F129" s="247" t="s">
        <v>179</v>
      </c>
      <c r="G129" s="245"/>
      <c r="H129" s="248">
        <v>2.46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4" t="s">
        <v>156</v>
      </c>
      <c r="AU129" s="254" t="s">
        <v>81</v>
      </c>
      <c r="AV129" s="14" t="s">
        <v>81</v>
      </c>
      <c r="AW129" s="14" t="s">
        <v>33</v>
      </c>
      <c r="AX129" s="14" t="s">
        <v>72</v>
      </c>
      <c r="AY129" s="254" t="s">
        <v>144</v>
      </c>
    </row>
    <row r="130" s="13" customFormat="1">
      <c r="A130" s="13"/>
      <c r="B130" s="234"/>
      <c r="C130" s="235"/>
      <c r="D130" s="229" t="s">
        <v>156</v>
      </c>
      <c r="E130" s="236" t="s">
        <v>19</v>
      </c>
      <c r="F130" s="237" t="s">
        <v>180</v>
      </c>
      <c r="G130" s="235"/>
      <c r="H130" s="236" t="s">
        <v>19</v>
      </c>
      <c r="I130" s="238"/>
      <c r="J130" s="235"/>
      <c r="K130" s="235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156</v>
      </c>
      <c r="AU130" s="243" t="s">
        <v>81</v>
      </c>
      <c r="AV130" s="13" t="s">
        <v>79</v>
      </c>
      <c r="AW130" s="13" t="s">
        <v>33</v>
      </c>
      <c r="AX130" s="13" t="s">
        <v>72</v>
      </c>
      <c r="AY130" s="243" t="s">
        <v>144</v>
      </c>
    </row>
    <row r="131" s="14" customFormat="1">
      <c r="A131" s="14"/>
      <c r="B131" s="244"/>
      <c r="C131" s="245"/>
      <c r="D131" s="229" t="s">
        <v>156</v>
      </c>
      <c r="E131" s="246" t="s">
        <v>19</v>
      </c>
      <c r="F131" s="247" t="s">
        <v>181</v>
      </c>
      <c r="G131" s="245"/>
      <c r="H131" s="248">
        <v>1.0800000000000001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4" t="s">
        <v>156</v>
      </c>
      <c r="AU131" s="254" t="s">
        <v>81</v>
      </c>
      <c r="AV131" s="14" t="s">
        <v>81</v>
      </c>
      <c r="AW131" s="14" t="s">
        <v>33</v>
      </c>
      <c r="AX131" s="14" t="s">
        <v>72</v>
      </c>
      <c r="AY131" s="254" t="s">
        <v>144</v>
      </c>
    </row>
    <row r="132" s="13" customFormat="1">
      <c r="A132" s="13"/>
      <c r="B132" s="234"/>
      <c r="C132" s="235"/>
      <c r="D132" s="229" t="s">
        <v>156</v>
      </c>
      <c r="E132" s="236" t="s">
        <v>19</v>
      </c>
      <c r="F132" s="237" t="s">
        <v>182</v>
      </c>
      <c r="G132" s="235"/>
      <c r="H132" s="236" t="s">
        <v>19</v>
      </c>
      <c r="I132" s="238"/>
      <c r="J132" s="235"/>
      <c r="K132" s="235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156</v>
      </c>
      <c r="AU132" s="243" t="s">
        <v>81</v>
      </c>
      <c r="AV132" s="13" t="s">
        <v>79</v>
      </c>
      <c r="AW132" s="13" t="s">
        <v>33</v>
      </c>
      <c r="AX132" s="13" t="s">
        <v>72</v>
      </c>
      <c r="AY132" s="243" t="s">
        <v>144</v>
      </c>
    </row>
    <row r="133" s="14" customFormat="1">
      <c r="A133" s="14"/>
      <c r="B133" s="244"/>
      <c r="C133" s="245"/>
      <c r="D133" s="229" t="s">
        <v>156</v>
      </c>
      <c r="E133" s="246" t="s">
        <v>19</v>
      </c>
      <c r="F133" s="247" t="s">
        <v>183</v>
      </c>
      <c r="G133" s="245"/>
      <c r="H133" s="248">
        <v>1.02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4" t="s">
        <v>156</v>
      </c>
      <c r="AU133" s="254" t="s">
        <v>81</v>
      </c>
      <c r="AV133" s="14" t="s">
        <v>81</v>
      </c>
      <c r="AW133" s="14" t="s">
        <v>33</v>
      </c>
      <c r="AX133" s="14" t="s">
        <v>72</v>
      </c>
      <c r="AY133" s="254" t="s">
        <v>144</v>
      </c>
    </row>
    <row r="134" s="13" customFormat="1">
      <c r="A134" s="13"/>
      <c r="B134" s="234"/>
      <c r="C134" s="235"/>
      <c r="D134" s="229" t="s">
        <v>156</v>
      </c>
      <c r="E134" s="236" t="s">
        <v>19</v>
      </c>
      <c r="F134" s="237" t="s">
        <v>184</v>
      </c>
      <c r="G134" s="235"/>
      <c r="H134" s="236" t="s">
        <v>19</v>
      </c>
      <c r="I134" s="238"/>
      <c r="J134" s="235"/>
      <c r="K134" s="235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156</v>
      </c>
      <c r="AU134" s="243" t="s">
        <v>81</v>
      </c>
      <c r="AV134" s="13" t="s">
        <v>79</v>
      </c>
      <c r="AW134" s="13" t="s">
        <v>33</v>
      </c>
      <c r="AX134" s="13" t="s">
        <v>72</v>
      </c>
      <c r="AY134" s="243" t="s">
        <v>144</v>
      </c>
    </row>
    <row r="135" s="14" customFormat="1">
      <c r="A135" s="14"/>
      <c r="B135" s="244"/>
      <c r="C135" s="245"/>
      <c r="D135" s="229" t="s">
        <v>156</v>
      </c>
      <c r="E135" s="246" t="s">
        <v>19</v>
      </c>
      <c r="F135" s="247" t="s">
        <v>185</v>
      </c>
      <c r="G135" s="245"/>
      <c r="H135" s="248">
        <v>2.6099999999999999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156</v>
      </c>
      <c r="AU135" s="254" t="s">
        <v>81</v>
      </c>
      <c r="AV135" s="14" t="s">
        <v>81</v>
      </c>
      <c r="AW135" s="14" t="s">
        <v>33</v>
      </c>
      <c r="AX135" s="14" t="s">
        <v>72</v>
      </c>
      <c r="AY135" s="254" t="s">
        <v>144</v>
      </c>
    </row>
    <row r="136" s="15" customFormat="1">
      <c r="A136" s="15"/>
      <c r="B136" s="255"/>
      <c r="C136" s="256"/>
      <c r="D136" s="229" t="s">
        <v>156</v>
      </c>
      <c r="E136" s="257" t="s">
        <v>19</v>
      </c>
      <c r="F136" s="258" t="s">
        <v>159</v>
      </c>
      <c r="G136" s="256"/>
      <c r="H136" s="259">
        <v>7.1699999999999999</v>
      </c>
      <c r="I136" s="260"/>
      <c r="J136" s="256"/>
      <c r="K136" s="256"/>
      <c r="L136" s="261"/>
      <c r="M136" s="262"/>
      <c r="N136" s="263"/>
      <c r="O136" s="263"/>
      <c r="P136" s="263"/>
      <c r="Q136" s="263"/>
      <c r="R136" s="263"/>
      <c r="S136" s="263"/>
      <c r="T136" s="264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5" t="s">
        <v>156</v>
      </c>
      <c r="AU136" s="265" t="s">
        <v>81</v>
      </c>
      <c r="AV136" s="15" t="s">
        <v>152</v>
      </c>
      <c r="AW136" s="15" t="s">
        <v>33</v>
      </c>
      <c r="AX136" s="15" t="s">
        <v>79</v>
      </c>
      <c r="AY136" s="265" t="s">
        <v>144</v>
      </c>
    </row>
    <row r="137" s="12" customFormat="1" ht="22.8" customHeight="1">
      <c r="A137" s="12"/>
      <c r="B137" s="200"/>
      <c r="C137" s="201"/>
      <c r="D137" s="202" t="s">
        <v>71</v>
      </c>
      <c r="E137" s="214" t="s">
        <v>186</v>
      </c>
      <c r="F137" s="214" t="s">
        <v>187</v>
      </c>
      <c r="G137" s="201"/>
      <c r="H137" s="201"/>
      <c r="I137" s="204"/>
      <c r="J137" s="215">
        <f>BK137</f>
        <v>0</v>
      </c>
      <c r="K137" s="201"/>
      <c r="L137" s="206"/>
      <c r="M137" s="207"/>
      <c r="N137" s="208"/>
      <c r="O137" s="208"/>
      <c r="P137" s="209">
        <f>P138+P230</f>
        <v>0</v>
      </c>
      <c r="Q137" s="208"/>
      <c r="R137" s="209">
        <f>R138+R230</f>
        <v>2.1152917200000001</v>
      </c>
      <c r="S137" s="208"/>
      <c r="T137" s="210">
        <f>T138+T230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1" t="s">
        <v>79</v>
      </c>
      <c r="AT137" s="212" t="s">
        <v>71</v>
      </c>
      <c r="AU137" s="212" t="s">
        <v>79</v>
      </c>
      <c r="AY137" s="211" t="s">
        <v>144</v>
      </c>
      <c r="BK137" s="213">
        <f>BK138+BK230</f>
        <v>0</v>
      </c>
    </row>
    <row r="138" s="12" customFormat="1" ht="20.88" customHeight="1">
      <c r="A138" s="12"/>
      <c r="B138" s="200"/>
      <c r="C138" s="201"/>
      <c r="D138" s="202" t="s">
        <v>71</v>
      </c>
      <c r="E138" s="214" t="s">
        <v>188</v>
      </c>
      <c r="F138" s="214" t="s">
        <v>189</v>
      </c>
      <c r="G138" s="201"/>
      <c r="H138" s="201"/>
      <c r="I138" s="204"/>
      <c r="J138" s="215">
        <f>BK138</f>
        <v>0</v>
      </c>
      <c r="K138" s="201"/>
      <c r="L138" s="206"/>
      <c r="M138" s="207"/>
      <c r="N138" s="208"/>
      <c r="O138" s="208"/>
      <c r="P138" s="209">
        <f>SUM(P139:P229)</f>
        <v>0</v>
      </c>
      <c r="Q138" s="208"/>
      <c r="R138" s="209">
        <f>SUM(R139:R229)</f>
        <v>2.1152917200000001</v>
      </c>
      <c r="S138" s="208"/>
      <c r="T138" s="210">
        <f>SUM(T139:T229)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1" t="s">
        <v>79</v>
      </c>
      <c r="AT138" s="212" t="s">
        <v>71</v>
      </c>
      <c r="AU138" s="212" t="s">
        <v>81</v>
      </c>
      <c r="AY138" s="211" t="s">
        <v>144</v>
      </c>
      <c r="BK138" s="213">
        <f>SUM(BK139:BK229)</f>
        <v>0</v>
      </c>
    </row>
    <row r="139" s="2" customFormat="1" ht="16.5" customHeight="1">
      <c r="A139" s="41"/>
      <c r="B139" s="42"/>
      <c r="C139" s="216" t="s">
        <v>190</v>
      </c>
      <c r="D139" s="216" t="s">
        <v>147</v>
      </c>
      <c r="E139" s="217" t="s">
        <v>191</v>
      </c>
      <c r="F139" s="218" t="s">
        <v>192</v>
      </c>
      <c r="G139" s="219" t="s">
        <v>150</v>
      </c>
      <c r="H139" s="220">
        <v>90.170000000000002</v>
      </c>
      <c r="I139" s="221"/>
      <c r="J139" s="222">
        <f>ROUND(I139*H139,2)</f>
        <v>0</v>
      </c>
      <c r="K139" s="218" t="s">
        <v>151</v>
      </c>
      <c r="L139" s="47"/>
      <c r="M139" s="223" t="s">
        <v>19</v>
      </c>
      <c r="N139" s="224" t="s">
        <v>43</v>
      </c>
      <c r="O139" s="87"/>
      <c r="P139" s="225">
        <f>O139*H139</f>
        <v>0</v>
      </c>
      <c r="Q139" s="225">
        <v>0.0057000000000000002</v>
      </c>
      <c r="R139" s="225">
        <f>Q139*H139</f>
        <v>0.51396900000000001</v>
      </c>
      <c r="S139" s="225">
        <v>0</v>
      </c>
      <c r="T139" s="226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7" t="s">
        <v>193</v>
      </c>
      <c r="AT139" s="227" t="s">
        <v>147</v>
      </c>
      <c r="AU139" s="227" t="s">
        <v>145</v>
      </c>
      <c r="AY139" s="20" t="s">
        <v>144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20" t="s">
        <v>79</v>
      </c>
      <c r="BK139" s="228">
        <f>ROUND(I139*H139,2)</f>
        <v>0</v>
      </c>
      <c r="BL139" s="20" t="s">
        <v>193</v>
      </c>
      <c r="BM139" s="227" t="s">
        <v>194</v>
      </c>
    </row>
    <row r="140" s="2" customFormat="1">
      <c r="A140" s="41"/>
      <c r="B140" s="42"/>
      <c r="C140" s="43"/>
      <c r="D140" s="229" t="s">
        <v>154</v>
      </c>
      <c r="E140" s="43"/>
      <c r="F140" s="230" t="s">
        <v>195</v>
      </c>
      <c r="G140" s="43"/>
      <c r="H140" s="43"/>
      <c r="I140" s="231"/>
      <c r="J140" s="43"/>
      <c r="K140" s="43"/>
      <c r="L140" s="47"/>
      <c r="M140" s="232"/>
      <c r="N140" s="233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154</v>
      </c>
      <c r="AU140" s="20" t="s">
        <v>145</v>
      </c>
    </row>
    <row r="141" s="13" customFormat="1">
      <c r="A141" s="13"/>
      <c r="B141" s="234"/>
      <c r="C141" s="235"/>
      <c r="D141" s="229" t="s">
        <v>156</v>
      </c>
      <c r="E141" s="236" t="s">
        <v>19</v>
      </c>
      <c r="F141" s="237" t="s">
        <v>196</v>
      </c>
      <c r="G141" s="235"/>
      <c r="H141" s="236" t="s">
        <v>19</v>
      </c>
      <c r="I141" s="238"/>
      <c r="J141" s="235"/>
      <c r="K141" s="235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156</v>
      </c>
      <c r="AU141" s="243" t="s">
        <v>145</v>
      </c>
      <c r="AV141" s="13" t="s">
        <v>79</v>
      </c>
      <c r="AW141" s="13" t="s">
        <v>33</v>
      </c>
      <c r="AX141" s="13" t="s">
        <v>72</v>
      </c>
      <c r="AY141" s="243" t="s">
        <v>144</v>
      </c>
    </row>
    <row r="142" s="13" customFormat="1">
      <c r="A142" s="13"/>
      <c r="B142" s="234"/>
      <c r="C142" s="235"/>
      <c r="D142" s="229" t="s">
        <v>156</v>
      </c>
      <c r="E142" s="236" t="s">
        <v>19</v>
      </c>
      <c r="F142" s="237" t="s">
        <v>197</v>
      </c>
      <c r="G142" s="235"/>
      <c r="H142" s="236" t="s">
        <v>19</v>
      </c>
      <c r="I142" s="238"/>
      <c r="J142" s="235"/>
      <c r="K142" s="235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156</v>
      </c>
      <c r="AU142" s="243" t="s">
        <v>145</v>
      </c>
      <c r="AV142" s="13" t="s">
        <v>79</v>
      </c>
      <c r="AW142" s="13" t="s">
        <v>33</v>
      </c>
      <c r="AX142" s="13" t="s">
        <v>72</v>
      </c>
      <c r="AY142" s="243" t="s">
        <v>144</v>
      </c>
    </row>
    <row r="143" s="14" customFormat="1">
      <c r="A143" s="14"/>
      <c r="B143" s="244"/>
      <c r="C143" s="245"/>
      <c r="D143" s="229" t="s">
        <v>156</v>
      </c>
      <c r="E143" s="246" t="s">
        <v>19</v>
      </c>
      <c r="F143" s="247" t="s">
        <v>198</v>
      </c>
      <c r="G143" s="245"/>
      <c r="H143" s="248">
        <v>43.619999999999997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156</v>
      </c>
      <c r="AU143" s="254" t="s">
        <v>145</v>
      </c>
      <c r="AV143" s="14" t="s">
        <v>81</v>
      </c>
      <c r="AW143" s="14" t="s">
        <v>33</v>
      </c>
      <c r="AX143" s="14" t="s">
        <v>72</v>
      </c>
      <c r="AY143" s="254" t="s">
        <v>144</v>
      </c>
    </row>
    <row r="144" s="13" customFormat="1">
      <c r="A144" s="13"/>
      <c r="B144" s="234"/>
      <c r="C144" s="235"/>
      <c r="D144" s="229" t="s">
        <v>156</v>
      </c>
      <c r="E144" s="236" t="s">
        <v>19</v>
      </c>
      <c r="F144" s="237" t="s">
        <v>199</v>
      </c>
      <c r="G144" s="235"/>
      <c r="H144" s="236" t="s">
        <v>19</v>
      </c>
      <c r="I144" s="238"/>
      <c r="J144" s="235"/>
      <c r="K144" s="235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156</v>
      </c>
      <c r="AU144" s="243" t="s">
        <v>145</v>
      </c>
      <c r="AV144" s="13" t="s">
        <v>79</v>
      </c>
      <c r="AW144" s="13" t="s">
        <v>33</v>
      </c>
      <c r="AX144" s="13" t="s">
        <v>72</v>
      </c>
      <c r="AY144" s="243" t="s">
        <v>144</v>
      </c>
    </row>
    <row r="145" s="14" customFormat="1">
      <c r="A145" s="14"/>
      <c r="B145" s="244"/>
      <c r="C145" s="245"/>
      <c r="D145" s="229" t="s">
        <v>156</v>
      </c>
      <c r="E145" s="246" t="s">
        <v>19</v>
      </c>
      <c r="F145" s="247" t="s">
        <v>200</v>
      </c>
      <c r="G145" s="245"/>
      <c r="H145" s="248">
        <v>4.3300000000000001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4" t="s">
        <v>156</v>
      </c>
      <c r="AU145" s="254" t="s">
        <v>145</v>
      </c>
      <c r="AV145" s="14" t="s">
        <v>81</v>
      </c>
      <c r="AW145" s="14" t="s">
        <v>33</v>
      </c>
      <c r="AX145" s="14" t="s">
        <v>72</v>
      </c>
      <c r="AY145" s="254" t="s">
        <v>144</v>
      </c>
    </row>
    <row r="146" s="13" customFormat="1">
      <c r="A146" s="13"/>
      <c r="B146" s="234"/>
      <c r="C146" s="235"/>
      <c r="D146" s="229" t="s">
        <v>156</v>
      </c>
      <c r="E146" s="236" t="s">
        <v>19</v>
      </c>
      <c r="F146" s="237" t="s">
        <v>182</v>
      </c>
      <c r="G146" s="235"/>
      <c r="H146" s="236" t="s">
        <v>19</v>
      </c>
      <c r="I146" s="238"/>
      <c r="J146" s="235"/>
      <c r="K146" s="235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156</v>
      </c>
      <c r="AU146" s="243" t="s">
        <v>145</v>
      </c>
      <c r="AV146" s="13" t="s">
        <v>79</v>
      </c>
      <c r="AW146" s="13" t="s">
        <v>33</v>
      </c>
      <c r="AX146" s="13" t="s">
        <v>72</v>
      </c>
      <c r="AY146" s="243" t="s">
        <v>144</v>
      </c>
    </row>
    <row r="147" s="14" customFormat="1">
      <c r="A147" s="14"/>
      <c r="B147" s="244"/>
      <c r="C147" s="245"/>
      <c r="D147" s="229" t="s">
        <v>156</v>
      </c>
      <c r="E147" s="246" t="s">
        <v>19</v>
      </c>
      <c r="F147" s="247" t="s">
        <v>201</v>
      </c>
      <c r="G147" s="245"/>
      <c r="H147" s="248">
        <v>5.2000000000000002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156</v>
      </c>
      <c r="AU147" s="254" t="s">
        <v>145</v>
      </c>
      <c r="AV147" s="14" t="s">
        <v>81</v>
      </c>
      <c r="AW147" s="14" t="s">
        <v>33</v>
      </c>
      <c r="AX147" s="14" t="s">
        <v>72</v>
      </c>
      <c r="AY147" s="254" t="s">
        <v>144</v>
      </c>
    </row>
    <row r="148" s="13" customFormat="1">
      <c r="A148" s="13"/>
      <c r="B148" s="234"/>
      <c r="C148" s="235"/>
      <c r="D148" s="229" t="s">
        <v>156</v>
      </c>
      <c r="E148" s="236" t="s">
        <v>19</v>
      </c>
      <c r="F148" s="237" t="s">
        <v>172</v>
      </c>
      <c r="G148" s="235"/>
      <c r="H148" s="236" t="s">
        <v>19</v>
      </c>
      <c r="I148" s="238"/>
      <c r="J148" s="235"/>
      <c r="K148" s="235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156</v>
      </c>
      <c r="AU148" s="243" t="s">
        <v>145</v>
      </c>
      <c r="AV148" s="13" t="s">
        <v>79</v>
      </c>
      <c r="AW148" s="13" t="s">
        <v>33</v>
      </c>
      <c r="AX148" s="13" t="s">
        <v>72</v>
      </c>
      <c r="AY148" s="243" t="s">
        <v>144</v>
      </c>
    </row>
    <row r="149" s="14" customFormat="1">
      <c r="A149" s="14"/>
      <c r="B149" s="244"/>
      <c r="C149" s="245"/>
      <c r="D149" s="229" t="s">
        <v>156</v>
      </c>
      <c r="E149" s="246" t="s">
        <v>19</v>
      </c>
      <c r="F149" s="247" t="s">
        <v>202</v>
      </c>
      <c r="G149" s="245"/>
      <c r="H149" s="248">
        <v>1.45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156</v>
      </c>
      <c r="AU149" s="254" t="s">
        <v>145</v>
      </c>
      <c r="AV149" s="14" t="s">
        <v>81</v>
      </c>
      <c r="AW149" s="14" t="s">
        <v>33</v>
      </c>
      <c r="AX149" s="14" t="s">
        <v>72</v>
      </c>
      <c r="AY149" s="254" t="s">
        <v>144</v>
      </c>
    </row>
    <row r="150" s="13" customFormat="1">
      <c r="A150" s="13"/>
      <c r="B150" s="234"/>
      <c r="C150" s="235"/>
      <c r="D150" s="229" t="s">
        <v>156</v>
      </c>
      <c r="E150" s="236" t="s">
        <v>19</v>
      </c>
      <c r="F150" s="237" t="s">
        <v>184</v>
      </c>
      <c r="G150" s="235"/>
      <c r="H150" s="236" t="s">
        <v>19</v>
      </c>
      <c r="I150" s="238"/>
      <c r="J150" s="235"/>
      <c r="K150" s="235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156</v>
      </c>
      <c r="AU150" s="243" t="s">
        <v>145</v>
      </c>
      <c r="AV150" s="13" t="s">
        <v>79</v>
      </c>
      <c r="AW150" s="13" t="s">
        <v>33</v>
      </c>
      <c r="AX150" s="13" t="s">
        <v>72</v>
      </c>
      <c r="AY150" s="243" t="s">
        <v>144</v>
      </c>
    </row>
    <row r="151" s="14" customFormat="1">
      <c r="A151" s="14"/>
      <c r="B151" s="244"/>
      <c r="C151" s="245"/>
      <c r="D151" s="229" t="s">
        <v>156</v>
      </c>
      <c r="E151" s="246" t="s">
        <v>19</v>
      </c>
      <c r="F151" s="247" t="s">
        <v>203</v>
      </c>
      <c r="G151" s="245"/>
      <c r="H151" s="248">
        <v>1.1799999999999999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156</v>
      </c>
      <c r="AU151" s="254" t="s">
        <v>145</v>
      </c>
      <c r="AV151" s="14" t="s">
        <v>81</v>
      </c>
      <c r="AW151" s="14" t="s">
        <v>33</v>
      </c>
      <c r="AX151" s="14" t="s">
        <v>72</v>
      </c>
      <c r="AY151" s="254" t="s">
        <v>144</v>
      </c>
    </row>
    <row r="152" s="13" customFormat="1">
      <c r="A152" s="13"/>
      <c r="B152" s="234"/>
      <c r="C152" s="235"/>
      <c r="D152" s="229" t="s">
        <v>156</v>
      </c>
      <c r="E152" s="236" t="s">
        <v>19</v>
      </c>
      <c r="F152" s="237" t="s">
        <v>204</v>
      </c>
      <c r="G152" s="235"/>
      <c r="H152" s="236" t="s">
        <v>19</v>
      </c>
      <c r="I152" s="238"/>
      <c r="J152" s="235"/>
      <c r="K152" s="235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156</v>
      </c>
      <c r="AU152" s="243" t="s">
        <v>145</v>
      </c>
      <c r="AV152" s="13" t="s">
        <v>79</v>
      </c>
      <c r="AW152" s="13" t="s">
        <v>33</v>
      </c>
      <c r="AX152" s="13" t="s">
        <v>72</v>
      </c>
      <c r="AY152" s="243" t="s">
        <v>144</v>
      </c>
    </row>
    <row r="153" s="14" customFormat="1">
      <c r="A153" s="14"/>
      <c r="B153" s="244"/>
      <c r="C153" s="245"/>
      <c r="D153" s="229" t="s">
        <v>156</v>
      </c>
      <c r="E153" s="246" t="s">
        <v>19</v>
      </c>
      <c r="F153" s="247" t="s">
        <v>205</v>
      </c>
      <c r="G153" s="245"/>
      <c r="H153" s="248">
        <v>5.5199999999999996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156</v>
      </c>
      <c r="AU153" s="254" t="s">
        <v>145</v>
      </c>
      <c r="AV153" s="14" t="s">
        <v>81</v>
      </c>
      <c r="AW153" s="14" t="s">
        <v>33</v>
      </c>
      <c r="AX153" s="14" t="s">
        <v>72</v>
      </c>
      <c r="AY153" s="254" t="s">
        <v>144</v>
      </c>
    </row>
    <row r="154" s="13" customFormat="1">
      <c r="A154" s="13"/>
      <c r="B154" s="234"/>
      <c r="C154" s="235"/>
      <c r="D154" s="229" t="s">
        <v>156</v>
      </c>
      <c r="E154" s="236" t="s">
        <v>19</v>
      </c>
      <c r="F154" s="237" t="s">
        <v>206</v>
      </c>
      <c r="G154" s="235"/>
      <c r="H154" s="236" t="s">
        <v>19</v>
      </c>
      <c r="I154" s="238"/>
      <c r="J154" s="235"/>
      <c r="K154" s="235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156</v>
      </c>
      <c r="AU154" s="243" t="s">
        <v>145</v>
      </c>
      <c r="AV154" s="13" t="s">
        <v>79</v>
      </c>
      <c r="AW154" s="13" t="s">
        <v>33</v>
      </c>
      <c r="AX154" s="13" t="s">
        <v>72</v>
      </c>
      <c r="AY154" s="243" t="s">
        <v>144</v>
      </c>
    </row>
    <row r="155" s="14" customFormat="1">
      <c r="A155" s="14"/>
      <c r="B155" s="244"/>
      <c r="C155" s="245"/>
      <c r="D155" s="229" t="s">
        <v>156</v>
      </c>
      <c r="E155" s="246" t="s">
        <v>19</v>
      </c>
      <c r="F155" s="247" t="s">
        <v>207</v>
      </c>
      <c r="G155" s="245"/>
      <c r="H155" s="248">
        <v>3.71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4" t="s">
        <v>156</v>
      </c>
      <c r="AU155" s="254" t="s">
        <v>145</v>
      </c>
      <c r="AV155" s="14" t="s">
        <v>81</v>
      </c>
      <c r="AW155" s="14" t="s">
        <v>33</v>
      </c>
      <c r="AX155" s="14" t="s">
        <v>72</v>
      </c>
      <c r="AY155" s="254" t="s">
        <v>144</v>
      </c>
    </row>
    <row r="156" s="13" customFormat="1">
      <c r="A156" s="13"/>
      <c r="B156" s="234"/>
      <c r="C156" s="235"/>
      <c r="D156" s="229" t="s">
        <v>156</v>
      </c>
      <c r="E156" s="236" t="s">
        <v>19</v>
      </c>
      <c r="F156" s="237" t="s">
        <v>208</v>
      </c>
      <c r="G156" s="235"/>
      <c r="H156" s="236" t="s">
        <v>19</v>
      </c>
      <c r="I156" s="238"/>
      <c r="J156" s="235"/>
      <c r="K156" s="235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156</v>
      </c>
      <c r="AU156" s="243" t="s">
        <v>145</v>
      </c>
      <c r="AV156" s="13" t="s">
        <v>79</v>
      </c>
      <c r="AW156" s="13" t="s">
        <v>33</v>
      </c>
      <c r="AX156" s="13" t="s">
        <v>72</v>
      </c>
      <c r="AY156" s="243" t="s">
        <v>144</v>
      </c>
    </row>
    <row r="157" s="14" customFormat="1">
      <c r="A157" s="14"/>
      <c r="B157" s="244"/>
      <c r="C157" s="245"/>
      <c r="D157" s="229" t="s">
        <v>156</v>
      </c>
      <c r="E157" s="246" t="s">
        <v>19</v>
      </c>
      <c r="F157" s="247" t="s">
        <v>209</v>
      </c>
      <c r="G157" s="245"/>
      <c r="H157" s="248">
        <v>1.6200000000000001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156</v>
      </c>
      <c r="AU157" s="254" t="s">
        <v>145</v>
      </c>
      <c r="AV157" s="14" t="s">
        <v>81</v>
      </c>
      <c r="AW157" s="14" t="s">
        <v>33</v>
      </c>
      <c r="AX157" s="14" t="s">
        <v>72</v>
      </c>
      <c r="AY157" s="254" t="s">
        <v>144</v>
      </c>
    </row>
    <row r="158" s="13" customFormat="1">
      <c r="A158" s="13"/>
      <c r="B158" s="234"/>
      <c r="C158" s="235"/>
      <c r="D158" s="229" t="s">
        <v>156</v>
      </c>
      <c r="E158" s="236" t="s">
        <v>19</v>
      </c>
      <c r="F158" s="237" t="s">
        <v>164</v>
      </c>
      <c r="G158" s="235"/>
      <c r="H158" s="236" t="s">
        <v>19</v>
      </c>
      <c r="I158" s="238"/>
      <c r="J158" s="235"/>
      <c r="K158" s="235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156</v>
      </c>
      <c r="AU158" s="243" t="s">
        <v>145</v>
      </c>
      <c r="AV158" s="13" t="s">
        <v>79</v>
      </c>
      <c r="AW158" s="13" t="s">
        <v>33</v>
      </c>
      <c r="AX158" s="13" t="s">
        <v>72</v>
      </c>
      <c r="AY158" s="243" t="s">
        <v>144</v>
      </c>
    </row>
    <row r="159" s="14" customFormat="1">
      <c r="A159" s="14"/>
      <c r="B159" s="244"/>
      <c r="C159" s="245"/>
      <c r="D159" s="229" t="s">
        <v>156</v>
      </c>
      <c r="E159" s="246" t="s">
        <v>19</v>
      </c>
      <c r="F159" s="247" t="s">
        <v>210</v>
      </c>
      <c r="G159" s="245"/>
      <c r="H159" s="248">
        <v>5.8399999999999999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156</v>
      </c>
      <c r="AU159" s="254" t="s">
        <v>145</v>
      </c>
      <c r="AV159" s="14" t="s">
        <v>81</v>
      </c>
      <c r="AW159" s="14" t="s">
        <v>33</v>
      </c>
      <c r="AX159" s="14" t="s">
        <v>72</v>
      </c>
      <c r="AY159" s="254" t="s">
        <v>144</v>
      </c>
    </row>
    <row r="160" s="13" customFormat="1">
      <c r="A160" s="13"/>
      <c r="B160" s="234"/>
      <c r="C160" s="235"/>
      <c r="D160" s="229" t="s">
        <v>156</v>
      </c>
      <c r="E160" s="236" t="s">
        <v>19</v>
      </c>
      <c r="F160" s="237" t="s">
        <v>211</v>
      </c>
      <c r="G160" s="235"/>
      <c r="H160" s="236" t="s">
        <v>19</v>
      </c>
      <c r="I160" s="238"/>
      <c r="J160" s="235"/>
      <c r="K160" s="235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156</v>
      </c>
      <c r="AU160" s="243" t="s">
        <v>145</v>
      </c>
      <c r="AV160" s="13" t="s">
        <v>79</v>
      </c>
      <c r="AW160" s="13" t="s">
        <v>33</v>
      </c>
      <c r="AX160" s="13" t="s">
        <v>72</v>
      </c>
      <c r="AY160" s="243" t="s">
        <v>144</v>
      </c>
    </row>
    <row r="161" s="14" customFormat="1">
      <c r="A161" s="14"/>
      <c r="B161" s="244"/>
      <c r="C161" s="245"/>
      <c r="D161" s="229" t="s">
        <v>156</v>
      </c>
      <c r="E161" s="246" t="s">
        <v>19</v>
      </c>
      <c r="F161" s="247" t="s">
        <v>212</v>
      </c>
      <c r="G161" s="245"/>
      <c r="H161" s="248">
        <v>1.21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156</v>
      </c>
      <c r="AU161" s="254" t="s">
        <v>145</v>
      </c>
      <c r="AV161" s="14" t="s">
        <v>81</v>
      </c>
      <c r="AW161" s="14" t="s">
        <v>33</v>
      </c>
      <c r="AX161" s="14" t="s">
        <v>72</v>
      </c>
      <c r="AY161" s="254" t="s">
        <v>144</v>
      </c>
    </row>
    <row r="162" s="13" customFormat="1">
      <c r="A162" s="13"/>
      <c r="B162" s="234"/>
      <c r="C162" s="235"/>
      <c r="D162" s="229" t="s">
        <v>156</v>
      </c>
      <c r="E162" s="236" t="s">
        <v>19</v>
      </c>
      <c r="F162" s="237" t="s">
        <v>213</v>
      </c>
      <c r="G162" s="235"/>
      <c r="H162" s="236" t="s">
        <v>19</v>
      </c>
      <c r="I162" s="238"/>
      <c r="J162" s="235"/>
      <c r="K162" s="235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156</v>
      </c>
      <c r="AU162" s="243" t="s">
        <v>145</v>
      </c>
      <c r="AV162" s="13" t="s">
        <v>79</v>
      </c>
      <c r="AW162" s="13" t="s">
        <v>33</v>
      </c>
      <c r="AX162" s="13" t="s">
        <v>72</v>
      </c>
      <c r="AY162" s="243" t="s">
        <v>144</v>
      </c>
    </row>
    <row r="163" s="14" customFormat="1">
      <c r="A163" s="14"/>
      <c r="B163" s="244"/>
      <c r="C163" s="245"/>
      <c r="D163" s="229" t="s">
        <v>156</v>
      </c>
      <c r="E163" s="246" t="s">
        <v>19</v>
      </c>
      <c r="F163" s="247" t="s">
        <v>200</v>
      </c>
      <c r="G163" s="245"/>
      <c r="H163" s="248">
        <v>4.3300000000000001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156</v>
      </c>
      <c r="AU163" s="254" t="s">
        <v>145</v>
      </c>
      <c r="AV163" s="14" t="s">
        <v>81</v>
      </c>
      <c r="AW163" s="14" t="s">
        <v>33</v>
      </c>
      <c r="AX163" s="14" t="s">
        <v>72</v>
      </c>
      <c r="AY163" s="254" t="s">
        <v>144</v>
      </c>
    </row>
    <row r="164" s="13" customFormat="1">
      <c r="A164" s="13"/>
      <c r="B164" s="234"/>
      <c r="C164" s="235"/>
      <c r="D164" s="229" t="s">
        <v>156</v>
      </c>
      <c r="E164" s="236" t="s">
        <v>19</v>
      </c>
      <c r="F164" s="237" t="s">
        <v>180</v>
      </c>
      <c r="G164" s="235"/>
      <c r="H164" s="236" t="s">
        <v>19</v>
      </c>
      <c r="I164" s="238"/>
      <c r="J164" s="235"/>
      <c r="K164" s="235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156</v>
      </c>
      <c r="AU164" s="243" t="s">
        <v>145</v>
      </c>
      <c r="AV164" s="13" t="s">
        <v>79</v>
      </c>
      <c r="AW164" s="13" t="s">
        <v>33</v>
      </c>
      <c r="AX164" s="13" t="s">
        <v>72</v>
      </c>
      <c r="AY164" s="243" t="s">
        <v>144</v>
      </c>
    </row>
    <row r="165" s="14" customFormat="1">
      <c r="A165" s="14"/>
      <c r="B165" s="244"/>
      <c r="C165" s="245"/>
      <c r="D165" s="229" t="s">
        <v>156</v>
      </c>
      <c r="E165" s="246" t="s">
        <v>19</v>
      </c>
      <c r="F165" s="247" t="s">
        <v>214</v>
      </c>
      <c r="G165" s="245"/>
      <c r="H165" s="248">
        <v>5.0999999999999996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156</v>
      </c>
      <c r="AU165" s="254" t="s">
        <v>145</v>
      </c>
      <c r="AV165" s="14" t="s">
        <v>81</v>
      </c>
      <c r="AW165" s="14" t="s">
        <v>33</v>
      </c>
      <c r="AX165" s="14" t="s">
        <v>72</v>
      </c>
      <c r="AY165" s="254" t="s">
        <v>144</v>
      </c>
    </row>
    <row r="166" s="13" customFormat="1">
      <c r="A166" s="13"/>
      <c r="B166" s="234"/>
      <c r="C166" s="235"/>
      <c r="D166" s="229" t="s">
        <v>156</v>
      </c>
      <c r="E166" s="236" t="s">
        <v>19</v>
      </c>
      <c r="F166" s="237" t="s">
        <v>170</v>
      </c>
      <c r="G166" s="235"/>
      <c r="H166" s="236" t="s">
        <v>19</v>
      </c>
      <c r="I166" s="238"/>
      <c r="J166" s="235"/>
      <c r="K166" s="235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156</v>
      </c>
      <c r="AU166" s="243" t="s">
        <v>145</v>
      </c>
      <c r="AV166" s="13" t="s">
        <v>79</v>
      </c>
      <c r="AW166" s="13" t="s">
        <v>33</v>
      </c>
      <c r="AX166" s="13" t="s">
        <v>72</v>
      </c>
      <c r="AY166" s="243" t="s">
        <v>144</v>
      </c>
    </row>
    <row r="167" s="14" customFormat="1">
      <c r="A167" s="14"/>
      <c r="B167" s="244"/>
      <c r="C167" s="245"/>
      <c r="D167" s="229" t="s">
        <v>156</v>
      </c>
      <c r="E167" s="246" t="s">
        <v>19</v>
      </c>
      <c r="F167" s="247" t="s">
        <v>215</v>
      </c>
      <c r="G167" s="245"/>
      <c r="H167" s="248">
        <v>1.4299999999999999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156</v>
      </c>
      <c r="AU167" s="254" t="s">
        <v>145</v>
      </c>
      <c r="AV167" s="14" t="s">
        <v>81</v>
      </c>
      <c r="AW167" s="14" t="s">
        <v>33</v>
      </c>
      <c r="AX167" s="14" t="s">
        <v>72</v>
      </c>
      <c r="AY167" s="254" t="s">
        <v>144</v>
      </c>
    </row>
    <row r="168" s="13" customFormat="1">
      <c r="A168" s="13"/>
      <c r="B168" s="234"/>
      <c r="C168" s="235"/>
      <c r="D168" s="229" t="s">
        <v>156</v>
      </c>
      <c r="E168" s="236" t="s">
        <v>19</v>
      </c>
      <c r="F168" s="237" t="s">
        <v>178</v>
      </c>
      <c r="G168" s="235"/>
      <c r="H168" s="236" t="s">
        <v>19</v>
      </c>
      <c r="I168" s="238"/>
      <c r="J168" s="235"/>
      <c r="K168" s="235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156</v>
      </c>
      <c r="AU168" s="243" t="s">
        <v>145</v>
      </c>
      <c r="AV168" s="13" t="s">
        <v>79</v>
      </c>
      <c r="AW168" s="13" t="s">
        <v>33</v>
      </c>
      <c r="AX168" s="13" t="s">
        <v>72</v>
      </c>
      <c r="AY168" s="243" t="s">
        <v>144</v>
      </c>
    </row>
    <row r="169" s="14" customFormat="1">
      <c r="A169" s="14"/>
      <c r="B169" s="244"/>
      <c r="C169" s="245"/>
      <c r="D169" s="229" t="s">
        <v>156</v>
      </c>
      <c r="E169" s="246" t="s">
        <v>19</v>
      </c>
      <c r="F169" s="247" t="s">
        <v>216</v>
      </c>
      <c r="G169" s="245"/>
      <c r="H169" s="248">
        <v>0.92000000000000004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156</v>
      </c>
      <c r="AU169" s="254" t="s">
        <v>145</v>
      </c>
      <c r="AV169" s="14" t="s">
        <v>81</v>
      </c>
      <c r="AW169" s="14" t="s">
        <v>33</v>
      </c>
      <c r="AX169" s="14" t="s">
        <v>72</v>
      </c>
      <c r="AY169" s="254" t="s">
        <v>144</v>
      </c>
    </row>
    <row r="170" s="13" customFormat="1">
      <c r="A170" s="13"/>
      <c r="B170" s="234"/>
      <c r="C170" s="235"/>
      <c r="D170" s="229" t="s">
        <v>156</v>
      </c>
      <c r="E170" s="236" t="s">
        <v>19</v>
      </c>
      <c r="F170" s="237" t="s">
        <v>217</v>
      </c>
      <c r="G170" s="235"/>
      <c r="H170" s="236" t="s">
        <v>19</v>
      </c>
      <c r="I170" s="238"/>
      <c r="J170" s="235"/>
      <c r="K170" s="235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156</v>
      </c>
      <c r="AU170" s="243" t="s">
        <v>145</v>
      </c>
      <c r="AV170" s="13" t="s">
        <v>79</v>
      </c>
      <c r="AW170" s="13" t="s">
        <v>33</v>
      </c>
      <c r="AX170" s="13" t="s">
        <v>72</v>
      </c>
      <c r="AY170" s="243" t="s">
        <v>144</v>
      </c>
    </row>
    <row r="171" s="14" customFormat="1">
      <c r="A171" s="14"/>
      <c r="B171" s="244"/>
      <c r="C171" s="245"/>
      <c r="D171" s="229" t="s">
        <v>156</v>
      </c>
      <c r="E171" s="246" t="s">
        <v>19</v>
      </c>
      <c r="F171" s="247" t="s">
        <v>218</v>
      </c>
      <c r="G171" s="245"/>
      <c r="H171" s="248">
        <v>4.71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4" t="s">
        <v>156</v>
      </c>
      <c r="AU171" s="254" t="s">
        <v>145</v>
      </c>
      <c r="AV171" s="14" t="s">
        <v>81</v>
      </c>
      <c r="AW171" s="14" t="s">
        <v>33</v>
      </c>
      <c r="AX171" s="14" t="s">
        <v>72</v>
      </c>
      <c r="AY171" s="254" t="s">
        <v>144</v>
      </c>
    </row>
    <row r="172" s="15" customFormat="1">
      <c r="A172" s="15"/>
      <c r="B172" s="255"/>
      <c r="C172" s="256"/>
      <c r="D172" s="229" t="s">
        <v>156</v>
      </c>
      <c r="E172" s="257" t="s">
        <v>19</v>
      </c>
      <c r="F172" s="258" t="s">
        <v>159</v>
      </c>
      <c r="G172" s="256"/>
      <c r="H172" s="259">
        <v>90.170000000000002</v>
      </c>
      <c r="I172" s="260"/>
      <c r="J172" s="256"/>
      <c r="K172" s="256"/>
      <c r="L172" s="261"/>
      <c r="M172" s="262"/>
      <c r="N172" s="263"/>
      <c r="O172" s="263"/>
      <c r="P172" s="263"/>
      <c r="Q172" s="263"/>
      <c r="R172" s="263"/>
      <c r="S172" s="263"/>
      <c r="T172" s="264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5" t="s">
        <v>156</v>
      </c>
      <c r="AU172" s="265" t="s">
        <v>145</v>
      </c>
      <c r="AV172" s="15" t="s">
        <v>152</v>
      </c>
      <c r="AW172" s="15" t="s">
        <v>33</v>
      </c>
      <c r="AX172" s="15" t="s">
        <v>79</v>
      </c>
      <c r="AY172" s="265" t="s">
        <v>144</v>
      </c>
    </row>
    <row r="173" s="2" customFormat="1" ht="16.5" customHeight="1">
      <c r="A173" s="41"/>
      <c r="B173" s="42"/>
      <c r="C173" s="216" t="s">
        <v>186</v>
      </c>
      <c r="D173" s="216" t="s">
        <v>147</v>
      </c>
      <c r="E173" s="217" t="s">
        <v>219</v>
      </c>
      <c r="F173" s="218" t="s">
        <v>220</v>
      </c>
      <c r="G173" s="219" t="s">
        <v>150</v>
      </c>
      <c r="H173" s="220">
        <v>2.2799999999999998</v>
      </c>
      <c r="I173" s="221"/>
      <c r="J173" s="222">
        <f>ROUND(I173*H173,2)</f>
        <v>0</v>
      </c>
      <c r="K173" s="218" t="s">
        <v>151</v>
      </c>
      <c r="L173" s="47"/>
      <c r="M173" s="223" t="s">
        <v>19</v>
      </c>
      <c r="N173" s="224" t="s">
        <v>43</v>
      </c>
      <c r="O173" s="87"/>
      <c r="P173" s="225">
        <f>O173*H173</f>
        <v>0</v>
      </c>
      <c r="Q173" s="225">
        <v>0.0043839999999999999</v>
      </c>
      <c r="R173" s="225">
        <f>Q173*H173</f>
        <v>0.0099955199999999991</v>
      </c>
      <c r="S173" s="225">
        <v>0</v>
      </c>
      <c r="T173" s="226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27" t="s">
        <v>152</v>
      </c>
      <c r="AT173" s="227" t="s">
        <v>147</v>
      </c>
      <c r="AU173" s="227" t="s">
        <v>145</v>
      </c>
      <c r="AY173" s="20" t="s">
        <v>144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20" t="s">
        <v>79</v>
      </c>
      <c r="BK173" s="228">
        <f>ROUND(I173*H173,2)</f>
        <v>0</v>
      </c>
      <c r="BL173" s="20" t="s">
        <v>152</v>
      </c>
      <c r="BM173" s="227" t="s">
        <v>221</v>
      </c>
    </row>
    <row r="174" s="2" customFormat="1">
      <c r="A174" s="41"/>
      <c r="B174" s="42"/>
      <c r="C174" s="43"/>
      <c r="D174" s="229" t="s">
        <v>154</v>
      </c>
      <c r="E174" s="43"/>
      <c r="F174" s="230" t="s">
        <v>222</v>
      </c>
      <c r="G174" s="43"/>
      <c r="H174" s="43"/>
      <c r="I174" s="231"/>
      <c r="J174" s="43"/>
      <c r="K174" s="43"/>
      <c r="L174" s="47"/>
      <c r="M174" s="232"/>
      <c r="N174" s="233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154</v>
      </c>
      <c r="AU174" s="20" t="s">
        <v>145</v>
      </c>
    </row>
    <row r="175" s="13" customFormat="1">
      <c r="A175" s="13"/>
      <c r="B175" s="234"/>
      <c r="C175" s="235"/>
      <c r="D175" s="229" t="s">
        <v>156</v>
      </c>
      <c r="E175" s="236" t="s">
        <v>19</v>
      </c>
      <c r="F175" s="237" t="s">
        <v>170</v>
      </c>
      <c r="G175" s="235"/>
      <c r="H175" s="236" t="s">
        <v>19</v>
      </c>
      <c r="I175" s="238"/>
      <c r="J175" s="235"/>
      <c r="K175" s="235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156</v>
      </c>
      <c r="AU175" s="243" t="s">
        <v>145</v>
      </c>
      <c r="AV175" s="13" t="s">
        <v>79</v>
      </c>
      <c r="AW175" s="13" t="s">
        <v>33</v>
      </c>
      <c r="AX175" s="13" t="s">
        <v>72</v>
      </c>
      <c r="AY175" s="243" t="s">
        <v>144</v>
      </c>
    </row>
    <row r="176" s="14" customFormat="1">
      <c r="A176" s="14"/>
      <c r="B176" s="244"/>
      <c r="C176" s="245"/>
      <c r="D176" s="229" t="s">
        <v>156</v>
      </c>
      <c r="E176" s="246" t="s">
        <v>19</v>
      </c>
      <c r="F176" s="247" t="s">
        <v>223</v>
      </c>
      <c r="G176" s="245"/>
      <c r="H176" s="248">
        <v>0.41999999999999998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156</v>
      </c>
      <c r="AU176" s="254" t="s">
        <v>145</v>
      </c>
      <c r="AV176" s="14" t="s">
        <v>81</v>
      </c>
      <c r="AW176" s="14" t="s">
        <v>33</v>
      </c>
      <c r="AX176" s="14" t="s">
        <v>72</v>
      </c>
      <c r="AY176" s="254" t="s">
        <v>144</v>
      </c>
    </row>
    <row r="177" s="13" customFormat="1">
      <c r="A177" s="13"/>
      <c r="B177" s="234"/>
      <c r="C177" s="235"/>
      <c r="D177" s="229" t="s">
        <v>156</v>
      </c>
      <c r="E177" s="236" t="s">
        <v>19</v>
      </c>
      <c r="F177" s="237" t="s">
        <v>172</v>
      </c>
      <c r="G177" s="235"/>
      <c r="H177" s="236" t="s">
        <v>19</v>
      </c>
      <c r="I177" s="238"/>
      <c r="J177" s="235"/>
      <c r="K177" s="235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156</v>
      </c>
      <c r="AU177" s="243" t="s">
        <v>145</v>
      </c>
      <c r="AV177" s="13" t="s">
        <v>79</v>
      </c>
      <c r="AW177" s="13" t="s">
        <v>33</v>
      </c>
      <c r="AX177" s="13" t="s">
        <v>72</v>
      </c>
      <c r="AY177" s="243" t="s">
        <v>144</v>
      </c>
    </row>
    <row r="178" s="14" customFormat="1">
      <c r="A178" s="14"/>
      <c r="B178" s="244"/>
      <c r="C178" s="245"/>
      <c r="D178" s="229" t="s">
        <v>156</v>
      </c>
      <c r="E178" s="246" t="s">
        <v>19</v>
      </c>
      <c r="F178" s="247" t="s">
        <v>224</v>
      </c>
      <c r="G178" s="245"/>
      <c r="H178" s="248">
        <v>0.34000000000000002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4" t="s">
        <v>156</v>
      </c>
      <c r="AU178" s="254" t="s">
        <v>145</v>
      </c>
      <c r="AV178" s="14" t="s">
        <v>81</v>
      </c>
      <c r="AW178" s="14" t="s">
        <v>33</v>
      </c>
      <c r="AX178" s="14" t="s">
        <v>72</v>
      </c>
      <c r="AY178" s="254" t="s">
        <v>144</v>
      </c>
    </row>
    <row r="179" s="13" customFormat="1">
      <c r="A179" s="13"/>
      <c r="B179" s="234"/>
      <c r="C179" s="235"/>
      <c r="D179" s="229" t="s">
        <v>156</v>
      </c>
      <c r="E179" s="236" t="s">
        <v>19</v>
      </c>
      <c r="F179" s="237" t="s">
        <v>164</v>
      </c>
      <c r="G179" s="235"/>
      <c r="H179" s="236" t="s">
        <v>19</v>
      </c>
      <c r="I179" s="238"/>
      <c r="J179" s="235"/>
      <c r="K179" s="235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156</v>
      </c>
      <c r="AU179" s="243" t="s">
        <v>145</v>
      </c>
      <c r="AV179" s="13" t="s">
        <v>79</v>
      </c>
      <c r="AW179" s="13" t="s">
        <v>33</v>
      </c>
      <c r="AX179" s="13" t="s">
        <v>72</v>
      </c>
      <c r="AY179" s="243" t="s">
        <v>144</v>
      </c>
    </row>
    <row r="180" s="14" customFormat="1">
      <c r="A180" s="14"/>
      <c r="B180" s="244"/>
      <c r="C180" s="245"/>
      <c r="D180" s="229" t="s">
        <v>156</v>
      </c>
      <c r="E180" s="246" t="s">
        <v>19</v>
      </c>
      <c r="F180" s="247" t="s">
        <v>225</v>
      </c>
      <c r="G180" s="245"/>
      <c r="H180" s="248">
        <v>1.52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156</v>
      </c>
      <c r="AU180" s="254" t="s">
        <v>145</v>
      </c>
      <c r="AV180" s="14" t="s">
        <v>81</v>
      </c>
      <c r="AW180" s="14" t="s">
        <v>33</v>
      </c>
      <c r="AX180" s="14" t="s">
        <v>72</v>
      </c>
      <c r="AY180" s="254" t="s">
        <v>144</v>
      </c>
    </row>
    <row r="181" s="15" customFormat="1">
      <c r="A181" s="15"/>
      <c r="B181" s="255"/>
      <c r="C181" s="256"/>
      <c r="D181" s="229" t="s">
        <v>156</v>
      </c>
      <c r="E181" s="257" t="s">
        <v>19</v>
      </c>
      <c r="F181" s="258" t="s">
        <v>159</v>
      </c>
      <c r="G181" s="256"/>
      <c r="H181" s="259">
        <v>2.2799999999999998</v>
      </c>
      <c r="I181" s="260"/>
      <c r="J181" s="256"/>
      <c r="K181" s="256"/>
      <c r="L181" s="261"/>
      <c r="M181" s="262"/>
      <c r="N181" s="263"/>
      <c r="O181" s="263"/>
      <c r="P181" s="263"/>
      <c r="Q181" s="263"/>
      <c r="R181" s="263"/>
      <c r="S181" s="263"/>
      <c r="T181" s="264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5" t="s">
        <v>156</v>
      </c>
      <c r="AU181" s="265" t="s">
        <v>145</v>
      </c>
      <c r="AV181" s="15" t="s">
        <v>152</v>
      </c>
      <c r="AW181" s="15" t="s">
        <v>33</v>
      </c>
      <c r="AX181" s="15" t="s">
        <v>79</v>
      </c>
      <c r="AY181" s="265" t="s">
        <v>144</v>
      </c>
    </row>
    <row r="182" s="2" customFormat="1" ht="16.5" customHeight="1">
      <c r="A182" s="41"/>
      <c r="B182" s="42"/>
      <c r="C182" s="216" t="s">
        <v>226</v>
      </c>
      <c r="D182" s="216" t="s">
        <v>147</v>
      </c>
      <c r="E182" s="217" t="s">
        <v>227</v>
      </c>
      <c r="F182" s="218" t="s">
        <v>228</v>
      </c>
      <c r="G182" s="219" t="s">
        <v>150</v>
      </c>
      <c r="H182" s="220">
        <v>2.2799999999999998</v>
      </c>
      <c r="I182" s="221"/>
      <c r="J182" s="222">
        <f>ROUND(I182*H182,2)</f>
        <v>0</v>
      </c>
      <c r="K182" s="218" t="s">
        <v>151</v>
      </c>
      <c r="L182" s="47"/>
      <c r="M182" s="223" t="s">
        <v>19</v>
      </c>
      <c r="N182" s="224" t="s">
        <v>43</v>
      </c>
      <c r="O182" s="87"/>
      <c r="P182" s="225">
        <f>O182*H182</f>
        <v>0</v>
      </c>
      <c r="Q182" s="225">
        <v>0.0030000000000000001</v>
      </c>
      <c r="R182" s="225">
        <f>Q182*H182</f>
        <v>0.0068399999999999997</v>
      </c>
      <c r="S182" s="225">
        <v>0</v>
      </c>
      <c r="T182" s="226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27" t="s">
        <v>152</v>
      </c>
      <c r="AT182" s="227" t="s">
        <v>147</v>
      </c>
      <c r="AU182" s="227" t="s">
        <v>145</v>
      </c>
      <c r="AY182" s="20" t="s">
        <v>144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20" t="s">
        <v>79</v>
      </c>
      <c r="BK182" s="228">
        <f>ROUND(I182*H182,2)</f>
        <v>0</v>
      </c>
      <c r="BL182" s="20" t="s">
        <v>152</v>
      </c>
      <c r="BM182" s="227" t="s">
        <v>229</v>
      </c>
    </row>
    <row r="183" s="2" customFormat="1">
      <c r="A183" s="41"/>
      <c r="B183" s="42"/>
      <c r="C183" s="43"/>
      <c r="D183" s="229" t="s">
        <v>154</v>
      </c>
      <c r="E183" s="43"/>
      <c r="F183" s="230" t="s">
        <v>230</v>
      </c>
      <c r="G183" s="43"/>
      <c r="H183" s="43"/>
      <c r="I183" s="231"/>
      <c r="J183" s="43"/>
      <c r="K183" s="43"/>
      <c r="L183" s="47"/>
      <c r="M183" s="232"/>
      <c r="N183" s="233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154</v>
      </c>
      <c r="AU183" s="20" t="s">
        <v>145</v>
      </c>
    </row>
    <row r="184" s="13" customFormat="1">
      <c r="A184" s="13"/>
      <c r="B184" s="234"/>
      <c r="C184" s="235"/>
      <c r="D184" s="229" t="s">
        <v>156</v>
      </c>
      <c r="E184" s="236" t="s">
        <v>19</v>
      </c>
      <c r="F184" s="237" t="s">
        <v>170</v>
      </c>
      <c r="G184" s="235"/>
      <c r="H184" s="236" t="s">
        <v>19</v>
      </c>
      <c r="I184" s="238"/>
      <c r="J184" s="235"/>
      <c r="K184" s="235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156</v>
      </c>
      <c r="AU184" s="243" t="s">
        <v>145</v>
      </c>
      <c r="AV184" s="13" t="s">
        <v>79</v>
      </c>
      <c r="AW184" s="13" t="s">
        <v>33</v>
      </c>
      <c r="AX184" s="13" t="s">
        <v>72</v>
      </c>
      <c r="AY184" s="243" t="s">
        <v>144</v>
      </c>
    </row>
    <row r="185" s="14" customFormat="1">
      <c r="A185" s="14"/>
      <c r="B185" s="244"/>
      <c r="C185" s="245"/>
      <c r="D185" s="229" t="s">
        <v>156</v>
      </c>
      <c r="E185" s="246" t="s">
        <v>19</v>
      </c>
      <c r="F185" s="247" t="s">
        <v>223</v>
      </c>
      <c r="G185" s="245"/>
      <c r="H185" s="248">
        <v>0.41999999999999998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156</v>
      </c>
      <c r="AU185" s="254" t="s">
        <v>145</v>
      </c>
      <c r="AV185" s="14" t="s">
        <v>81</v>
      </c>
      <c r="AW185" s="14" t="s">
        <v>33</v>
      </c>
      <c r="AX185" s="14" t="s">
        <v>72</v>
      </c>
      <c r="AY185" s="254" t="s">
        <v>144</v>
      </c>
    </row>
    <row r="186" s="13" customFormat="1">
      <c r="A186" s="13"/>
      <c r="B186" s="234"/>
      <c r="C186" s="235"/>
      <c r="D186" s="229" t="s">
        <v>156</v>
      </c>
      <c r="E186" s="236" t="s">
        <v>19</v>
      </c>
      <c r="F186" s="237" t="s">
        <v>172</v>
      </c>
      <c r="G186" s="235"/>
      <c r="H186" s="236" t="s">
        <v>19</v>
      </c>
      <c r="I186" s="238"/>
      <c r="J186" s="235"/>
      <c r="K186" s="235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156</v>
      </c>
      <c r="AU186" s="243" t="s">
        <v>145</v>
      </c>
      <c r="AV186" s="13" t="s">
        <v>79</v>
      </c>
      <c r="AW186" s="13" t="s">
        <v>33</v>
      </c>
      <c r="AX186" s="13" t="s">
        <v>72</v>
      </c>
      <c r="AY186" s="243" t="s">
        <v>144</v>
      </c>
    </row>
    <row r="187" s="14" customFormat="1">
      <c r="A187" s="14"/>
      <c r="B187" s="244"/>
      <c r="C187" s="245"/>
      <c r="D187" s="229" t="s">
        <v>156</v>
      </c>
      <c r="E187" s="246" t="s">
        <v>19</v>
      </c>
      <c r="F187" s="247" t="s">
        <v>224</v>
      </c>
      <c r="G187" s="245"/>
      <c r="H187" s="248">
        <v>0.34000000000000002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4" t="s">
        <v>156</v>
      </c>
      <c r="AU187" s="254" t="s">
        <v>145</v>
      </c>
      <c r="AV187" s="14" t="s">
        <v>81</v>
      </c>
      <c r="AW187" s="14" t="s">
        <v>33</v>
      </c>
      <c r="AX187" s="14" t="s">
        <v>72</v>
      </c>
      <c r="AY187" s="254" t="s">
        <v>144</v>
      </c>
    </row>
    <row r="188" s="13" customFormat="1">
      <c r="A188" s="13"/>
      <c r="B188" s="234"/>
      <c r="C188" s="235"/>
      <c r="D188" s="229" t="s">
        <v>156</v>
      </c>
      <c r="E188" s="236" t="s">
        <v>19</v>
      </c>
      <c r="F188" s="237" t="s">
        <v>164</v>
      </c>
      <c r="G188" s="235"/>
      <c r="H188" s="236" t="s">
        <v>19</v>
      </c>
      <c r="I188" s="238"/>
      <c r="J188" s="235"/>
      <c r="K188" s="235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156</v>
      </c>
      <c r="AU188" s="243" t="s">
        <v>145</v>
      </c>
      <c r="AV188" s="13" t="s">
        <v>79</v>
      </c>
      <c r="AW188" s="13" t="s">
        <v>33</v>
      </c>
      <c r="AX188" s="13" t="s">
        <v>72</v>
      </c>
      <c r="AY188" s="243" t="s">
        <v>144</v>
      </c>
    </row>
    <row r="189" s="14" customFormat="1">
      <c r="A189" s="14"/>
      <c r="B189" s="244"/>
      <c r="C189" s="245"/>
      <c r="D189" s="229" t="s">
        <v>156</v>
      </c>
      <c r="E189" s="246" t="s">
        <v>19</v>
      </c>
      <c r="F189" s="247" t="s">
        <v>225</v>
      </c>
      <c r="G189" s="245"/>
      <c r="H189" s="248">
        <v>1.52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4" t="s">
        <v>156</v>
      </c>
      <c r="AU189" s="254" t="s">
        <v>145</v>
      </c>
      <c r="AV189" s="14" t="s">
        <v>81</v>
      </c>
      <c r="AW189" s="14" t="s">
        <v>33</v>
      </c>
      <c r="AX189" s="14" t="s">
        <v>72</v>
      </c>
      <c r="AY189" s="254" t="s">
        <v>144</v>
      </c>
    </row>
    <row r="190" s="15" customFormat="1">
      <c r="A190" s="15"/>
      <c r="B190" s="255"/>
      <c r="C190" s="256"/>
      <c r="D190" s="229" t="s">
        <v>156</v>
      </c>
      <c r="E190" s="257" t="s">
        <v>19</v>
      </c>
      <c r="F190" s="258" t="s">
        <v>159</v>
      </c>
      <c r="G190" s="256"/>
      <c r="H190" s="259">
        <v>2.2799999999999998</v>
      </c>
      <c r="I190" s="260"/>
      <c r="J190" s="256"/>
      <c r="K190" s="256"/>
      <c r="L190" s="261"/>
      <c r="M190" s="262"/>
      <c r="N190" s="263"/>
      <c r="O190" s="263"/>
      <c r="P190" s="263"/>
      <c r="Q190" s="263"/>
      <c r="R190" s="263"/>
      <c r="S190" s="263"/>
      <c r="T190" s="264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5" t="s">
        <v>156</v>
      </c>
      <c r="AU190" s="265" t="s">
        <v>145</v>
      </c>
      <c r="AV190" s="15" t="s">
        <v>152</v>
      </c>
      <c r="AW190" s="15" t="s">
        <v>33</v>
      </c>
      <c r="AX190" s="15" t="s">
        <v>79</v>
      </c>
      <c r="AY190" s="265" t="s">
        <v>144</v>
      </c>
    </row>
    <row r="191" s="2" customFormat="1" ht="16.5" customHeight="1">
      <c r="A191" s="41"/>
      <c r="B191" s="42"/>
      <c r="C191" s="216" t="s">
        <v>231</v>
      </c>
      <c r="D191" s="216" t="s">
        <v>147</v>
      </c>
      <c r="E191" s="217" t="s">
        <v>232</v>
      </c>
      <c r="F191" s="218" t="s">
        <v>233</v>
      </c>
      <c r="G191" s="219" t="s">
        <v>150</v>
      </c>
      <c r="H191" s="220">
        <v>276.73599999999999</v>
      </c>
      <c r="I191" s="221"/>
      <c r="J191" s="222">
        <f>ROUND(I191*H191,2)</f>
        <v>0</v>
      </c>
      <c r="K191" s="218" t="s">
        <v>151</v>
      </c>
      <c r="L191" s="47"/>
      <c r="M191" s="223" t="s">
        <v>19</v>
      </c>
      <c r="N191" s="224" t="s">
        <v>43</v>
      </c>
      <c r="O191" s="87"/>
      <c r="P191" s="225">
        <f>O191*H191</f>
        <v>0</v>
      </c>
      <c r="Q191" s="225">
        <v>0.0057000000000000002</v>
      </c>
      <c r="R191" s="225">
        <f>Q191*H191</f>
        <v>1.5773952</v>
      </c>
      <c r="S191" s="225">
        <v>0</v>
      </c>
      <c r="T191" s="226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27" t="s">
        <v>152</v>
      </c>
      <c r="AT191" s="227" t="s">
        <v>147</v>
      </c>
      <c r="AU191" s="227" t="s">
        <v>145</v>
      </c>
      <c r="AY191" s="20" t="s">
        <v>144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20" t="s">
        <v>79</v>
      </c>
      <c r="BK191" s="228">
        <f>ROUND(I191*H191,2)</f>
        <v>0</v>
      </c>
      <c r="BL191" s="20" t="s">
        <v>152</v>
      </c>
      <c r="BM191" s="227" t="s">
        <v>234</v>
      </c>
    </row>
    <row r="192" s="2" customFormat="1">
      <c r="A192" s="41"/>
      <c r="B192" s="42"/>
      <c r="C192" s="43"/>
      <c r="D192" s="229" t="s">
        <v>154</v>
      </c>
      <c r="E192" s="43"/>
      <c r="F192" s="230" t="s">
        <v>235</v>
      </c>
      <c r="G192" s="43"/>
      <c r="H192" s="43"/>
      <c r="I192" s="231"/>
      <c r="J192" s="43"/>
      <c r="K192" s="43"/>
      <c r="L192" s="47"/>
      <c r="M192" s="232"/>
      <c r="N192" s="233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154</v>
      </c>
      <c r="AU192" s="20" t="s">
        <v>145</v>
      </c>
    </row>
    <row r="193" s="13" customFormat="1">
      <c r="A193" s="13"/>
      <c r="B193" s="234"/>
      <c r="C193" s="235"/>
      <c r="D193" s="229" t="s">
        <v>156</v>
      </c>
      <c r="E193" s="236" t="s">
        <v>19</v>
      </c>
      <c r="F193" s="237" t="s">
        <v>236</v>
      </c>
      <c r="G193" s="235"/>
      <c r="H193" s="236" t="s">
        <v>19</v>
      </c>
      <c r="I193" s="238"/>
      <c r="J193" s="235"/>
      <c r="K193" s="235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156</v>
      </c>
      <c r="AU193" s="243" t="s">
        <v>145</v>
      </c>
      <c r="AV193" s="13" t="s">
        <v>79</v>
      </c>
      <c r="AW193" s="13" t="s">
        <v>33</v>
      </c>
      <c r="AX193" s="13" t="s">
        <v>72</v>
      </c>
      <c r="AY193" s="243" t="s">
        <v>144</v>
      </c>
    </row>
    <row r="194" s="13" customFormat="1">
      <c r="A194" s="13"/>
      <c r="B194" s="234"/>
      <c r="C194" s="235"/>
      <c r="D194" s="229" t="s">
        <v>156</v>
      </c>
      <c r="E194" s="236" t="s">
        <v>19</v>
      </c>
      <c r="F194" s="237" t="s">
        <v>197</v>
      </c>
      <c r="G194" s="235"/>
      <c r="H194" s="236" t="s">
        <v>19</v>
      </c>
      <c r="I194" s="238"/>
      <c r="J194" s="235"/>
      <c r="K194" s="235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156</v>
      </c>
      <c r="AU194" s="243" t="s">
        <v>145</v>
      </c>
      <c r="AV194" s="13" t="s">
        <v>79</v>
      </c>
      <c r="AW194" s="13" t="s">
        <v>33</v>
      </c>
      <c r="AX194" s="13" t="s">
        <v>72</v>
      </c>
      <c r="AY194" s="243" t="s">
        <v>144</v>
      </c>
    </row>
    <row r="195" s="14" customFormat="1">
      <c r="A195" s="14"/>
      <c r="B195" s="244"/>
      <c r="C195" s="245"/>
      <c r="D195" s="229" t="s">
        <v>156</v>
      </c>
      <c r="E195" s="246" t="s">
        <v>19</v>
      </c>
      <c r="F195" s="247" t="s">
        <v>237</v>
      </c>
      <c r="G195" s="245"/>
      <c r="H195" s="248">
        <v>58.5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4" t="s">
        <v>156</v>
      </c>
      <c r="AU195" s="254" t="s">
        <v>145</v>
      </c>
      <c r="AV195" s="14" t="s">
        <v>81</v>
      </c>
      <c r="AW195" s="14" t="s">
        <v>33</v>
      </c>
      <c r="AX195" s="14" t="s">
        <v>72</v>
      </c>
      <c r="AY195" s="254" t="s">
        <v>144</v>
      </c>
    </row>
    <row r="196" s="13" customFormat="1">
      <c r="A196" s="13"/>
      <c r="B196" s="234"/>
      <c r="C196" s="235"/>
      <c r="D196" s="229" t="s">
        <v>156</v>
      </c>
      <c r="E196" s="236" t="s">
        <v>19</v>
      </c>
      <c r="F196" s="237" t="s">
        <v>199</v>
      </c>
      <c r="G196" s="235"/>
      <c r="H196" s="236" t="s">
        <v>19</v>
      </c>
      <c r="I196" s="238"/>
      <c r="J196" s="235"/>
      <c r="K196" s="235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156</v>
      </c>
      <c r="AU196" s="243" t="s">
        <v>145</v>
      </c>
      <c r="AV196" s="13" t="s">
        <v>79</v>
      </c>
      <c r="AW196" s="13" t="s">
        <v>33</v>
      </c>
      <c r="AX196" s="13" t="s">
        <v>72</v>
      </c>
      <c r="AY196" s="243" t="s">
        <v>144</v>
      </c>
    </row>
    <row r="197" s="14" customFormat="1">
      <c r="A197" s="14"/>
      <c r="B197" s="244"/>
      <c r="C197" s="245"/>
      <c r="D197" s="229" t="s">
        <v>156</v>
      </c>
      <c r="E197" s="246" t="s">
        <v>19</v>
      </c>
      <c r="F197" s="247" t="s">
        <v>238</v>
      </c>
      <c r="G197" s="245"/>
      <c r="H197" s="248">
        <v>23.379999999999999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156</v>
      </c>
      <c r="AU197" s="254" t="s">
        <v>145</v>
      </c>
      <c r="AV197" s="14" t="s">
        <v>81</v>
      </c>
      <c r="AW197" s="14" t="s">
        <v>33</v>
      </c>
      <c r="AX197" s="14" t="s">
        <v>72</v>
      </c>
      <c r="AY197" s="254" t="s">
        <v>144</v>
      </c>
    </row>
    <row r="198" s="13" customFormat="1">
      <c r="A198" s="13"/>
      <c r="B198" s="234"/>
      <c r="C198" s="235"/>
      <c r="D198" s="229" t="s">
        <v>156</v>
      </c>
      <c r="E198" s="236" t="s">
        <v>19</v>
      </c>
      <c r="F198" s="237" t="s">
        <v>182</v>
      </c>
      <c r="G198" s="235"/>
      <c r="H198" s="236" t="s">
        <v>19</v>
      </c>
      <c r="I198" s="238"/>
      <c r="J198" s="235"/>
      <c r="K198" s="235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156</v>
      </c>
      <c r="AU198" s="243" t="s">
        <v>145</v>
      </c>
      <c r="AV198" s="13" t="s">
        <v>79</v>
      </c>
      <c r="AW198" s="13" t="s">
        <v>33</v>
      </c>
      <c r="AX198" s="13" t="s">
        <v>72</v>
      </c>
      <c r="AY198" s="243" t="s">
        <v>144</v>
      </c>
    </row>
    <row r="199" s="14" customFormat="1">
      <c r="A199" s="14"/>
      <c r="B199" s="244"/>
      <c r="C199" s="245"/>
      <c r="D199" s="229" t="s">
        <v>156</v>
      </c>
      <c r="E199" s="246" t="s">
        <v>19</v>
      </c>
      <c r="F199" s="247" t="s">
        <v>239</v>
      </c>
      <c r="G199" s="245"/>
      <c r="H199" s="248">
        <v>38.079999999999998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4" t="s">
        <v>156</v>
      </c>
      <c r="AU199" s="254" t="s">
        <v>145</v>
      </c>
      <c r="AV199" s="14" t="s">
        <v>81</v>
      </c>
      <c r="AW199" s="14" t="s">
        <v>33</v>
      </c>
      <c r="AX199" s="14" t="s">
        <v>72</v>
      </c>
      <c r="AY199" s="254" t="s">
        <v>144</v>
      </c>
    </row>
    <row r="200" s="13" customFormat="1">
      <c r="A200" s="13"/>
      <c r="B200" s="234"/>
      <c r="C200" s="235"/>
      <c r="D200" s="229" t="s">
        <v>156</v>
      </c>
      <c r="E200" s="236" t="s">
        <v>19</v>
      </c>
      <c r="F200" s="237" t="s">
        <v>172</v>
      </c>
      <c r="G200" s="235"/>
      <c r="H200" s="236" t="s">
        <v>19</v>
      </c>
      <c r="I200" s="238"/>
      <c r="J200" s="235"/>
      <c r="K200" s="235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156</v>
      </c>
      <c r="AU200" s="243" t="s">
        <v>145</v>
      </c>
      <c r="AV200" s="13" t="s">
        <v>79</v>
      </c>
      <c r="AW200" s="13" t="s">
        <v>33</v>
      </c>
      <c r="AX200" s="13" t="s">
        <v>72</v>
      </c>
      <c r="AY200" s="243" t="s">
        <v>144</v>
      </c>
    </row>
    <row r="201" s="14" customFormat="1">
      <c r="A201" s="14"/>
      <c r="B201" s="244"/>
      <c r="C201" s="245"/>
      <c r="D201" s="229" t="s">
        <v>156</v>
      </c>
      <c r="E201" s="246" t="s">
        <v>19</v>
      </c>
      <c r="F201" s="247" t="s">
        <v>240</v>
      </c>
      <c r="G201" s="245"/>
      <c r="H201" s="248">
        <v>4.1600000000000001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156</v>
      </c>
      <c r="AU201" s="254" t="s">
        <v>145</v>
      </c>
      <c r="AV201" s="14" t="s">
        <v>81</v>
      </c>
      <c r="AW201" s="14" t="s">
        <v>33</v>
      </c>
      <c r="AX201" s="14" t="s">
        <v>72</v>
      </c>
      <c r="AY201" s="254" t="s">
        <v>144</v>
      </c>
    </row>
    <row r="202" s="13" customFormat="1">
      <c r="A202" s="13"/>
      <c r="B202" s="234"/>
      <c r="C202" s="235"/>
      <c r="D202" s="229" t="s">
        <v>156</v>
      </c>
      <c r="E202" s="236" t="s">
        <v>19</v>
      </c>
      <c r="F202" s="237" t="s">
        <v>184</v>
      </c>
      <c r="G202" s="235"/>
      <c r="H202" s="236" t="s">
        <v>19</v>
      </c>
      <c r="I202" s="238"/>
      <c r="J202" s="235"/>
      <c r="K202" s="235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156</v>
      </c>
      <c r="AU202" s="243" t="s">
        <v>145</v>
      </c>
      <c r="AV202" s="13" t="s">
        <v>79</v>
      </c>
      <c r="AW202" s="13" t="s">
        <v>33</v>
      </c>
      <c r="AX202" s="13" t="s">
        <v>72</v>
      </c>
      <c r="AY202" s="243" t="s">
        <v>144</v>
      </c>
    </row>
    <row r="203" s="14" customFormat="1">
      <c r="A203" s="14"/>
      <c r="B203" s="244"/>
      <c r="C203" s="245"/>
      <c r="D203" s="229" t="s">
        <v>156</v>
      </c>
      <c r="E203" s="246" t="s">
        <v>19</v>
      </c>
      <c r="F203" s="247" t="s">
        <v>241</v>
      </c>
      <c r="G203" s="245"/>
      <c r="H203" s="248">
        <v>3.8079999999999998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156</v>
      </c>
      <c r="AU203" s="254" t="s">
        <v>145</v>
      </c>
      <c r="AV203" s="14" t="s">
        <v>81</v>
      </c>
      <c r="AW203" s="14" t="s">
        <v>33</v>
      </c>
      <c r="AX203" s="14" t="s">
        <v>72</v>
      </c>
      <c r="AY203" s="254" t="s">
        <v>144</v>
      </c>
    </row>
    <row r="204" s="13" customFormat="1">
      <c r="A204" s="13"/>
      <c r="B204" s="234"/>
      <c r="C204" s="235"/>
      <c r="D204" s="229" t="s">
        <v>156</v>
      </c>
      <c r="E204" s="236" t="s">
        <v>19</v>
      </c>
      <c r="F204" s="237" t="s">
        <v>204</v>
      </c>
      <c r="G204" s="235"/>
      <c r="H204" s="236" t="s">
        <v>19</v>
      </c>
      <c r="I204" s="238"/>
      <c r="J204" s="235"/>
      <c r="K204" s="235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156</v>
      </c>
      <c r="AU204" s="243" t="s">
        <v>145</v>
      </c>
      <c r="AV204" s="13" t="s">
        <v>79</v>
      </c>
      <c r="AW204" s="13" t="s">
        <v>33</v>
      </c>
      <c r="AX204" s="13" t="s">
        <v>72</v>
      </c>
      <c r="AY204" s="243" t="s">
        <v>144</v>
      </c>
    </row>
    <row r="205" s="14" customFormat="1">
      <c r="A205" s="14"/>
      <c r="B205" s="244"/>
      <c r="C205" s="245"/>
      <c r="D205" s="229" t="s">
        <v>156</v>
      </c>
      <c r="E205" s="246" t="s">
        <v>19</v>
      </c>
      <c r="F205" s="247" t="s">
        <v>242</v>
      </c>
      <c r="G205" s="245"/>
      <c r="H205" s="248">
        <v>26.32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4" t="s">
        <v>156</v>
      </c>
      <c r="AU205" s="254" t="s">
        <v>145</v>
      </c>
      <c r="AV205" s="14" t="s">
        <v>81</v>
      </c>
      <c r="AW205" s="14" t="s">
        <v>33</v>
      </c>
      <c r="AX205" s="14" t="s">
        <v>72</v>
      </c>
      <c r="AY205" s="254" t="s">
        <v>144</v>
      </c>
    </row>
    <row r="206" s="13" customFormat="1">
      <c r="A206" s="13"/>
      <c r="B206" s="234"/>
      <c r="C206" s="235"/>
      <c r="D206" s="229" t="s">
        <v>156</v>
      </c>
      <c r="E206" s="236" t="s">
        <v>19</v>
      </c>
      <c r="F206" s="237" t="s">
        <v>206</v>
      </c>
      <c r="G206" s="235"/>
      <c r="H206" s="236" t="s">
        <v>19</v>
      </c>
      <c r="I206" s="238"/>
      <c r="J206" s="235"/>
      <c r="K206" s="235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156</v>
      </c>
      <c r="AU206" s="243" t="s">
        <v>145</v>
      </c>
      <c r="AV206" s="13" t="s">
        <v>79</v>
      </c>
      <c r="AW206" s="13" t="s">
        <v>33</v>
      </c>
      <c r="AX206" s="13" t="s">
        <v>72</v>
      </c>
      <c r="AY206" s="243" t="s">
        <v>144</v>
      </c>
    </row>
    <row r="207" s="14" customFormat="1">
      <c r="A207" s="14"/>
      <c r="B207" s="244"/>
      <c r="C207" s="245"/>
      <c r="D207" s="229" t="s">
        <v>156</v>
      </c>
      <c r="E207" s="246" t="s">
        <v>19</v>
      </c>
      <c r="F207" s="247" t="s">
        <v>243</v>
      </c>
      <c r="G207" s="245"/>
      <c r="H207" s="248">
        <v>23.603999999999999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4" t="s">
        <v>156</v>
      </c>
      <c r="AU207" s="254" t="s">
        <v>145</v>
      </c>
      <c r="AV207" s="14" t="s">
        <v>81</v>
      </c>
      <c r="AW207" s="14" t="s">
        <v>33</v>
      </c>
      <c r="AX207" s="14" t="s">
        <v>72</v>
      </c>
      <c r="AY207" s="254" t="s">
        <v>144</v>
      </c>
    </row>
    <row r="208" s="13" customFormat="1">
      <c r="A208" s="13"/>
      <c r="B208" s="234"/>
      <c r="C208" s="235"/>
      <c r="D208" s="229" t="s">
        <v>156</v>
      </c>
      <c r="E208" s="236" t="s">
        <v>19</v>
      </c>
      <c r="F208" s="237" t="s">
        <v>208</v>
      </c>
      <c r="G208" s="235"/>
      <c r="H208" s="236" t="s">
        <v>19</v>
      </c>
      <c r="I208" s="238"/>
      <c r="J208" s="235"/>
      <c r="K208" s="235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156</v>
      </c>
      <c r="AU208" s="243" t="s">
        <v>145</v>
      </c>
      <c r="AV208" s="13" t="s">
        <v>79</v>
      </c>
      <c r="AW208" s="13" t="s">
        <v>33</v>
      </c>
      <c r="AX208" s="13" t="s">
        <v>72</v>
      </c>
      <c r="AY208" s="243" t="s">
        <v>144</v>
      </c>
    </row>
    <row r="209" s="14" customFormat="1">
      <c r="A209" s="14"/>
      <c r="B209" s="244"/>
      <c r="C209" s="245"/>
      <c r="D209" s="229" t="s">
        <v>156</v>
      </c>
      <c r="E209" s="246" t="s">
        <v>19</v>
      </c>
      <c r="F209" s="247" t="s">
        <v>244</v>
      </c>
      <c r="G209" s="245"/>
      <c r="H209" s="248">
        <v>15.119999999999999</v>
      </c>
      <c r="I209" s="249"/>
      <c r="J209" s="245"/>
      <c r="K209" s="245"/>
      <c r="L209" s="250"/>
      <c r="M209" s="251"/>
      <c r="N209" s="252"/>
      <c r="O209" s="252"/>
      <c r="P209" s="252"/>
      <c r="Q209" s="252"/>
      <c r="R209" s="252"/>
      <c r="S209" s="252"/>
      <c r="T209" s="25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4" t="s">
        <v>156</v>
      </c>
      <c r="AU209" s="254" t="s">
        <v>145</v>
      </c>
      <c r="AV209" s="14" t="s">
        <v>81</v>
      </c>
      <c r="AW209" s="14" t="s">
        <v>33</v>
      </c>
      <c r="AX209" s="14" t="s">
        <v>72</v>
      </c>
      <c r="AY209" s="254" t="s">
        <v>144</v>
      </c>
    </row>
    <row r="210" s="13" customFormat="1">
      <c r="A210" s="13"/>
      <c r="B210" s="234"/>
      <c r="C210" s="235"/>
      <c r="D210" s="229" t="s">
        <v>156</v>
      </c>
      <c r="E210" s="236" t="s">
        <v>19</v>
      </c>
      <c r="F210" s="237" t="s">
        <v>164</v>
      </c>
      <c r="G210" s="235"/>
      <c r="H210" s="236" t="s">
        <v>19</v>
      </c>
      <c r="I210" s="238"/>
      <c r="J210" s="235"/>
      <c r="K210" s="235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156</v>
      </c>
      <c r="AU210" s="243" t="s">
        <v>145</v>
      </c>
      <c r="AV210" s="13" t="s">
        <v>79</v>
      </c>
      <c r="AW210" s="13" t="s">
        <v>33</v>
      </c>
      <c r="AX210" s="13" t="s">
        <v>72</v>
      </c>
      <c r="AY210" s="243" t="s">
        <v>144</v>
      </c>
    </row>
    <row r="211" s="14" customFormat="1">
      <c r="A211" s="14"/>
      <c r="B211" s="244"/>
      <c r="C211" s="245"/>
      <c r="D211" s="229" t="s">
        <v>156</v>
      </c>
      <c r="E211" s="246" t="s">
        <v>19</v>
      </c>
      <c r="F211" s="247" t="s">
        <v>245</v>
      </c>
      <c r="G211" s="245"/>
      <c r="H211" s="248">
        <v>9.3840000000000003</v>
      </c>
      <c r="I211" s="249"/>
      <c r="J211" s="245"/>
      <c r="K211" s="245"/>
      <c r="L211" s="250"/>
      <c r="M211" s="251"/>
      <c r="N211" s="252"/>
      <c r="O211" s="252"/>
      <c r="P211" s="252"/>
      <c r="Q211" s="252"/>
      <c r="R211" s="252"/>
      <c r="S211" s="252"/>
      <c r="T211" s="25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4" t="s">
        <v>156</v>
      </c>
      <c r="AU211" s="254" t="s">
        <v>145</v>
      </c>
      <c r="AV211" s="14" t="s">
        <v>81</v>
      </c>
      <c r="AW211" s="14" t="s">
        <v>33</v>
      </c>
      <c r="AX211" s="14" t="s">
        <v>72</v>
      </c>
      <c r="AY211" s="254" t="s">
        <v>144</v>
      </c>
    </row>
    <row r="212" s="13" customFormat="1">
      <c r="A212" s="13"/>
      <c r="B212" s="234"/>
      <c r="C212" s="235"/>
      <c r="D212" s="229" t="s">
        <v>156</v>
      </c>
      <c r="E212" s="236" t="s">
        <v>19</v>
      </c>
      <c r="F212" s="237" t="s">
        <v>211</v>
      </c>
      <c r="G212" s="235"/>
      <c r="H212" s="236" t="s">
        <v>19</v>
      </c>
      <c r="I212" s="238"/>
      <c r="J212" s="235"/>
      <c r="K212" s="235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156</v>
      </c>
      <c r="AU212" s="243" t="s">
        <v>145</v>
      </c>
      <c r="AV212" s="13" t="s">
        <v>79</v>
      </c>
      <c r="AW212" s="13" t="s">
        <v>33</v>
      </c>
      <c r="AX212" s="13" t="s">
        <v>72</v>
      </c>
      <c r="AY212" s="243" t="s">
        <v>144</v>
      </c>
    </row>
    <row r="213" s="14" customFormat="1">
      <c r="A213" s="14"/>
      <c r="B213" s="244"/>
      <c r="C213" s="245"/>
      <c r="D213" s="229" t="s">
        <v>156</v>
      </c>
      <c r="E213" s="246" t="s">
        <v>19</v>
      </c>
      <c r="F213" s="247" t="s">
        <v>246</v>
      </c>
      <c r="G213" s="245"/>
      <c r="H213" s="248">
        <v>6.1100000000000003</v>
      </c>
      <c r="I213" s="249"/>
      <c r="J213" s="245"/>
      <c r="K213" s="245"/>
      <c r="L213" s="250"/>
      <c r="M213" s="251"/>
      <c r="N213" s="252"/>
      <c r="O213" s="252"/>
      <c r="P213" s="252"/>
      <c r="Q213" s="252"/>
      <c r="R213" s="252"/>
      <c r="S213" s="252"/>
      <c r="T213" s="25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4" t="s">
        <v>156</v>
      </c>
      <c r="AU213" s="254" t="s">
        <v>145</v>
      </c>
      <c r="AV213" s="14" t="s">
        <v>81</v>
      </c>
      <c r="AW213" s="14" t="s">
        <v>33</v>
      </c>
      <c r="AX213" s="14" t="s">
        <v>72</v>
      </c>
      <c r="AY213" s="254" t="s">
        <v>144</v>
      </c>
    </row>
    <row r="214" s="13" customFormat="1">
      <c r="A214" s="13"/>
      <c r="B214" s="234"/>
      <c r="C214" s="235"/>
      <c r="D214" s="229" t="s">
        <v>156</v>
      </c>
      <c r="E214" s="236" t="s">
        <v>19</v>
      </c>
      <c r="F214" s="237" t="s">
        <v>213</v>
      </c>
      <c r="G214" s="235"/>
      <c r="H214" s="236" t="s">
        <v>19</v>
      </c>
      <c r="I214" s="238"/>
      <c r="J214" s="235"/>
      <c r="K214" s="235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156</v>
      </c>
      <c r="AU214" s="243" t="s">
        <v>145</v>
      </c>
      <c r="AV214" s="13" t="s">
        <v>79</v>
      </c>
      <c r="AW214" s="13" t="s">
        <v>33</v>
      </c>
      <c r="AX214" s="13" t="s">
        <v>72</v>
      </c>
      <c r="AY214" s="243" t="s">
        <v>144</v>
      </c>
    </row>
    <row r="215" s="14" customFormat="1">
      <c r="A215" s="14"/>
      <c r="B215" s="244"/>
      <c r="C215" s="245"/>
      <c r="D215" s="229" t="s">
        <v>156</v>
      </c>
      <c r="E215" s="246" t="s">
        <v>19</v>
      </c>
      <c r="F215" s="247" t="s">
        <v>238</v>
      </c>
      <c r="G215" s="245"/>
      <c r="H215" s="248">
        <v>23.379999999999999</v>
      </c>
      <c r="I215" s="249"/>
      <c r="J215" s="245"/>
      <c r="K215" s="245"/>
      <c r="L215" s="250"/>
      <c r="M215" s="251"/>
      <c r="N215" s="252"/>
      <c r="O215" s="252"/>
      <c r="P215" s="252"/>
      <c r="Q215" s="252"/>
      <c r="R215" s="252"/>
      <c r="S215" s="252"/>
      <c r="T215" s="25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4" t="s">
        <v>156</v>
      </c>
      <c r="AU215" s="254" t="s">
        <v>145</v>
      </c>
      <c r="AV215" s="14" t="s">
        <v>81</v>
      </c>
      <c r="AW215" s="14" t="s">
        <v>33</v>
      </c>
      <c r="AX215" s="14" t="s">
        <v>72</v>
      </c>
      <c r="AY215" s="254" t="s">
        <v>144</v>
      </c>
    </row>
    <row r="216" s="13" customFormat="1">
      <c r="A216" s="13"/>
      <c r="B216" s="234"/>
      <c r="C216" s="235"/>
      <c r="D216" s="229" t="s">
        <v>156</v>
      </c>
      <c r="E216" s="236" t="s">
        <v>19</v>
      </c>
      <c r="F216" s="237" t="s">
        <v>180</v>
      </c>
      <c r="G216" s="235"/>
      <c r="H216" s="236" t="s">
        <v>19</v>
      </c>
      <c r="I216" s="238"/>
      <c r="J216" s="235"/>
      <c r="K216" s="235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156</v>
      </c>
      <c r="AU216" s="243" t="s">
        <v>145</v>
      </c>
      <c r="AV216" s="13" t="s">
        <v>79</v>
      </c>
      <c r="AW216" s="13" t="s">
        <v>33</v>
      </c>
      <c r="AX216" s="13" t="s">
        <v>72</v>
      </c>
      <c r="AY216" s="243" t="s">
        <v>144</v>
      </c>
    </row>
    <row r="217" s="14" customFormat="1">
      <c r="A217" s="14"/>
      <c r="B217" s="244"/>
      <c r="C217" s="245"/>
      <c r="D217" s="229" t="s">
        <v>156</v>
      </c>
      <c r="E217" s="246" t="s">
        <v>19</v>
      </c>
      <c r="F217" s="247" t="s">
        <v>247</v>
      </c>
      <c r="G217" s="245"/>
      <c r="H217" s="248">
        <v>10.6</v>
      </c>
      <c r="I217" s="249"/>
      <c r="J217" s="245"/>
      <c r="K217" s="245"/>
      <c r="L217" s="250"/>
      <c r="M217" s="251"/>
      <c r="N217" s="252"/>
      <c r="O217" s="252"/>
      <c r="P217" s="252"/>
      <c r="Q217" s="252"/>
      <c r="R217" s="252"/>
      <c r="S217" s="252"/>
      <c r="T217" s="25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4" t="s">
        <v>156</v>
      </c>
      <c r="AU217" s="254" t="s">
        <v>145</v>
      </c>
      <c r="AV217" s="14" t="s">
        <v>81</v>
      </c>
      <c r="AW217" s="14" t="s">
        <v>33</v>
      </c>
      <c r="AX217" s="14" t="s">
        <v>72</v>
      </c>
      <c r="AY217" s="254" t="s">
        <v>144</v>
      </c>
    </row>
    <row r="218" s="13" customFormat="1">
      <c r="A218" s="13"/>
      <c r="B218" s="234"/>
      <c r="C218" s="235"/>
      <c r="D218" s="229" t="s">
        <v>156</v>
      </c>
      <c r="E218" s="236" t="s">
        <v>19</v>
      </c>
      <c r="F218" s="237" t="s">
        <v>170</v>
      </c>
      <c r="G218" s="235"/>
      <c r="H218" s="236" t="s">
        <v>19</v>
      </c>
      <c r="I218" s="238"/>
      <c r="J218" s="235"/>
      <c r="K218" s="235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156</v>
      </c>
      <c r="AU218" s="243" t="s">
        <v>145</v>
      </c>
      <c r="AV218" s="13" t="s">
        <v>79</v>
      </c>
      <c r="AW218" s="13" t="s">
        <v>33</v>
      </c>
      <c r="AX218" s="13" t="s">
        <v>72</v>
      </c>
      <c r="AY218" s="243" t="s">
        <v>144</v>
      </c>
    </row>
    <row r="219" s="14" customFormat="1">
      <c r="A219" s="14"/>
      <c r="B219" s="244"/>
      <c r="C219" s="245"/>
      <c r="D219" s="229" t="s">
        <v>156</v>
      </c>
      <c r="E219" s="246" t="s">
        <v>19</v>
      </c>
      <c r="F219" s="247" t="s">
        <v>240</v>
      </c>
      <c r="G219" s="245"/>
      <c r="H219" s="248">
        <v>4.1600000000000001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4" t="s">
        <v>156</v>
      </c>
      <c r="AU219" s="254" t="s">
        <v>145</v>
      </c>
      <c r="AV219" s="14" t="s">
        <v>81</v>
      </c>
      <c r="AW219" s="14" t="s">
        <v>33</v>
      </c>
      <c r="AX219" s="14" t="s">
        <v>72</v>
      </c>
      <c r="AY219" s="254" t="s">
        <v>144</v>
      </c>
    </row>
    <row r="220" s="13" customFormat="1">
      <c r="A220" s="13"/>
      <c r="B220" s="234"/>
      <c r="C220" s="235"/>
      <c r="D220" s="229" t="s">
        <v>156</v>
      </c>
      <c r="E220" s="236" t="s">
        <v>19</v>
      </c>
      <c r="F220" s="237" t="s">
        <v>178</v>
      </c>
      <c r="G220" s="235"/>
      <c r="H220" s="236" t="s">
        <v>19</v>
      </c>
      <c r="I220" s="238"/>
      <c r="J220" s="235"/>
      <c r="K220" s="235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156</v>
      </c>
      <c r="AU220" s="243" t="s">
        <v>145</v>
      </c>
      <c r="AV220" s="13" t="s">
        <v>79</v>
      </c>
      <c r="AW220" s="13" t="s">
        <v>33</v>
      </c>
      <c r="AX220" s="13" t="s">
        <v>72</v>
      </c>
      <c r="AY220" s="243" t="s">
        <v>144</v>
      </c>
    </row>
    <row r="221" s="14" customFormat="1">
      <c r="A221" s="14"/>
      <c r="B221" s="244"/>
      <c r="C221" s="245"/>
      <c r="D221" s="229" t="s">
        <v>156</v>
      </c>
      <c r="E221" s="246" t="s">
        <v>19</v>
      </c>
      <c r="F221" s="247" t="s">
        <v>248</v>
      </c>
      <c r="G221" s="245"/>
      <c r="H221" s="248">
        <v>5.0700000000000003</v>
      </c>
      <c r="I221" s="249"/>
      <c r="J221" s="245"/>
      <c r="K221" s="245"/>
      <c r="L221" s="250"/>
      <c r="M221" s="251"/>
      <c r="N221" s="252"/>
      <c r="O221" s="252"/>
      <c r="P221" s="252"/>
      <c r="Q221" s="252"/>
      <c r="R221" s="252"/>
      <c r="S221" s="252"/>
      <c r="T221" s="25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4" t="s">
        <v>156</v>
      </c>
      <c r="AU221" s="254" t="s">
        <v>145</v>
      </c>
      <c r="AV221" s="14" t="s">
        <v>81</v>
      </c>
      <c r="AW221" s="14" t="s">
        <v>33</v>
      </c>
      <c r="AX221" s="14" t="s">
        <v>72</v>
      </c>
      <c r="AY221" s="254" t="s">
        <v>144</v>
      </c>
    </row>
    <row r="222" s="13" customFormat="1">
      <c r="A222" s="13"/>
      <c r="B222" s="234"/>
      <c r="C222" s="235"/>
      <c r="D222" s="229" t="s">
        <v>156</v>
      </c>
      <c r="E222" s="236" t="s">
        <v>19</v>
      </c>
      <c r="F222" s="237" t="s">
        <v>217</v>
      </c>
      <c r="G222" s="235"/>
      <c r="H222" s="236" t="s">
        <v>19</v>
      </c>
      <c r="I222" s="238"/>
      <c r="J222" s="235"/>
      <c r="K222" s="235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156</v>
      </c>
      <c r="AU222" s="243" t="s">
        <v>145</v>
      </c>
      <c r="AV222" s="13" t="s">
        <v>79</v>
      </c>
      <c r="AW222" s="13" t="s">
        <v>33</v>
      </c>
      <c r="AX222" s="13" t="s">
        <v>72</v>
      </c>
      <c r="AY222" s="243" t="s">
        <v>144</v>
      </c>
    </row>
    <row r="223" s="14" customFormat="1">
      <c r="A223" s="14"/>
      <c r="B223" s="244"/>
      <c r="C223" s="245"/>
      <c r="D223" s="229" t="s">
        <v>156</v>
      </c>
      <c r="E223" s="246" t="s">
        <v>19</v>
      </c>
      <c r="F223" s="247" t="s">
        <v>249</v>
      </c>
      <c r="G223" s="245"/>
      <c r="H223" s="248">
        <v>25.059999999999999</v>
      </c>
      <c r="I223" s="249"/>
      <c r="J223" s="245"/>
      <c r="K223" s="245"/>
      <c r="L223" s="250"/>
      <c r="M223" s="251"/>
      <c r="N223" s="252"/>
      <c r="O223" s="252"/>
      <c r="P223" s="252"/>
      <c r="Q223" s="252"/>
      <c r="R223" s="252"/>
      <c r="S223" s="252"/>
      <c r="T223" s="25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4" t="s">
        <v>156</v>
      </c>
      <c r="AU223" s="254" t="s">
        <v>145</v>
      </c>
      <c r="AV223" s="14" t="s">
        <v>81</v>
      </c>
      <c r="AW223" s="14" t="s">
        <v>33</v>
      </c>
      <c r="AX223" s="14" t="s">
        <v>72</v>
      </c>
      <c r="AY223" s="254" t="s">
        <v>144</v>
      </c>
    </row>
    <row r="224" s="15" customFormat="1">
      <c r="A224" s="15"/>
      <c r="B224" s="255"/>
      <c r="C224" s="256"/>
      <c r="D224" s="229" t="s">
        <v>156</v>
      </c>
      <c r="E224" s="257" t="s">
        <v>19</v>
      </c>
      <c r="F224" s="258" t="s">
        <v>159</v>
      </c>
      <c r="G224" s="256"/>
      <c r="H224" s="259">
        <v>276.73599999999999</v>
      </c>
      <c r="I224" s="260"/>
      <c r="J224" s="256"/>
      <c r="K224" s="256"/>
      <c r="L224" s="261"/>
      <c r="M224" s="262"/>
      <c r="N224" s="263"/>
      <c r="O224" s="263"/>
      <c r="P224" s="263"/>
      <c r="Q224" s="263"/>
      <c r="R224" s="263"/>
      <c r="S224" s="263"/>
      <c r="T224" s="264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65" t="s">
        <v>156</v>
      </c>
      <c r="AU224" s="265" t="s">
        <v>145</v>
      </c>
      <c r="AV224" s="15" t="s">
        <v>152</v>
      </c>
      <c r="AW224" s="15" t="s">
        <v>33</v>
      </c>
      <c r="AX224" s="15" t="s">
        <v>79</v>
      </c>
      <c r="AY224" s="265" t="s">
        <v>144</v>
      </c>
    </row>
    <row r="225" s="2" customFormat="1" ht="16.5" customHeight="1">
      <c r="A225" s="41"/>
      <c r="B225" s="42"/>
      <c r="C225" s="216" t="s">
        <v>250</v>
      </c>
      <c r="D225" s="216" t="s">
        <v>147</v>
      </c>
      <c r="E225" s="217" t="s">
        <v>251</v>
      </c>
      <c r="F225" s="218" t="s">
        <v>252</v>
      </c>
      <c r="G225" s="219" t="s">
        <v>253</v>
      </c>
      <c r="H225" s="220">
        <v>4.7279999999999998</v>
      </c>
      <c r="I225" s="221"/>
      <c r="J225" s="222">
        <f>ROUND(I225*H225,2)</f>
        <v>0</v>
      </c>
      <c r="K225" s="218" t="s">
        <v>151</v>
      </c>
      <c r="L225" s="47"/>
      <c r="M225" s="223" t="s">
        <v>19</v>
      </c>
      <c r="N225" s="224" t="s">
        <v>43</v>
      </c>
      <c r="O225" s="87"/>
      <c r="P225" s="225">
        <f>O225*H225</f>
        <v>0</v>
      </c>
      <c r="Q225" s="225">
        <v>0.0015</v>
      </c>
      <c r="R225" s="225">
        <f>Q225*H225</f>
        <v>0.0070920000000000002</v>
      </c>
      <c r="S225" s="225">
        <v>0</v>
      </c>
      <c r="T225" s="226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27" t="s">
        <v>152</v>
      </c>
      <c r="AT225" s="227" t="s">
        <v>147</v>
      </c>
      <c r="AU225" s="227" t="s">
        <v>145</v>
      </c>
      <c r="AY225" s="20" t="s">
        <v>144</v>
      </c>
      <c r="BE225" s="228">
        <f>IF(N225="základní",J225,0)</f>
        <v>0</v>
      </c>
      <c r="BF225" s="228">
        <f>IF(N225="snížená",J225,0)</f>
        <v>0</v>
      </c>
      <c r="BG225" s="228">
        <f>IF(N225="zákl. přenesená",J225,0)</f>
        <v>0</v>
      </c>
      <c r="BH225" s="228">
        <f>IF(N225="sníž. přenesená",J225,0)</f>
        <v>0</v>
      </c>
      <c r="BI225" s="228">
        <f>IF(N225="nulová",J225,0)</f>
        <v>0</v>
      </c>
      <c r="BJ225" s="20" t="s">
        <v>79</v>
      </c>
      <c r="BK225" s="228">
        <f>ROUND(I225*H225,2)</f>
        <v>0</v>
      </c>
      <c r="BL225" s="20" t="s">
        <v>152</v>
      </c>
      <c r="BM225" s="227" t="s">
        <v>254</v>
      </c>
    </row>
    <row r="226" s="2" customFormat="1">
      <c r="A226" s="41"/>
      <c r="B226" s="42"/>
      <c r="C226" s="43"/>
      <c r="D226" s="229" t="s">
        <v>154</v>
      </c>
      <c r="E226" s="43"/>
      <c r="F226" s="230" t="s">
        <v>255</v>
      </c>
      <c r="G226" s="43"/>
      <c r="H226" s="43"/>
      <c r="I226" s="231"/>
      <c r="J226" s="43"/>
      <c r="K226" s="43"/>
      <c r="L226" s="47"/>
      <c r="M226" s="232"/>
      <c r="N226" s="233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20" t="s">
        <v>154</v>
      </c>
      <c r="AU226" s="20" t="s">
        <v>145</v>
      </c>
    </row>
    <row r="227" s="13" customFormat="1">
      <c r="A227" s="13"/>
      <c r="B227" s="234"/>
      <c r="C227" s="235"/>
      <c r="D227" s="229" t="s">
        <v>156</v>
      </c>
      <c r="E227" s="236" t="s">
        <v>19</v>
      </c>
      <c r="F227" s="237" t="s">
        <v>256</v>
      </c>
      <c r="G227" s="235"/>
      <c r="H227" s="236" t="s">
        <v>19</v>
      </c>
      <c r="I227" s="238"/>
      <c r="J227" s="235"/>
      <c r="K227" s="235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156</v>
      </c>
      <c r="AU227" s="243" t="s">
        <v>145</v>
      </c>
      <c r="AV227" s="13" t="s">
        <v>79</v>
      </c>
      <c r="AW227" s="13" t="s">
        <v>33</v>
      </c>
      <c r="AX227" s="13" t="s">
        <v>72</v>
      </c>
      <c r="AY227" s="243" t="s">
        <v>144</v>
      </c>
    </row>
    <row r="228" s="14" customFormat="1">
      <c r="A228" s="14"/>
      <c r="B228" s="244"/>
      <c r="C228" s="245"/>
      <c r="D228" s="229" t="s">
        <v>156</v>
      </c>
      <c r="E228" s="246" t="s">
        <v>19</v>
      </c>
      <c r="F228" s="247" t="s">
        <v>257</v>
      </c>
      <c r="G228" s="245"/>
      <c r="H228" s="248">
        <v>4.7279999999999998</v>
      </c>
      <c r="I228" s="249"/>
      <c r="J228" s="245"/>
      <c r="K228" s="245"/>
      <c r="L228" s="250"/>
      <c r="M228" s="251"/>
      <c r="N228" s="252"/>
      <c r="O228" s="252"/>
      <c r="P228" s="252"/>
      <c r="Q228" s="252"/>
      <c r="R228" s="252"/>
      <c r="S228" s="252"/>
      <c r="T228" s="25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4" t="s">
        <v>156</v>
      </c>
      <c r="AU228" s="254" t="s">
        <v>145</v>
      </c>
      <c r="AV228" s="14" t="s">
        <v>81</v>
      </c>
      <c r="AW228" s="14" t="s">
        <v>33</v>
      </c>
      <c r="AX228" s="14" t="s">
        <v>72</v>
      </c>
      <c r="AY228" s="254" t="s">
        <v>144</v>
      </c>
    </row>
    <row r="229" s="15" customFormat="1">
      <c r="A229" s="15"/>
      <c r="B229" s="255"/>
      <c r="C229" s="256"/>
      <c r="D229" s="229" t="s">
        <v>156</v>
      </c>
      <c r="E229" s="257" t="s">
        <v>19</v>
      </c>
      <c r="F229" s="258" t="s">
        <v>159</v>
      </c>
      <c r="G229" s="256"/>
      <c r="H229" s="259">
        <v>4.7279999999999998</v>
      </c>
      <c r="I229" s="260"/>
      <c r="J229" s="256"/>
      <c r="K229" s="256"/>
      <c r="L229" s="261"/>
      <c r="M229" s="262"/>
      <c r="N229" s="263"/>
      <c r="O229" s="263"/>
      <c r="P229" s="263"/>
      <c r="Q229" s="263"/>
      <c r="R229" s="263"/>
      <c r="S229" s="263"/>
      <c r="T229" s="264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65" t="s">
        <v>156</v>
      </c>
      <c r="AU229" s="265" t="s">
        <v>145</v>
      </c>
      <c r="AV229" s="15" t="s">
        <v>152</v>
      </c>
      <c r="AW229" s="15" t="s">
        <v>33</v>
      </c>
      <c r="AX229" s="15" t="s">
        <v>79</v>
      </c>
      <c r="AY229" s="265" t="s">
        <v>144</v>
      </c>
    </row>
    <row r="230" s="12" customFormat="1" ht="20.88" customHeight="1">
      <c r="A230" s="12"/>
      <c r="B230" s="200"/>
      <c r="C230" s="201"/>
      <c r="D230" s="202" t="s">
        <v>71</v>
      </c>
      <c r="E230" s="214" t="s">
        <v>258</v>
      </c>
      <c r="F230" s="214" t="s">
        <v>259</v>
      </c>
      <c r="G230" s="201"/>
      <c r="H230" s="201"/>
      <c r="I230" s="204"/>
      <c r="J230" s="215">
        <f>BK230</f>
        <v>0</v>
      </c>
      <c r="K230" s="201"/>
      <c r="L230" s="206"/>
      <c r="M230" s="207"/>
      <c r="N230" s="208"/>
      <c r="O230" s="208"/>
      <c r="P230" s="209">
        <f>SUM(P231:P234)</f>
        <v>0</v>
      </c>
      <c r="Q230" s="208"/>
      <c r="R230" s="209">
        <f>SUM(R231:R234)</f>
        <v>0</v>
      </c>
      <c r="S230" s="208"/>
      <c r="T230" s="210">
        <f>SUM(T231:T234)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11" t="s">
        <v>79</v>
      </c>
      <c r="AT230" s="212" t="s">
        <v>71</v>
      </c>
      <c r="AU230" s="212" t="s">
        <v>81</v>
      </c>
      <c r="AY230" s="211" t="s">
        <v>144</v>
      </c>
      <c r="BK230" s="213">
        <f>SUM(BK231:BK234)</f>
        <v>0</v>
      </c>
    </row>
    <row r="231" s="2" customFormat="1" ht="16.5" customHeight="1">
      <c r="A231" s="41"/>
      <c r="B231" s="42"/>
      <c r="C231" s="216" t="s">
        <v>260</v>
      </c>
      <c r="D231" s="216" t="s">
        <v>147</v>
      </c>
      <c r="E231" s="217" t="s">
        <v>261</v>
      </c>
      <c r="F231" s="218" t="s">
        <v>262</v>
      </c>
      <c r="G231" s="219" t="s">
        <v>263</v>
      </c>
      <c r="H231" s="220">
        <v>2</v>
      </c>
      <c r="I231" s="221"/>
      <c r="J231" s="222">
        <f>ROUND(I231*H231,2)</f>
        <v>0</v>
      </c>
      <c r="K231" s="218" t="s">
        <v>264</v>
      </c>
      <c r="L231" s="47"/>
      <c r="M231" s="223" t="s">
        <v>19</v>
      </c>
      <c r="N231" s="224" t="s">
        <v>43</v>
      </c>
      <c r="O231" s="87"/>
      <c r="P231" s="225">
        <f>O231*H231</f>
        <v>0</v>
      </c>
      <c r="Q231" s="225">
        <v>0</v>
      </c>
      <c r="R231" s="225">
        <f>Q231*H231</f>
        <v>0</v>
      </c>
      <c r="S231" s="225">
        <v>0</v>
      </c>
      <c r="T231" s="226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27" t="s">
        <v>152</v>
      </c>
      <c r="AT231" s="227" t="s">
        <v>147</v>
      </c>
      <c r="AU231" s="227" t="s">
        <v>145</v>
      </c>
      <c r="AY231" s="20" t="s">
        <v>144</v>
      </c>
      <c r="BE231" s="228">
        <f>IF(N231="základní",J231,0)</f>
        <v>0</v>
      </c>
      <c r="BF231" s="228">
        <f>IF(N231="snížená",J231,0)</f>
        <v>0</v>
      </c>
      <c r="BG231" s="228">
        <f>IF(N231="zákl. přenesená",J231,0)</f>
        <v>0</v>
      </c>
      <c r="BH231" s="228">
        <f>IF(N231="sníž. přenesená",J231,0)</f>
        <v>0</v>
      </c>
      <c r="BI231" s="228">
        <f>IF(N231="nulová",J231,0)</f>
        <v>0</v>
      </c>
      <c r="BJ231" s="20" t="s">
        <v>79</v>
      </c>
      <c r="BK231" s="228">
        <f>ROUND(I231*H231,2)</f>
        <v>0</v>
      </c>
      <c r="BL231" s="20" t="s">
        <v>152</v>
      </c>
      <c r="BM231" s="227" t="s">
        <v>265</v>
      </c>
    </row>
    <row r="232" s="2" customFormat="1">
      <c r="A232" s="41"/>
      <c r="B232" s="42"/>
      <c r="C232" s="43"/>
      <c r="D232" s="229" t="s">
        <v>154</v>
      </c>
      <c r="E232" s="43"/>
      <c r="F232" s="230" t="s">
        <v>262</v>
      </c>
      <c r="G232" s="43"/>
      <c r="H232" s="43"/>
      <c r="I232" s="231"/>
      <c r="J232" s="43"/>
      <c r="K232" s="43"/>
      <c r="L232" s="47"/>
      <c r="M232" s="232"/>
      <c r="N232" s="233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T232" s="20" t="s">
        <v>154</v>
      </c>
      <c r="AU232" s="20" t="s">
        <v>145</v>
      </c>
    </row>
    <row r="233" s="2" customFormat="1" ht="21.75" customHeight="1">
      <c r="A233" s="41"/>
      <c r="B233" s="42"/>
      <c r="C233" s="266" t="s">
        <v>266</v>
      </c>
      <c r="D233" s="266" t="s">
        <v>267</v>
      </c>
      <c r="E233" s="267" t="s">
        <v>268</v>
      </c>
      <c r="F233" s="268" t="s">
        <v>269</v>
      </c>
      <c r="G233" s="269" t="s">
        <v>263</v>
      </c>
      <c r="H233" s="270">
        <v>2</v>
      </c>
      <c r="I233" s="271"/>
      <c r="J233" s="272">
        <f>ROUND(I233*H233,2)</f>
        <v>0</v>
      </c>
      <c r="K233" s="268" t="s">
        <v>264</v>
      </c>
      <c r="L233" s="273"/>
      <c r="M233" s="274" t="s">
        <v>19</v>
      </c>
      <c r="N233" s="275" t="s">
        <v>43</v>
      </c>
      <c r="O233" s="87"/>
      <c r="P233" s="225">
        <f>O233*H233</f>
        <v>0</v>
      </c>
      <c r="Q233" s="225">
        <v>0</v>
      </c>
      <c r="R233" s="225">
        <f>Q233*H233</f>
        <v>0</v>
      </c>
      <c r="S233" s="225">
        <v>0</v>
      </c>
      <c r="T233" s="226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27" t="s">
        <v>231</v>
      </c>
      <c r="AT233" s="227" t="s">
        <v>267</v>
      </c>
      <c r="AU233" s="227" t="s">
        <v>145</v>
      </c>
      <c r="AY233" s="20" t="s">
        <v>144</v>
      </c>
      <c r="BE233" s="228">
        <f>IF(N233="základní",J233,0)</f>
        <v>0</v>
      </c>
      <c r="BF233" s="228">
        <f>IF(N233="snížená",J233,0)</f>
        <v>0</v>
      </c>
      <c r="BG233" s="228">
        <f>IF(N233="zákl. přenesená",J233,0)</f>
        <v>0</v>
      </c>
      <c r="BH233" s="228">
        <f>IF(N233="sníž. přenesená",J233,0)</f>
        <v>0</v>
      </c>
      <c r="BI233" s="228">
        <f>IF(N233="nulová",J233,0)</f>
        <v>0</v>
      </c>
      <c r="BJ233" s="20" t="s">
        <v>79</v>
      </c>
      <c r="BK233" s="228">
        <f>ROUND(I233*H233,2)</f>
        <v>0</v>
      </c>
      <c r="BL233" s="20" t="s">
        <v>152</v>
      </c>
      <c r="BM233" s="227" t="s">
        <v>231</v>
      </c>
    </row>
    <row r="234" s="2" customFormat="1">
      <c r="A234" s="41"/>
      <c r="B234" s="42"/>
      <c r="C234" s="43"/>
      <c r="D234" s="229" t="s">
        <v>154</v>
      </c>
      <c r="E234" s="43"/>
      <c r="F234" s="230" t="s">
        <v>269</v>
      </c>
      <c r="G234" s="43"/>
      <c r="H234" s="43"/>
      <c r="I234" s="231"/>
      <c r="J234" s="43"/>
      <c r="K234" s="43"/>
      <c r="L234" s="47"/>
      <c r="M234" s="232"/>
      <c r="N234" s="233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154</v>
      </c>
      <c r="AU234" s="20" t="s">
        <v>145</v>
      </c>
    </row>
    <row r="235" s="12" customFormat="1" ht="22.8" customHeight="1">
      <c r="A235" s="12"/>
      <c r="B235" s="200"/>
      <c r="C235" s="201"/>
      <c r="D235" s="202" t="s">
        <v>71</v>
      </c>
      <c r="E235" s="214" t="s">
        <v>250</v>
      </c>
      <c r="F235" s="214" t="s">
        <v>270</v>
      </c>
      <c r="G235" s="201"/>
      <c r="H235" s="201"/>
      <c r="I235" s="204"/>
      <c r="J235" s="215">
        <f>BK235</f>
        <v>0</v>
      </c>
      <c r="K235" s="201"/>
      <c r="L235" s="206"/>
      <c r="M235" s="207"/>
      <c r="N235" s="208"/>
      <c r="O235" s="208"/>
      <c r="P235" s="209">
        <f>P236+P243+P246+P286+P368</f>
        <v>0</v>
      </c>
      <c r="Q235" s="208"/>
      <c r="R235" s="209">
        <f>R236+R243+R246+R286+R368</f>
        <v>0.0031499999999999996</v>
      </c>
      <c r="S235" s="208"/>
      <c r="T235" s="210">
        <f>T236+T243+T246+T286+T368</f>
        <v>9.0918780000000012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1" t="s">
        <v>79</v>
      </c>
      <c r="AT235" s="212" t="s">
        <v>71</v>
      </c>
      <c r="AU235" s="212" t="s">
        <v>79</v>
      </c>
      <c r="AY235" s="211" t="s">
        <v>144</v>
      </c>
      <c r="BK235" s="213">
        <f>BK236+BK243+BK246+BK286+BK368</f>
        <v>0</v>
      </c>
    </row>
    <row r="236" s="12" customFormat="1" ht="20.88" customHeight="1">
      <c r="A236" s="12"/>
      <c r="B236" s="200"/>
      <c r="C236" s="201"/>
      <c r="D236" s="202" t="s">
        <v>71</v>
      </c>
      <c r="E236" s="214" t="s">
        <v>271</v>
      </c>
      <c r="F236" s="214" t="s">
        <v>272</v>
      </c>
      <c r="G236" s="201"/>
      <c r="H236" s="201"/>
      <c r="I236" s="204"/>
      <c r="J236" s="215">
        <f>BK236</f>
        <v>0</v>
      </c>
      <c r="K236" s="201"/>
      <c r="L236" s="206"/>
      <c r="M236" s="207"/>
      <c r="N236" s="208"/>
      <c r="O236" s="208"/>
      <c r="P236" s="209">
        <f>SUM(P237:P242)</f>
        <v>0</v>
      </c>
      <c r="Q236" s="208"/>
      <c r="R236" s="209">
        <f>SUM(R237:R242)</f>
        <v>0</v>
      </c>
      <c r="S236" s="208"/>
      <c r="T236" s="210">
        <f>SUM(T237:T242)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11" t="s">
        <v>79</v>
      </c>
      <c r="AT236" s="212" t="s">
        <v>71</v>
      </c>
      <c r="AU236" s="212" t="s">
        <v>81</v>
      </c>
      <c r="AY236" s="211" t="s">
        <v>144</v>
      </c>
      <c r="BK236" s="213">
        <f>SUM(BK237:BK242)</f>
        <v>0</v>
      </c>
    </row>
    <row r="237" s="2" customFormat="1" ht="16.5" customHeight="1">
      <c r="A237" s="41"/>
      <c r="B237" s="42"/>
      <c r="C237" s="216" t="s">
        <v>273</v>
      </c>
      <c r="D237" s="216" t="s">
        <v>147</v>
      </c>
      <c r="E237" s="217" t="s">
        <v>274</v>
      </c>
      <c r="F237" s="218" t="s">
        <v>275</v>
      </c>
      <c r="G237" s="219" t="s">
        <v>276</v>
      </c>
      <c r="H237" s="220">
        <v>1</v>
      </c>
      <c r="I237" s="221"/>
      <c r="J237" s="222">
        <f>ROUND(I237*H237,2)</f>
        <v>0</v>
      </c>
      <c r="K237" s="218" t="s">
        <v>151</v>
      </c>
      <c r="L237" s="47"/>
      <c r="M237" s="223" t="s">
        <v>19</v>
      </c>
      <c r="N237" s="224" t="s">
        <v>43</v>
      </c>
      <c r="O237" s="87"/>
      <c r="P237" s="225">
        <f>O237*H237</f>
        <v>0</v>
      </c>
      <c r="Q237" s="225">
        <v>0</v>
      </c>
      <c r="R237" s="225">
        <f>Q237*H237</f>
        <v>0</v>
      </c>
      <c r="S237" s="225">
        <v>0</v>
      </c>
      <c r="T237" s="226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27" t="s">
        <v>152</v>
      </c>
      <c r="AT237" s="227" t="s">
        <v>147</v>
      </c>
      <c r="AU237" s="227" t="s">
        <v>145</v>
      </c>
      <c r="AY237" s="20" t="s">
        <v>144</v>
      </c>
      <c r="BE237" s="228">
        <f>IF(N237="základní",J237,0)</f>
        <v>0</v>
      </c>
      <c r="BF237" s="228">
        <f>IF(N237="snížená",J237,0)</f>
        <v>0</v>
      </c>
      <c r="BG237" s="228">
        <f>IF(N237="zákl. přenesená",J237,0)</f>
        <v>0</v>
      </c>
      <c r="BH237" s="228">
        <f>IF(N237="sníž. přenesená",J237,0)</f>
        <v>0</v>
      </c>
      <c r="BI237" s="228">
        <f>IF(N237="nulová",J237,0)</f>
        <v>0</v>
      </c>
      <c r="BJ237" s="20" t="s">
        <v>79</v>
      </c>
      <c r="BK237" s="228">
        <f>ROUND(I237*H237,2)</f>
        <v>0</v>
      </c>
      <c r="BL237" s="20" t="s">
        <v>152</v>
      </c>
      <c r="BM237" s="227" t="s">
        <v>277</v>
      </c>
    </row>
    <row r="238" s="2" customFormat="1">
      <c r="A238" s="41"/>
      <c r="B238" s="42"/>
      <c r="C238" s="43"/>
      <c r="D238" s="229" t="s">
        <v>154</v>
      </c>
      <c r="E238" s="43"/>
      <c r="F238" s="230" t="s">
        <v>278</v>
      </c>
      <c r="G238" s="43"/>
      <c r="H238" s="43"/>
      <c r="I238" s="231"/>
      <c r="J238" s="43"/>
      <c r="K238" s="43"/>
      <c r="L238" s="47"/>
      <c r="M238" s="232"/>
      <c r="N238" s="233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154</v>
      </c>
      <c r="AU238" s="20" t="s">
        <v>145</v>
      </c>
    </row>
    <row r="239" s="2" customFormat="1" ht="16.5" customHeight="1">
      <c r="A239" s="41"/>
      <c r="B239" s="42"/>
      <c r="C239" s="216" t="s">
        <v>279</v>
      </c>
      <c r="D239" s="216" t="s">
        <v>147</v>
      </c>
      <c r="E239" s="217" t="s">
        <v>280</v>
      </c>
      <c r="F239" s="218" t="s">
        <v>281</v>
      </c>
      <c r="G239" s="219" t="s">
        <v>276</v>
      </c>
      <c r="H239" s="220">
        <v>30</v>
      </c>
      <c r="I239" s="221"/>
      <c r="J239" s="222">
        <f>ROUND(I239*H239,2)</f>
        <v>0</v>
      </c>
      <c r="K239" s="218" t="s">
        <v>151</v>
      </c>
      <c r="L239" s="47"/>
      <c r="M239" s="223" t="s">
        <v>19</v>
      </c>
      <c r="N239" s="224" t="s">
        <v>43</v>
      </c>
      <c r="O239" s="87"/>
      <c r="P239" s="225">
        <f>O239*H239</f>
        <v>0</v>
      </c>
      <c r="Q239" s="225">
        <v>0</v>
      </c>
      <c r="R239" s="225">
        <f>Q239*H239</f>
        <v>0</v>
      </c>
      <c r="S239" s="225">
        <v>0</v>
      </c>
      <c r="T239" s="226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27" t="s">
        <v>152</v>
      </c>
      <c r="AT239" s="227" t="s">
        <v>147</v>
      </c>
      <c r="AU239" s="227" t="s">
        <v>145</v>
      </c>
      <c r="AY239" s="20" t="s">
        <v>144</v>
      </c>
      <c r="BE239" s="228">
        <f>IF(N239="základní",J239,0)</f>
        <v>0</v>
      </c>
      <c r="BF239" s="228">
        <f>IF(N239="snížená",J239,0)</f>
        <v>0</v>
      </c>
      <c r="BG239" s="228">
        <f>IF(N239="zákl. přenesená",J239,0)</f>
        <v>0</v>
      </c>
      <c r="BH239" s="228">
        <f>IF(N239="sníž. přenesená",J239,0)</f>
        <v>0</v>
      </c>
      <c r="BI239" s="228">
        <f>IF(N239="nulová",J239,0)</f>
        <v>0</v>
      </c>
      <c r="BJ239" s="20" t="s">
        <v>79</v>
      </c>
      <c r="BK239" s="228">
        <f>ROUND(I239*H239,2)</f>
        <v>0</v>
      </c>
      <c r="BL239" s="20" t="s">
        <v>152</v>
      </c>
      <c r="BM239" s="227" t="s">
        <v>282</v>
      </c>
    </row>
    <row r="240" s="2" customFormat="1">
      <c r="A240" s="41"/>
      <c r="B240" s="42"/>
      <c r="C240" s="43"/>
      <c r="D240" s="229" t="s">
        <v>154</v>
      </c>
      <c r="E240" s="43"/>
      <c r="F240" s="230" t="s">
        <v>283</v>
      </c>
      <c r="G240" s="43"/>
      <c r="H240" s="43"/>
      <c r="I240" s="231"/>
      <c r="J240" s="43"/>
      <c r="K240" s="43"/>
      <c r="L240" s="47"/>
      <c r="M240" s="232"/>
      <c r="N240" s="233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20" t="s">
        <v>154</v>
      </c>
      <c r="AU240" s="20" t="s">
        <v>145</v>
      </c>
    </row>
    <row r="241" s="2" customFormat="1" ht="16.5" customHeight="1">
      <c r="A241" s="41"/>
      <c r="B241" s="42"/>
      <c r="C241" s="216" t="s">
        <v>284</v>
      </c>
      <c r="D241" s="216" t="s">
        <v>147</v>
      </c>
      <c r="E241" s="217" t="s">
        <v>285</v>
      </c>
      <c r="F241" s="218" t="s">
        <v>286</v>
      </c>
      <c r="G241" s="219" t="s">
        <v>276</v>
      </c>
      <c r="H241" s="220">
        <v>1</v>
      </c>
      <c r="I241" s="221"/>
      <c r="J241" s="222">
        <f>ROUND(I241*H241,2)</f>
        <v>0</v>
      </c>
      <c r="K241" s="218" t="s">
        <v>151</v>
      </c>
      <c r="L241" s="47"/>
      <c r="M241" s="223" t="s">
        <v>19</v>
      </c>
      <c r="N241" s="224" t="s">
        <v>43</v>
      </c>
      <c r="O241" s="87"/>
      <c r="P241" s="225">
        <f>O241*H241</f>
        <v>0</v>
      </c>
      <c r="Q241" s="225">
        <v>0</v>
      </c>
      <c r="R241" s="225">
        <f>Q241*H241</f>
        <v>0</v>
      </c>
      <c r="S241" s="225">
        <v>0</v>
      </c>
      <c r="T241" s="226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27" t="s">
        <v>152</v>
      </c>
      <c r="AT241" s="227" t="s">
        <v>147</v>
      </c>
      <c r="AU241" s="227" t="s">
        <v>145</v>
      </c>
      <c r="AY241" s="20" t="s">
        <v>144</v>
      </c>
      <c r="BE241" s="228">
        <f>IF(N241="základní",J241,0)</f>
        <v>0</v>
      </c>
      <c r="BF241" s="228">
        <f>IF(N241="snížená",J241,0)</f>
        <v>0</v>
      </c>
      <c r="BG241" s="228">
        <f>IF(N241="zákl. přenesená",J241,0)</f>
        <v>0</v>
      </c>
      <c r="BH241" s="228">
        <f>IF(N241="sníž. přenesená",J241,0)</f>
        <v>0</v>
      </c>
      <c r="BI241" s="228">
        <f>IF(N241="nulová",J241,0)</f>
        <v>0</v>
      </c>
      <c r="BJ241" s="20" t="s">
        <v>79</v>
      </c>
      <c r="BK241" s="228">
        <f>ROUND(I241*H241,2)</f>
        <v>0</v>
      </c>
      <c r="BL241" s="20" t="s">
        <v>152</v>
      </c>
      <c r="BM241" s="227" t="s">
        <v>287</v>
      </c>
    </row>
    <row r="242" s="2" customFormat="1">
      <c r="A242" s="41"/>
      <c r="B242" s="42"/>
      <c r="C242" s="43"/>
      <c r="D242" s="229" t="s">
        <v>154</v>
      </c>
      <c r="E242" s="43"/>
      <c r="F242" s="230" t="s">
        <v>288</v>
      </c>
      <c r="G242" s="43"/>
      <c r="H242" s="43"/>
      <c r="I242" s="231"/>
      <c r="J242" s="43"/>
      <c r="K242" s="43"/>
      <c r="L242" s="47"/>
      <c r="M242" s="232"/>
      <c r="N242" s="233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154</v>
      </c>
      <c r="AU242" s="20" t="s">
        <v>145</v>
      </c>
    </row>
    <row r="243" s="12" customFormat="1" ht="20.88" customHeight="1">
      <c r="A243" s="12"/>
      <c r="B243" s="200"/>
      <c r="C243" s="201"/>
      <c r="D243" s="202" t="s">
        <v>71</v>
      </c>
      <c r="E243" s="214" t="s">
        <v>289</v>
      </c>
      <c r="F243" s="214" t="s">
        <v>290</v>
      </c>
      <c r="G243" s="201"/>
      <c r="H243" s="201"/>
      <c r="I243" s="204"/>
      <c r="J243" s="215">
        <f>BK243</f>
        <v>0</v>
      </c>
      <c r="K243" s="201"/>
      <c r="L243" s="206"/>
      <c r="M243" s="207"/>
      <c r="N243" s="208"/>
      <c r="O243" s="208"/>
      <c r="P243" s="209">
        <f>SUM(P244:P245)</f>
        <v>0</v>
      </c>
      <c r="Q243" s="208"/>
      <c r="R243" s="209">
        <f>SUM(R244:R245)</f>
        <v>0.0031499999999999996</v>
      </c>
      <c r="S243" s="208"/>
      <c r="T243" s="210">
        <f>SUM(T244:T245)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11" t="s">
        <v>79</v>
      </c>
      <c r="AT243" s="212" t="s">
        <v>71</v>
      </c>
      <c r="AU243" s="212" t="s">
        <v>81</v>
      </c>
      <c r="AY243" s="211" t="s">
        <v>144</v>
      </c>
      <c r="BK243" s="213">
        <f>SUM(BK244:BK245)</f>
        <v>0</v>
      </c>
    </row>
    <row r="244" s="2" customFormat="1" ht="16.5" customHeight="1">
      <c r="A244" s="41"/>
      <c r="B244" s="42"/>
      <c r="C244" s="216" t="s">
        <v>8</v>
      </c>
      <c r="D244" s="216" t="s">
        <v>147</v>
      </c>
      <c r="E244" s="217" t="s">
        <v>291</v>
      </c>
      <c r="F244" s="218" t="s">
        <v>292</v>
      </c>
      <c r="G244" s="219" t="s">
        <v>150</v>
      </c>
      <c r="H244" s="220">
        <v>90</v>
      </c>
      <c r="I244" s="221"/>
      <c r="J244" s="222">
        <f>ROUND(I244*H244,2)</f>
        <v>0</v>
      </c>
      <c r="K244" s="218" t="s">
        <v>151</v>
      </c>
      <c r="L244" s="47"/>
      <c r="M244" s="223" t="s">
        <v>19</v>
      </c>
      <c r="N244" s="224" t="s">
        <v>43</v>
      </c>
      <c r="O244" s="87"/>
      <c r="P244" s="225">
        <f>O244*H244</f>
        <v>0</v>
      </c>
      <c r="Q244" s="225">
        <v>3.4999999999999997E-05</v>
      </c>
      <c r="R244" s="225">
        <f>Q244*H244</f>
        <v>0.0031499999999999996</v>
      </c>
      <c r="S244" s="225">
        <v>0</v>
      </c>
      <c r="T244" s="226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27" t="s">
        <v>152</v>
      </c>
      <c r="AT244" s="227" t="s">
        <v>147</v>
      </c>
      <c r="AU244" s="227" t="s">
        <v>145</v>
      </c>
      <c r="AY244" s="20" t="s">
        <v>144</v>
      </c>
      <c r="BE244" s="228">
        <f>IF(N244="základní",J244,0)</f>
        <v>0</v>
      </c>
      <c r="BF244" s="228">
        <f>IF(N244="snížená",J244,0)</f>
        <v>0</v>
      </c>
      <c r="BG244" s="228">
        <f>IF(N244="zákl. přenesená",J244,0)</f>
        <v>0</v>
      </c>
      <c r="BH244" s="228">
        <f>IF(N244="sníž. přenesená",J244,0)</f>
        <v>0</v>
      </c>
      <c r="BI244" s="228">
        <f>IF(N244="nulová",J244,0)</f>
        <v>0</v>
      </c>
      <c r="BJ244" s="20" t="s">
        <v>79</v>
      </c>
      <c r="BK244" s="228">
        <f>ROUND(I244*H244,2)</f>
        <v>0</v>
      </c>
      <c r="BL244" s="20" t="s">
        <v>152</v>
      </c>
      <c r="BM244" s="227" t="s">
        <v>293</v>
      </c>
    </row>
    <row r="245" s="2" customFormat="1">
      <c r="A245" s="41"/>
      <c r="B245" s="42"/>
      <c r="C245" s="43"/>
      <c r="D245" s="229" t="s">
        <v>154</v>
      </c>
      <c r="E245" s="43"/>
      <c r="F245" s="230" t="s">
        <v>294</v>
      </c>
      <c r="G245" s="43"/>
      <c r="H245" s="43"/>
      <c r="I245" s="231"/>
      <c r="J245" s="43"/>
      <c r="K245" s="43"/>
      <c r="L245" s="47"/>
      <c r="M245" s="232"/>
      <c r="N245" s="233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20" t="s">
        <v>154</v>
      </c>
      <c r="AU245" s="20" t="s">
        <v>145</v>
      </c>
    </row>
    <row r="246" s="12" customFormat="1" ht="20.88" customHeight="1">
      <c r="A246" s="12"/>
      <c r="B246" s="200"/>
      <c r="C246" s="201"/>
      <c r="D246" s="202" t="s">
        <v>71</v>
      </c>
      <c r="E246" s="214" t="s">
        <v>295</v>
      </c>
      <c r="F246" s="214" t="s">
        <v>296</v>
      </c>
      <c r="G246" s="201"/>
      <c r="H246" s="201"/>
      <c r="I246" s="204"/>
      <c r="J246" s="215">
        <f>BK246</f>
        <v>0</v>
      </c>
      <c r="K246" s="201"/>
      <c r="L246" s="206"/>
      <c r="M246" s="207"/>
      <c r="N246" s="208"/>
      <c r="O246" s="208"/>
      <c r="P246" s="209">
        <f>SUM(P247:P285)</f>
        <v>0</v>
      </c>
      <c r="Q246" s="208"/>
      <c r="R246" s="209">
        <f>SUM(R247:R285)</f>
        <v>0</v>
      </c>
      <c r="S246" s="208"/>
      <c r="T246" s="210">
        <f>SUM(T247:T285)</f>
        <v>2.3460939999999999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11" t="s">
        <v>79</v>
      </c>
      <c r="AT246" s="212" t="s">
        <v>71</v>
      </c>
      <c r="AU246" s="212" t="s">
        <v>81</v>
      </c>
      <c r="AY246" s="211" t="s">
        <v>144</v>
      </c>
      <c r="BK246" s="213">
        <f>SUM(BK247:BK285)</f>
        <v>0</v>
      </c>
    </row>
    <row r="247" s="2" customFormat="1" ht="16.5" customHeight="1">
      <c r="A247" s="41"/>
      <c r="B247" s="42"/>
      <c r="C247" s="216" t="s">
        <v>193</v>
      </c>
      <c r="D247" s="216" t="s">
        <v>147</v>
      </c>
      <c r="E247" s="217" t="s">
        <v>297</v>
      </c>
      <c r="F247" s="218" t="s">
        <v>298</v>
      </c>
      <c r="G247" s="219" t="s">
        <v>150</v>
      </c>
      <c r="H247" s="220">
        <v>4.3399999999999999</v>
      </c>
      <c r="I247" s="221"/>
      <c r="J247" s="222">
        <f>ROUND(I247*H247,2)</f>
        <v>0</v>
      </c>
      <c r="K247" s="218" t="s">
        <v>151</v>
      </c>
      <c r="L247" s="47"/>
      <c r="M247" s="223" t="s">
        <v>19</v>
      </c>
      <c r="N247" s="224" t="s">
        <v>43</v>
      </c>
      <c r="O247" s="87"/>
      <c r="P247" s="225">
        <f>O247*H247</f>
        <v>0</v>
      </c>
      <c r="Q247" s="225">
        <v>0</v>
      </c>
      <c r="R247" s="225">
        <f>Q247*H247</f>
        <v>0</v>
      </c>
      <c r="S247" s="225">
        <v>0.11700000000000001</v>
      </c>
      <c r="T247" s="226">
        <f>S247*H247</f>
        <v>0.50778000000000001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27" t="s">
        <v>152</v>
      </c>
      <c r="AT247" s="227" t="s">
        <v>147</v>
      </c>
      <c r="AU247" s="227" t="s">
        <v>145</v>
      </c>
      <c r="AY247" s="20" t="s">
        <v>144</v>
      </c>
      <c r="BE247" s="228">
        <f>IF(N247="základní",J247,0)</f>
        <v>0</v>
      </c>
      <c r="BF247" s="228">
        <f>IF(N247="snížená",J247,0)</f>
        <v>0</v>
      </c>
      <c r="BG247" s="228">
        <f>IF(N247="zákl. přenesená",J247,0)</f>
        <v>0</v>
      </c>
      <c r="BH247" s="228">
        <f>IF(N247="sníž. přenesená",J247,0)</f>
        <v>0</v>
      </c>
      <c r="BI247" s="228">
        <f>IF(N247="nulová",J247,0)</f>
        <v>0</v>
      </c>
      <c r="BJ247" s="20" t="s">
        <v>79</v>
      </c>
      <c r="BK247" s="228">
        <f>ROUND(I247*H247,2)</f>
        <v>0</v>
      </c>
      <c r="BL247" s="20" t="s">
        <v>152</v>
      </c>
      <c r="BM247" s="227" t="s">
        <v>299</v>
      </c>
    </row>
    <row r="248" s="2" customFormat="1">
      <c r="A248" s="41"/>
      <c r="B248" s="42"/>
      <c r="C248" s="43"/>
      <c r="D248" s="229" t="s">
        <v>154</v>
      </c>
      <c r="E248" s="43"/>
      <c r="F248" s="230" t="s">
        <v>300</v>
      </c>
      <c r="G248" s="43"/>
      <c r="H248" s="43"/>
      <c r="I248" s="231"/>
      <c r="J248" s="43"/>
      <c r="K248" s="43"/>
      <c r="L248" s="47"/>
      <c r="M248" s="232"/>
      <c r="N248" s="233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20" t="s">
        <v>154</v>
      </c>
      <c r="AU248" s="20" t="s">
        <v>145</v>
      </c>
    </row>
    <row r="249" s="13" customFormat="1">
      <c r="A249" s="13"/>
      <c r="B249" s="234"/>
      <c r="C249" s="235"/>
      <c r="D249" s="229" t="s">
        <v>156</v>
      </c>
      <c r="E249" s="236" t="s">
        <v>19</v>
      </c>
      <c r="F249" s="237" t="s">
        <v>301</v>
      </c>
      <c r="G249" s="235"/>
      <c r="H249" s="236" t="s">
        <v>19</v>
      </c>
      <c r="I249" s="238"/>
      <c r="J249" s="235"/>
      <c r="K249" s="235"/>
      <c r="L249" s="239"/>
      <c r="M249" s="240"/>
      <c r="N249" s="241"/>
      <c r="O249" s="241"/>
      <c r="P249" s="241"/>
      <c r="Q249" s="241"/>
      <c r="R249" s="241"/>
      <c r="S249" s="241"/>
      <c r="T249" s="24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156</v>
      </c>
      <c r="AU249" s="243" t="s">
        <v>145</v>
      </c>
      <c r="AV249" s="13" t="s">
        <v>79</v>
      </c>
      <c r="AW249" s="13" t="s">
        <v>33</v>
      </c>
      <c r="AX249" s="13" t="s">
        <v>72</v>
      </c>
      <c r="AY249" s="243" t="s">
        <v>144</v>
      </c>
    </row>
    <row r="250" s="14" customFormat="1">
      <c r="A250" s="14"/>
      <c r="B250" s="244"/>
      <c r="C250" s="245"/>
      <c r="D250" s="229" t="s">
        <v>156</v>
      </c>
      <c r="E250" s="246" t="s">
        <v>19</v>
      </c>
      <c r="F250" s="247" t="s">
        <v>302</v>
      </c>
      <c r="G250" s="245"/>
      <c r="H250" s="248">
        <v>1.26</v>
      </c>
      <c r="I250" s="249"/>
      <c r="J250" s="245"/>
      <c r="K250" s="245"/>
      <c r="L250" s="250"/>
      <c r="M250" s="251"/>
      <c r="N250" s="252"/>
      <c r="O250" s="252"/>
      <c r="P250" s="252"/>
      <c r="Q250" s="252"/>
      <c r="R250" s="252"/>
      <c r="S250" s="252"/>
      <c r="T250" s="253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4" t="s">
        <v>156</v>
      </c>
      <c r="AU250" s="254" t="s">
        <v>145</v>
      </c>
      <c r="AV250" s="14" t="s">
        <v>81</v>
      </c>
      <c r="AW250" s="14" t="s">
        <v>33</v>
      </c>
      <c r="AX250" s="14" t="s">
        <v>72</v>
      </c>
      <c r="AY250" s="254" t="s">
        <v>144</v>
      </c>
    </row>
    <row r="251" s="13" customFormat="1">
      <c r="A251" s="13"/>
      <c r="B251" s="234"/>
      <c r="C251" s="235"/>
      <c r="D251" s="229" t="s">
        <v>156</v>
      </c>
      <c r="E251" s="236" t="s">
        <v>19</v>
      </c>
      <c r="F251" s="237" t="s">
        <v>303</v>
      </c>
      <c r="G251" s="235"/>
      <c r="H251" s="236" t="s">
        <v>19</v>
      </c>
      <c r="I251" s="238"/>
      <c r="J251" s="235"/>
      <c r="K251" s="235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156</v>
      </c>
      <c r="AU251" s="243" t="s">
        <v>145</v>
      </c>
      <c r="AV251" s="13" t="s">
        <v>79</v>
      </c>
      <c r="AW251" s="13" t="s">
        <v>33</v>
      </c>
      <c r="AX251" s="13" t="s">
        <v>72</v>
      </c>
      <c r="AY251" s="243" t="s">
        <v>144</v>
      </c>
    </row>
    <row r="252" s="14" customFormat="1">
      <c r="A252" s="14"/>
      <c r="B252" s="244"/>
      <c r="C252" s="245"/>
      <c r="D252" s="229" t="s">
        <v>156</v>
      </c>
      <c r="E252" s="246" t="s">
        <v>19</v>
      </c>
      <c r="F252" s="247" t="s">
        <v>304</v>
      </c>
      <c r="G252" s="245"/>
      <c r="H252" s="248">
        <v>3.0800000000000001</v>
      </c>
      <c r="I252" s="249"/>
      <c r="J252" s="245"/>
      <c r="K252" s="245"/>
      <c r="L252" s="250"/>
      <c r="M252" s="251"/>
      <c r="N252" s="252"/>
      <c r="O252" s="252"/>
      <c r="P252" s="252"/>
      <c r="Q252" s="252"/>
      <c r="R252" s="252"/>
      <c r="S252" s="252"/>
      <c r="T252" s="25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4" t="s">
        <v>156</v>
      </c>
      <c r="AU252" s="254" t="s">
        <v>145</v>
      </c>
      <c r="AV252" s="14" t="s">
        <v>81</v>
      </c>
      <c r="AW252" s="14" t="s">
        <v>33</v>
      </c>
      <c r="AX252" s="14" t="s">
        <v>72</v>
      </c>
      <c r="AY252" s="254" t="s">
        <v>144</v>
      </c>
    </row>
    <row r="253" s="15" customFormat="1">
      <c r="A253" s="15"/>
      <c r="B253" s="255"/>
      <c r="C253" s="256"/>
      <c r="D253" s="229" t="s">
        <v>156</v>
      </c>
      <c r="E253" s="257" t="s">
        <v>19</v>
      </c>
      <c r="F253" s="258" t="s">
        <v>159</v>
      </c>
      <c r="G253" s="256"/>
      <c r="H253" s="259">
        <v>4.3399999999999999</v>
      </c>
      <c r="I253" s="260"/>
      <c r="J253" s="256"/>
      <c r="K253" s="256"/>
      <c r="L253" s="261"/>
      <c r="M253" s="262"/>
      <c r="N253" s="263"/>
      <c r="O253" s="263"/>
      <c r="P253" s="263"/>
      <c r="Q253" s="263"/>
      <c r="R253" s="263"/>
      <c r="S253" s="263"/>
      <c r="T253" s="264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65" t="s">
        <v>156</v>
      </c>
      <c r="AU253" s="265" t="s">
        <v>145</v>
      </c>
      <c r="AV253" s="15" t="s">
        <v>152</v>
      </c>
      <c r="AW253" s="15" t="s">
        <v>33</v>
      </c>
      <c r="AX253" s="15" t="s">
        <v>79</v>
      </c>
      <c r="AY253" s="265" t="s">
        <v>144</v>
      </c>
    </row>
    <row r="254" s="2" customFormat="1" ht="16.5" customHeight="1">
      <c r="A254" s="41"/>
      <c r="B254" s="42"/>
      <c r="C254" s="216" t="s">
        <v>305</v>
      </c>
      <c r="D254" s="216" t="s">
        <v>147</v>
      </c>
      <c r="E254" s="217" t="s">
        <v>306</v>
      </c>
      <c r="F254" s="218" t="s">
        <v>307</v>
      </c>
      <c r="G254" s="219" t="s">
        <v>150</v>
      </c>
      <c r="H254" s="220">
        <v>47.390000000000001</v>
      </c>
      <c r="I254" s="221"/>
      <c r="J254" s="222">
        <f>ROUND(I254*H254,2)</f>
        <v>0</v>
      </c>
      <c r="K254" s="218" t="s">
        <v>151</v>
      </c>
      <c r="L254" s="47"/>
      <c r="M254" s="223" t="s">
        <v>19</v>
      </c>
      <c r="N254" s="224" t="s">
        <v>43</v>
      </c>
      <c r="O254" s="87"/>
      <c r="P254" s="225">
        <f>O254*H254</f>
        <v>0</v>
      </c>
      <c r="Q254" s="225">
        <v>0</v>
      </c>
      <c r="R254" s="225">
        <f>Q254*H254</f>
        <v>0</v>
      </c>
      <c r="S254" s="225">
        <v>0.035000000000000003</v>
      </c>
      <c r="T254" s="226">
        <f>S254*H254</f>
        <v>1.6586500000000002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27" t="s">
        <v>152</v>
      </c>
      <c r="AT254" s="227" t="s">
        <v>147</v>
      </c>
      <c r="AU254" s="227" t="s">
        <v>145</v>
      </c>
      <c r="AY254" s="20" t="s">
        <v>144</v>
      </c>
      <c r="BE254" s="228">
        <f>IF(N254="základní",J254,0)</f>
        <v>0</v>
      </c>
      <c r="BF254" s="228">
        <f>IF(N254="snížená",J254,0)</f>
        <v>0</v>
      </c>
      <c r="BG254" s="228">
        <f>IF(N254="zákl. přenesená",J254,0)</f>
        <v>0</v>
      </c>
      <c r="BH254" s="228">
        <f>IF(N254="sníž. přenesená",J254,0)</f>
        <v>0</v>
      </c>
      <c r="BI254" s="228">
        <f>IF(N254="nulová",J254,0)</f>
        <v>0</v>
      </c>
      <c r="BJ254" s="20" t="s">
        <v>79</v>
      </c>
      <c r="BK254" s="228">
        <f>ROUND(I254*H254,2)</f>
        <v>0</v>
      </c>
      <c r="BL254" s="20" t="s">
        <v>152</v>
      </c>
      <c r="BM254" s="227" t="s">
        <v>308</v>
      </c>
    </row>
    <row r="255" s="2" customFormat="1">
      <c r="A255" s="41"/>
      <c r="B255" s="42"/>
      <c r="C255" s="43"/>
      <c r="D255" s="229" t="s">
        <v>154</v>
      </c>
      <c r="E255" s="43"/>
      <c r="F255" s="230" t="s">
        <v>309</v>
      </c>
      <c r="G255" s="43"/>
      <c r="H255" s="43"/>
      <c r="I255" s="231"/>
      <c r="J255" s="43"/>
      <c r="K255" s="43"/>
      <c r="L255" s="47"/>
      <c r="M255" s="232"/>
      <c r="N255" s="233"/>
      <c r="O255" s="87"/>
      <c r="P255" s="87"/>
      <c r="Q255" s="87"/>
      <c r="R255" s="87"/>
      <c r="S255" s="87"/>
      <c r="T255" s="88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T255" s="20" t="s">
        <v>154</v>
      </c>
      <c r="AU255" s="20" t="s">
        <v>145</v>
      </c>
    </row>
    <row r="256" s="13" customFormat="1">
      <c r="A256" s="13"/>
      <c r="B256" s="234"/>
      <c r="C256" s="235"/>
      <c r="D256" s="229" t="s">
        <v>156</v>
      </c>
      <c r="E256" s="236" t="s">
        <v>19</v>
      </c>
      <c r="F256" s="237" t="s">
        <v>199</v>
      </c>
      <c r="G256" s="235"/>
      <c r="H256" s="236" t="s">
        <v>19</v>
      </c>
      <c r="I256" s="238"/>
      <c r="J256" s="235"/>
      <c r="K256" s="235"/>
      <c r="L256" s="239"/>
      <c r="M256" s="240"/>
      <c r="N256" s="241"/>
      <c r="O256" s="241"/>
      <c r="P256" s="241"/>
      <c r="Q256" s="241"/>
      <c r="R256" s="241"/>
      <c r="S256" s="241"/>
      <c r="T256" s="24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3" t="s">
        <v>156</v>
      </c>
      <c r="AU256" s="243" t="s">
        <v>145</v>
      </c>
      <c r="AV256" s="13" t="s">
        <v>79</v>
      </c>
      <c r="AW256" s="13" t="s">
        <v>33</v>
      </c>
      <c r="AX256" s="13" t="s">
        <v>72</v>
      </c>
      <c r="AY256" s="243" t="s">
        <v>144</v>
      </c>
    </row>
    <row r="257" s="14" customFormat="1">
      <c r="A257" s="14"/>
      <c r="B257" s="244"/>
      <c r="C257" s="245"/>
      <c r="D257" s="229" t="s">
        <v>156</v>
      </c>
      <c r="E257" s="246" t="s">
        <v>19</v>
      </c>
      <c r="F257" s="247" t="s">
        <v>200</v>
      </c>
      <c r="G257" s="245"/>
      <c r="H257" s="248">
        <v>4.3300000000000001</v>
      </c>
      <c r="I257" s="249"/>
      <c r="J257" s="245"/>
      <c r="K257" s="245"/>
      <c r="L257" s="250"/>
      <c r="M257" s="251"/>
      <c r="N257" s="252"/>
      <c r="O257" s="252"/>
      <c r="P257" s="252"/>
      <c r="Q257" s="252"/>
      <c r="R257" s="252"/>
      <c r="S257" s="252"/>
      <c r="T257" s="25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4" t="s">
        <v>156</v>
      </c>
      <c r="AU257" s="254" t="s">
        <v>145</v>
      </c>
      <c r="AV257" s="14" t="s">
        <v>81</v>
      </c>
      <c r="AW257" s="14" t="s">
        <v>33</v>
      </c>
      <c r="AX257" s="14" t="s">
        <v>72</v>
      </c>
      <c r="AY257" s="254" t="s">
        <v>144</v>
      </c>
    </row>
    <row r="258" s="13" customFormat="1">
      <c r="A258" s="13"/>
      <c r="B258" s="234"/>
      <c r="C258" s="235"/>
      <c r="D258" s="229" t="s">
        <v>156</v>
      </c>
      <c r="E258" s="236" t="s">
        <v>19</v>
      </c>
      <c r="F258" s="237" t="s">
        <v>182</v>
      </c>
      <c r="G258" s="235"/>
      <c r="H258" s="236" t="s">
        <v>19</v>
      </c>
      <c r="I258" s="238"/>
      <c r="J258" s="235"/>
      <c r="K258" s="235"/>
      <c r="L258" s="239"/>
      <c r="M258" s="240"/>
      <c r="N258" s="241"/>
      <c r="O258" s="241"/>
      <c r="P258" s="241"/>
      <c r="Q258" s="241"/>
      <c r="R258" s="241"/>
      <c r="S258" s="241"/>
      <c r="T258" s="24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3" t="s">
        <v>156</v>
      </c>
      <c r="AU258" s="243" t="s">
        <v>145</v>
      </c>
      <c r="AV258" s="13" t="s">
        <v>79</v>
      </c>
      <c r="AW258" s="13" t="s">
        <v>33</v>
      </c>
      <c r="AX258" s="13" t="s">
        <v>72</v>
      </c>
      <c r="AY258" s="243" t="s">
        <v>144</v>
      </c>
    </row>
    <row r="259" s="14" customFormat="1">
      <c r="A259" s="14"/>
      <c r="B259" s="244"/>
      <c r="C259" s="245"/>
      <c r="D259" s="229" t="s">
        <v>156</v>
      </c>
      <c r="E259" s="246" t="s">
        <v>19</v>
      </c>
      <c r="F259" s="247" t="s">
        <v>310</v>
      </c>
      <c r="G259" s="245"/>
      <c r="H259" s="248">
        <v>5.29</v>
      </c>
      <c r="I259" s="249"/>
      <c r="J259" s="245"/>
      <c r="K259" s="245"/>
      <c r="L259" s="250"/>
      <c r="M259" s="251"/>
      <c r="N259" s="252"/>
      <c r="O259" s="252"/>
      <c r="P259" s="252"/>
      <c r="Q259" s="252"/>
      <c r="R259" s="252"/>
      <c r="S259" s="252"/>
      <c r="T259" s="253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4" t="s">
        <v>156</v>
      </c>
      <c r="AU259" s="254" t="s">
        <v>145</v>
      </c>
      <c r="AV259" s="14" t="s">
        <v>81</v>
      </c>
      <c r="AW259" s="14" t="s">
        <v>33</v>
      </c>
      <c r="AX259" s="14" t="s">
        <v>72</v>
      </c>
      <c r="AY259" s="254" t="s">
        <v>144</v>
      </c>
    </row>
    <row r="260" s="13" customFormat="1">
      <c r="A260" s="13"/>
      <c r="B260" s="234"/>
      <c r="C260" s="235"/>
      <c r="D260" s="229" t="s">
        <v>156</v>
      </c>
      <c r="E260" s="236" t="s">
        <v>19</v>
      </c>
      <c r="F260" s="237" t="s">
        <v>172</v>
      </c>
      <c r="G260" s="235"/>
      <c r="H260" s="236" t="s">
        <v>19</v>
      </c>
      <c r="I260" s="238"/>
      <c r="J260" s="235"/>
      <c r="K260" s="235"/>
      <c r="L260" s="239"/>
      <c r="M260" s="240"/>
      <c r="N260" s="241"/>
      <c r="O260" s="241"/>
      <c r="P260" s="241"/>
      <c r="Q260" s="241"/>
      <c r="R260" s="241"/>
      <c r="S260" s="241"/>
      <c r="T260" s="24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3" t="s">
        <v>156</v>
      </c>
      <c r="AU260" s="243" t="s">
        <v>145</v>
      </c>
      <c r="AV260" s="13" t="s">
        <v>79</v>
      </c>
      <c r="AW260" s="13" t="s">
        <v>33</v>
      </c>
      <c r="AX260" s="13" t="s">
        <v>72</v>
      </c>
      <c r="AY260" s="243" t="s">
        <v>144</v>
      </c>
    </row>
    <row r="261" s="14" customFormat="1">
      <c r="A261" s="14"/>
      <c r="B261" s="244"/>
      <c r="C261" s="245"/>
      <c r="D261" s="229" t="s">
        <v>156</v>
      </c>
      <c r="E261" s="246" t="s">
        <v>19</v>
      </c>
      <c r="F261" s="247" t="s">
        <v>311</v>
      </c>
      <c r="G261" s="245"/>
      <c r="H261" s="248">
        <v>1.46</v>
      </c>
      <c r="I261" s="249"/>
      <c r="J261" s="245"/>
      <c r="K261" s="245"/>
      <c r="L261" s="250"/>
      <c r="M261" s="251"/>
      <c r="N261" s="252"/>
      <c r="O261" s="252"/>
      <c r="P261" s="252"/>
      <c r="Q261" s="252"/>
      <c r="R261" s="252"/>
      <c r="S261" s="252"/>
      <c r="T261" s="25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4" t="s">
        <v>156</v>
      </c>
      <c r="AU261" s="254" t="s">
        <v>145</v>
      </c>
      <c r="AV261" s="14" t="s">
        <v>81</v>
      </c>
      <c r="AW261" s="14" t="s">
        <v>33</v>
      </c>
      <c r="AX261" s="14" t="s">
        <v>72</v>
      </c>
      <c r="AY261" s="254" t="s">
        <v>144</v>
      </c>
    </row>
    <row r="262" s="13" customFormat="1">
      <c r="A262" s="13"/>
      <c r="B262" s="234"/>
      <c r="C262" s="235"/>
      <c r="D262" s="229" t="s">
        <v>156</v>
      </c>
      <c r="E262" s="236" t="s">
        <v>19</v>
      </c>
      <c r="F262" s="237" t="s">
        <v>184</v>
      </c>
      <c r="G262" s="235"/>
      <c r="H262" s="236" t="s">
        <v>19</v>
      </c>
      <c r="I262" s="238"/>
      <c r="J262" s="235"/>
      <c r="K262" s="235"/>
      <c r="L262" s="239"/>
      <c r="M262" s="240"/>
      <c r="N262" s="241"/>
      <c r="O262" s="241"/>
      <c r="P262" s="241"/>
      <c r="Q262" s="241"/>
      <c r="R262" s="241"/>
      <c r="S262" s="241"/>
      <c r="T262" s="24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3" t="s">
        <v>156</v>
      </c>
      <c r="AU262" s="243" t="s">
        <v>145</v>
      </c>
      <c r="AV262" s="13" t="s">
        <v>79</v>
      </c>
      <c r="AW262" s="13" t="s">
        <v>33</v>
      </c>
      <c r="AX262" s="13" t="s">
        <v>72</v>
      </c>
      <c r="AY262" s="243" t="s">
        <v>144</v>
      </c>
    </row>
    <row r="263" s="14" customFormat="1">
      <c r="A263" s="14"/>
      <c r="B263" s="244"/>
      <c r="C263" s="245"/>
      <c r="D263" s="229" t="s">
        <v>156</v>
      </c>
      <c r="E263" s="246" t="s">
        <v>19</v>
      </c>
      <c r="F263" s="247" t="s">
        <v>312</v>
      </c>
      <c r="G263" s="245"/>
      <c r="H263" s="248">
        <v>1.4099999999999999</v>
      </c>
      <c r="I263" s="249"/>
      <c r="J263" s="245"/>
      <c r="K263" s="245"/>
      <c r="L263" s="250"/>
      <c r="M263" s="251"/>
      <c r="N263" s="252"/>
      <c r="O263" s="252"/>
      <c r="P263" s="252"/>
      <c r="Q263" s="252"/>
      <c r="R263" s="252"/>
      <c r="S263" s="252"/>
      <c r="T263" s="253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4" t="s">
        <v>156</v>
      </c>
      <c r="AU263" s="254" t="s">
        <v>145</v>
      </c>
      <c r="AV263" s="14" t="s">
        <v>81</v>
      </c>
      <c r="AW263" s="14" t="s">
        <v>33</v>
      </c>
      <c r="AX263" s="14" t="s">
        <v>72</v>
      </c>
      <c r="AY263" s="254" t="s">
        <v>144</v>
      </c>
    </row>
    <row r="264" s="13" customFormat="1">
      <c r="A264" s="13"/>
      <c r="B264" s="234"/>
      <c r="C264" s="235"/>
      <c r="D264" s="229" t="s">
        <v>156</v>
      </c>
      <c r="E264" s="236" t="s">
        <v>19</v>
      </c>
      <c r="F264" s="237" t="s">
        <v>204</v>
      </c>
      <c r="G264" s="235"/>
      <c r="H264" s="236" t="s">
        <v>19</v>
      </c>
      <c r="I264" s="238"/>
      <c r="J264" s="235"/>
      <c r="K264" s="235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156</v>
      </c>
      <c r="AU264" s="243" t="s">
        <v>145</v>
      </c>
      <c r="AV264" s="13" t="s">
        <v>79</v>
      </c>
      <c r="AW264" s="13" t="s">
        <v>33</v>
      </c>
      <c r="AX264" s="13" t="s">
        <v>72</v>
      </c>
      <c r="AY264" s="243" t="s">
        <v>144</v>
      </c>
    </row>
    <row r="265" s="14" customFormat="1">
      <c r="A265" s="14"/>
      <c r="B265" s="244"/>
      <c r="C265" s="245"/>
      <c r="D265" s="229" t="s">
        <v>156</v>
      </c>
      <c r="E265" s="246" t="s">
        <v>19</v>
      </c>
      <c r="F265" s="247" t="s">
        <v>205</v>
      </c>
      <c r="G265" s="245"/>
      <c r="H265" s="248">
        <v>5.5199999999999996</v>
      </c>
      <c r="I265" s="249"/>
      <c r="J265" s="245"/>
      <c r="K265" s="245"/>
      <c r="L265" s="250"/>
      <c r="M265" s="251"/>
      <c r="N265" s="252"/>
      <c r="O265" s="252"/>
      <c r="P265" s="252"/>
      <c r="Q265" s="252"/>
      <c r="R265" s="252"/>
      <c r="S265" s="252"/>
      <c r="T265" s="253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4" t="s">
        <v>156</v>
      </c>
      <c r="AU265" s="254" t="s">
        <v>145</v>
      </c>
      <c r="AV265" s="14" t="s">
        <v>81</v>
      </c>
      <c r="AW265" s="14" t="s">
        <v>33</v>
      </c>
      <c r="AX265" s="14" t="s">
        <v>72</v>
      </c>
      <c r="AY265" s="254" t="s">
        <v>144</v>
      </c>
    </row>
    <row r="266" s="13" customFormat="1">
      <c r="A266" s="13"/>
      <c r="B266" s="234"/>
      <c r="C266" s="235"/>
      <c r="D266" s="229" t="s">
        <v>156</v>
      </c>
      <c r="E266" s="236" t="s">
        <v>19</v>
      </c>
      <c r="F266" s="237" t="s">
        <v>206</v>
      </c>
      <c r="G266" s="235"/>
      <c r="H266" s="236" t="s">
        <v>19</v>
      </c>
      <c r="I266" s="238"/>
      <c r="J266" s="235"/>
      <c r="K266" s="235"/>
      <c r="L266" s="239"/>
      <c r="M266" s="240"/>
      <c r="N266" s="241"/>
      <c r="O266" s="241"/>
      <c r="P266" s="241"/>
      <c r="Q266" s="241"/>
      <c r="R266" s="241"/>
      <c r="S266" s="241"/>
      <c r="T266" s="24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3" t="s">
        <v>156</v>
      </c>
      <c r="AU266" s="243" t="s">
        <v>145</v>
      </c>
      <c r="AV266" s="13" t="s">
        <v>79</v>
      </c>
      <c r="AW266" s="13" t="s">
        <v>33</v>
      </c>
      <c r="AX266" s="13" t="s">
        <v>72</v>
      </c>
      <c r="AY266" s="243" t="s">
        <v>144</v>
      </c>
    </row>
    <row r="267" s="14" customFormat="1">
      <c r="A267" s="14"/>
      <c r="B267" s="244"/>
      <c r="C267" s="245"/>
      <c r="D267" s="229" t="s">
        <v>156</v>
      </c>
      <c r="E267" s="246" t="s">
        <v>19</v>
      </c>
      <c r="F267" s="247" t="s">
        <v>313</v>
      </c>
      <c r="G267" s="245"/>
      <c r="H267" s="248">
        <v>5.4500000000000002</v>
      </c>
      <c r="I267" s="249"/>
      <c r="J267" s="245"/>
      <c r="K267" s="245"/>
      <c r="L267" s="250"/>
      <c r="M267" s="251"/>
      <c r="N267" s="252"/>
      <c r="O267" s="252"/>
      <c r="P267" s="252"/>
      <c r="Q267" s="252"/>
      <c r="R267" s="252"/>
      <c r="S267" s="252"/>
      <c r="T267" s="253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4" t="s">
        <v>156</v>
      </c>
      <c r="AU267" s="254" t="s">
        <v>145</v>
      </c>
      <c r="AV267" s="14" t="s">
        <v>81</v>
      </c>
      <c r="AW267" s="14" t="s">
        <v>33</v>
      </c>
      <c r="AX267" s="14" t="s">
        <v>72</v>
      </c>
      <c r="AY267" s="254" t="s">
        <v>144</v>
      </c>
    </row>
    <row r="268" s="13" customFormat="1">
      <c r="A268" s="13"/>
      <c r="B268" s="234"/>
      <c r="C268" s="235"/>
      <c r="D268" s="229" t="s">
        <v>156</v>
      </c>
      <c r="E268" s="236" t="s">
        <v>19</v>
      </c>
      <c r="F268" s="237" t="s">
        <v>164</v>
      </c>
      <c r="G268" s="235"/>
      <c r="H268" s="236" t="s">
        <v>19</v>
      </c>
      <c r="I268" s="238"/>
      <c r="J268" s="235"/>
      <c r="K268" s="235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156</v>
      </c>
      <c r="AU268" s="243" t="s">
        <v>145</v>
      </c>
      <c r="AV268" s="13" t="s">
        <v>79</v>
      </c>
      <c r="AW268" s="13" t="s">
        <v>33</v>
      </c>
      <c r="AX268" s="13" t="s">
        <v>72</v>
      </c>
      <c r="AY268" s="243" t="s">
        <v>144</v>
      </c>
    </row>
    <row r="269" s="14" customFormat="1">
      <c r="A269" s="14"/>
      <c r="B269" s="244"/>
      <c r="C269" s="245"/>
      <c r="D269" s="229" t="s">
        <v>156</v>
      </c>
      <c r="E269" s="246" t="s">
        <v>19</v>
      </c>
      <c r="F269" s="247" t="s">
        <v>314</v>
      </c>
      <c r="G269" s="245"/>
      <c r="H269" s="248">
        <v>5.9299999999999997</v>
      </c>
      <c r="I269" s="249"/>
      <c r="J269" s="245"/>
      <c r="K269" s="245"/>
      <c r="L269" s="250"/>
      <c r="M269" s="251"/>
      <c r="N269" s="252"/>
      <c r="O269" s="252"/>
      <c r="P269" s="252"/>
      <c r="Q269" s="252"/>
      <c r="R269" s="252"/>
      <c r="S269" s="252"/>
      <c r="T269" s="25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4" t="s">
        <v>156</v>
      </c>
      <c r="AU269" s="254" t="s">
        <v>145</v>
      </c>
      <c r="AV269" s="14" t="s">
        <v>81</v>
      </c>
      <c r="AW269" s="14" t="s">
        <v>33</v>
      </c>
      <c r="AX269" s="14" t="s">
        <v>72</v>
      </c>
      <c r="AY269" s="254" t="s">
        <v>144</v>
      </c>
    </row>
    <row r="270" s="13" customFormat="1">
      <c r="A270" s="13"/>
      <c r="B270" s="234"/>
      <c r="C270" s="235"/>
      <c r="D270" s="229" t="s">
        <v>156</v>
      </c>
      <c r="E270" s="236" t="s">
        <v>19</v>
      </c>
      <c r="F270" s="237" t="s">
        <v>211</v>
      </c>
      <c r="G270" s="235"/>
      <c r="H270" s="236" t="s">
        <v>19</v>
      </c>
      <c r="I270" s="238"/>
      <c r="J270" s="235"/>
      <c r="K270" s="235"/>
      <c r="L270" s="239"/>
      <c r="M270" s="240"/>
      <c r="N270" s="241"/>
      <c r="O270" s="241"/>
      <c r="P270" s="241"/>
      <c r="Q270" s="241"/>
      <c r="R270" s="241"/>
      <c r="S270" s="241"/>
      <c r="T270" s="24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3" t="s">
        <v>156</v>
      </c>
      <c r="AU270" s="243" t="s">
        <v>145</v>
      </c>
      <c r="AV270" s="13" t="s">
        <v>79</v>
      </c>
      <c r="AW270" s="13" t="s">
        <v>33</v>
      </c>
      <c r="AX270" s="13" t="s">
        <v>72</v>
      </c>
      <c r="AY270" s="243" t="s">
        <v>144</v>
      </c>
    </row>
    <row r="271" s="14" customFormat="1">
      <c r="A271" s="14"/>
      <c r="B271" s="244"/>
      <c r="C271" s="245"/>
      <c r="D271" s="229" t="s">
        <v>156</v>
      </c>
      <c r="E271" s="246" t="s">
        <v>19</v>
      </c>
      <c r="F271" s="247" t="s">
        <v>212</v>
      </c>
      <c r="G271" s="245"/>
      <c r="H271" s="248">
        <v>1.21</v>
      </c>
      <c r="I271" s="249"/>
      <c r="J271" s="245"/>
      <c r="K271" s="245"/>
      <c r="L271" s="250"/>
      <c r="M271" s="251"/>
      <c r="N271" s="252"/>
      <c r="O271" s="252"/>
      <c r="P271" s="252"/>
      <c r="Q271" s="252"/>
      <c r="R271" s="252"/>
      <c r="S271" s="252"/>
      <c r="T271" s="253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4" t="s">
        <v>156</v>
      </c>
      <c r="AU271" s="254" t="s">
        <v>145</v>
      </c>
      <c r="AV271" s="14" t="s">
        <v>81</v>
      </c>
      <c r="AW271" s="14" t="s">
        <v>33</v>
      </c>
      <c r="AX271" s="14" t="s">
        <v>72</v>
      </c>
      <c r="AY271" s="254" t="s">
        <v>144</v>
      </c>
    </row>
    <row r="272" s="13" customFormat="1">
      <c r="A272" s="13"/>
      <c r="B272" s="234"/>
      <c r="C272" s="235"/>
      <c r="D272" s="229" t="s">
        <v>156</v>
      </c>
      <c r="E272" s="236" t="s">
        <v>19</v>
      </c>
      <c r="F272" s="237" t="s">
        <v>213</v>
      </c>
      <c r="G272" s="235"/>
      <c r="H272" s="236" t="s">
        <v>19</v>
      </c>
      <c r="I272" s="238"/>
      <c r="J272" s="235"/>
      <c r="K272" s="235"/>
      <c r="L272" s="239"/>
      <c r="M272" s="240"/>
      <c r="N272" s="241"/>
      <c r="O272" s="241"/>
      <c r="P272" s="241"/>
      <c r="Q272" s="241"/>
      <c r="R272" s="241"/>
      <c r="S272" s="241"/>
      <c r="T272" s="24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3" t="s">
        <v>156</v>
      </c>
      <c r="AU272" s="243" t="s">
        <v>145</v>
      </c>
      <c r="AV272" s="13" t="s">
        <v>79</v>
      </c>
      <c r="AW272" s="13" t="s">
        <v>33</v>
      </c>
      <c r="AX272" s="13" t="s">
        <v>72</v>
      </c>
      <c r="AY272" s="243" t="s">
        <v>144</v>
      </c>
    </row>
    <row r="273" s="14" customFormat="1">
      <c r="A273" s="14"/>
      <c r="B273" s="244"/>
      <c r="C273" s="245"/>
      <c r="D273" s="229" t="s">
        <v>156</v>
      </c>
      <c r="E273" s="246" t="s">
        <v>19</v>
      </c>
      <c r="F273" s="247" t="s">
        <v>200</v>
      </c>
      <c r="G273" s="245"/>
      <c r="H273" s="248">
        <v>4.3300000000000001</v>
      </c>
      <c r="I273" s="249"/>
      <c r="J273" s="245"/>
      <c r="K273" s="245"/>
      <c r="L273" s="250"/>
      <c r="M273" s="251"/>
      <c r="N273" s="252"/>
      <c r="O273" s="252"/>
      <c r="P273" s="252"/>
      <c r="Q273" s="252"/>
      <c r="R273" s="252"/>
      <c r="S273" s="252"/>
      <c r="T273" s="253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4" t="s">
        <v>156</v>
      </c>
      <c r="AU273" s="254" t="s">
        <v>145</v>
      </c>
      <c r="AV273" s="14" t="s">
        <v>81</v>
      </c>
      <c r="AW273" s="14" t="s">
        <v>33</v>
      </c>
      <c r="AX273" s="14" t="s">
        <v>72</v>
      </c>
      <c r="AY273" s="254" t="s">
        <v>144</v>
      </c>
    </row>
    <row r="274" s="13" customFormat="1">
      <c r="A274" s="13"/>
      <c r="B274" s="234"/>
      <c r="C274" s="235"/>
      <c r="D274" s="229" t="s">
        <v>156</v>
      </c>
      <c r="E274" s="236" t="s">
        <v>19</v>
      </c>
      <c r="F274" s="237" t="s">
        <v>180</v>
      </c>
      <c r="G274" s="235"/>
      <c r="H274" s="236" t="s">
        <v>19</v>
      </c>
      <c r="I274" s="238"/>
      <c r="J274" s="235"/>
      <c r="K274" s="235"/>
      <c r="L274" s="239"/>
      <c r="M274" s="240"/>
      <c r="N274" s="241"/>
      <c r="O274" s="241"/>
      <c r="P274" s="241"/>
      <c r="Q274" s="241"/>
      <c r="R274" s="241"/>
      <c r="S274" s="241"/>
      <c r="T274" s="24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3" t="s">
        <v>156</v>
      </c>
      <c r="AU274" s="243" t="s">
        <v>145</v>
      </c>
      <c r="AV274" s="13" t="s">
        <v>79</v>
      </c>
      <c r="AW274" s="13" t="s">
        <v>33</v>
      </c>
      <c r="AX274" s="13" t="s">
        <v>72</v>
      </c>
      <c r="AY274" s="243" t="s">
        <v>144</v>
      </c>
    </row>
    <row r="275" s="14" customFormat="1">
      <c r="A275" s="14"/>
      <c r="B275" s="244"/>
      <c r="C275" s="245"/>
      <c r="D275" s="229" t="s">
        <v>156</v>
      </c>
      <c r="E275" s="246" t="s">
        <v>19</v>
      </c>
      <c r="F275" s="247" t="s">
        <v>315</v>
      </c>
      <c r="G275" s="245"/>
      <c r="H275" s="248">
        <v>5.1900000000000004</v>
      </c>
      <c r="I275" s="249"/>
      <c r="J275" s="245"/>
      <c r="K275" s="245"/>
      <c r="L275" s="250"/>
      <c r="M275" s="251"/>
      <c r="N275" s="252"/>
      <c r="O275" s="252"/>
      <c r="P275" s="252"/>
      <c r="Q275" s="252"/>
      <c r="R275" s="252"/>
      <c r="S275" s="252"/>
      <c r="T275" s="25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4" t="s">
        <v>156</v>
      </c>
      <c r="AU275" s="254" t="s">
        <v>145</v>
      </c>
      <c r="AV275" s="14" t="s">
        <v>81</v>
      </c>
      <c r="AW275" s="14" t="s">
        <v>33</v>
      </c>
      <c r="AX275" s="14" t="s">
        <v>72</v>
      </c>
      <c r="AY275" s="254" t="s">
        <v>144</v>
      </c>
    </row>
    <row r="276" s="13" customFormat="1">
      <c r="A276" s="13"/>
      <c r="B276" s="234"/>
      <c r="C276" s="235"/>
      <c r="D276" s="229" t="s">
        <v>156</v>
      </c>
      <c r="E276" s="236" t="s">
        <v>19</v>
      </c>
      <c r="F276" s="237" t="s">
        <v>170</v>
      </c>
      <c r="G276" s="235"/>
      <c r="H276" s="236" t="s">
        <v>19</v>
      </c>
      <c r="I276" s="238"/>
      <c r="J276" s="235"/>
      <c r="K276" s="235"/>
      <c r="L276" s="239"/>
      <c r="M276" s="240"/>
      <c r="N276" s="241"/>
      <c r="O276" s="241"/>
      <c r="P276" s="241"/>
      <c r="Q276" s="241"/>
      <c r="R276" s="241"/>
      <c r="S276" s="241"/>
      <c r="T276" s="24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3" t="s">
        <v>156</v>
      </c>
      <c r="AU276" s="243" t="s">
        <v>145</v>
      </c>
      <c r="AV276" s="13" t="s">
        <v>79</v>
      </c>
      <c r="AW276" s="13" t="s">
        <v>33</v>
      </c>
      <c r="AX276" s="13" t="s">
        <v>72</v>
      </c>
      <c r="AY276" s="243" t="s">
        <v>144</v>
      </c>
    </row>
    <row r="277" s="14" customFormat="1">
      <c r="A277" s="14"/>
      <c r="B277" s="244"/>
      <c r="C277" s="245"/>
      <c r="D277" s="229" t="s">
        <v>156</v>
      </c>
      <c r="E277" s="246" t="s">
        <v>19</v>
      </c>
      <c r="F277" s="247" t="s">
        <v>215</v>
      </c>
      <c r="G277" s="245"/>
      <c r="H277" s="248">
        <v>1.4299999999999999</v>
      </c>
      <c r="I277" s="249"/>
      <c r="J277" s="245"/>
      <c r="K277" s="245"/>
      <c r="L277" s="250"/>
      <c r="M277" s="251"/>
      <c r="N277" s="252"/>
      <c r="O277" s="252"/>
      <c r="P277" s="252"/>
      <c r="Q277" s="252"/>
      <c r="R277" s="252"/>
      <c r="S277" s="252"/>
      <c r="T277" s="253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4" t="s">
        <v>156</v>
      </c>
      <c r="AU277" s="254" t="s">
        <v>145</v>
      </c>
      <c r="AV277" s="14" t="s">
        <v>81</v>
      </c>
      <c r="AW277" s="14" t="s">
        <v>33</v>
      </c>
      <c r="AX277" s="14" t="s">
        <v>72</v>
      </c>
      <c r="AY277" s="254" t="s">
        <v>144</v>
      </c>
    </row>
    <row r="278" s="13" customFormat="1">
      <c r="A278" s="13"/>
      <c r="B278" s="234"/>
      <c r="C278" s="235"/>
      <c r="D278" s="229" t="s">
        <v>156</v>
      </c>
      <c r="E278" s="236" t="s">
        <v>19</v>
      </c>
      <c r="F278" s="237" t="s">
        <v>178</v>
      </c>
      <c r="G278" s="235"/>
      <c r="H278" s="236" t="s">
        <v>19</v>
      </c>
      <c r="I278" s="238"/>
      <c r="J278" s="235"/>
      <c r="K278" s="235"/>
      <c r="L278" s="239"/>
      <c r="M278" s="240"/>
      <c r="N278" s="241"/>
      <c r="O278" s="241"/>
      <c r="P278" s="241"/>
      <c r="Q278" s="241"/>
      <c r="R278" s="241"/>
      <c r="S278" s="241"/>
      <c r="T278" s="24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3" t="s">
        <v>156</v>
      </c>
      <c r="AU278" s="243" t="s">
        <v>145</v>
      </c>
      <c r="AV278" s="13" t="s">
        <v>79</v>
      </c>
      <c r="AW278" s="13" t="s">
        <v>33</v>
      </c>
      <c r="AX278" s="13" t="s">
        <v>72</v>
      </c>
      <c r="AY278" s="243" t="s">
        <v>144</v>
      </c>
    </row>
    <row r="279" s="14" customFormat="1">
      <c r="A279" s="14"/>
      <c r="B279" s="244"/>
      <c r="C279" s="245"/>
      <c r="D279" s="229" t="s">
        <v>156</v>
      </c>
      <c r="E279" s="246" t="s">
        <v>19</v>
      </c>
      <c r="F279" s="247" t="s">
        <v>316</v>
      </c>
      <c r="G279" s="245"/>
      <c r="H279" s="248">
        <v>1.1299999999999999</v>
      </c>
      <c r="I279" s="249"/>
      <c r="J279" s="245"/>
      <c r="K279" s="245"/>
      <c r="L279" s="250"/>
      <c r="M279" s="251"/>
      <c r="N279" s="252"/>
      <c r="O279" s="252"/>
      <c r="P279" s="252"/>
      <c r="Q279" s="252"/>
      <c r="R279" s="252"/>
      <c r="S279" s="252"/>
      <c r="T279" s="253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4" t="s">
        <v>156</v>
      </c>
      <c r="AU279" s="254" t="s">
        <v>145</v>
      </c>
      <c r="AV279" s="14" t="s">
        <v>81</v>
      </c>
      <c r="AW279" s="14" t="s">
        <v>33</v>
      </c>
      <c r="AX279" s="14" t="s">
        <v>72</v>
      </c>
      <c r="AY279" s="254" t="s">
        <v>144</v>
      </c>
    </row>
    <row r="280" s="13" customFormat="1">
      <c r="A280" s="13"/>
      <c r="B280" s="234"/>
      <c r="C280" s="235"/>
      <c r="D280" s="229" t="s">
        <v>156</v>
      </c>
      <c r="E280" s="236" t="s">
        <v>19</v>
      </c>
      <c r="F280" s="237" t="s">
        <v>217</v>
      </c>
      <c r="G280" s="235"/>
      <c r="H280" s="236" t="s">
        <v>19</v>
      </c>
      <c r="I280" s="238"/>
      <c r="J280" s="235"/>
      <c r="K280" s="235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156</v>
      </c>
      <c r="AU280" s="243" t="s">
        <v>145</v>
      </c>
      <c r="AV280" s="13" t="s">
        <v>79</v>
      </c>
      <c r="AW280" s="13" t="s">
        <v>33</v>
      </c>
      <c r="AX280" s="13" t="s">
        <v>72</v>
      </c>
      <c r="AY280" s="243" t="s">
        <v>144</v>
      </c>
    </row>
    <row r="281" s="14" customFormat="1">
      <c r="A281" s="14"/>
      <c r="B281" s="244"/>
      <c r="C281" s="245"/>
      <c r="D281" s="229" t="s">
        <v>156</v>
      </c>
      <c r="E281" s="246" t="s">
        <v>19</v>
      </c>
      <c r="F281" s="247" t="s">
        <v>218</v>
      </c>
      <c r="G281" s="245"/>
      <c r="H281" s="248">
        <v>4.71</v>
      </c>
      <c r="I281" s="249"/>
      <c r="J281" s="245"/>
      <c r="K281" s="245"/>
      <c r="L281" s="250"/>
      <c r="M281" s="251"/>
      <c r="N281" s="252"/>
      <c r="O281" s="252"/>
      <c r="P281" s="252"/>
      <c r="Q281" s="252"/>
      <c r="R281" s="252"/>
      <c r="S281" s="252"/>
      <c r="T281" s="25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4" t="s">
        <v>156</v>
      </c>
      <c r="AU281" s="254" t="s">
        <v>145</v>
      </c>
      <c r="AV281" s="14" t="s">
        <v>81</v>
      </c>
      <c r="AW281" s="14" t="s">
        <v>33</v>
      </c>
      <c r="AX281" s="14" t="s">
        <v>72</v>
      </c>
      <c r="AY281" s="254" t="s">
        <v>144</v>
      </c>
    </row>
    <row r="282" s="15" customFormat="1">
      <c r="A282" s="15"/>
      <c r="B282" s="255"/>
      <c r="C282" s="256"/>
      <c r="D282" s="229" t="s">
        <v>156</v>
      </c>
      <c r="E282" s="257" t="s">
        <v>19</v>
      </c>
      <c r="F282" s="258" t="s">
        <v>159</v>
      </c>
      <c r="G282" s="256"/>
      <c r="H282" s="259">
        <v>47.390000000000001</v>
      </c>
      <c r="I282" s="260"/>
      <c r="J282" s="256"/>
      <c r="K282" s="256"/>
      <c r="L282" s="261"/>
      <c r="M282" s="262"/>
      <c r="N282" s="263"/>
      <c r="O282" s="263"/>
      <c r="P282" s="263"/>
      <c r="Q282" s="263"/>
      <c r="R282" s="263"/>
      <c r="S282" s="263"/>
      <c r="T282" s="264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65" t="s">
        <v>156</v>
      </c>
      <c r="AU282" s="265" t="s">
        <v>145</v>
      </c>
      <c r="AV282" s="15" t="s">
        <v>152</v>
      </c>
      <c r="AW282" s="15" t="s">
        <v>33</v>
      </c>
      <c r="AX282" s="15" t="s">
        <v>79</v>
      </c>
      <c r="AY282" s="265" t="s">
        <v>144</v>
      </c>
    </row>
    <row r="283" s="2" customFormat="1" ht="16.5" customHeight="1">
      <c r="A283" s="41"/>
      <c r="B283" s="42"/>
      <c r="C283" s="216" t="s">
        <v>317</v>
      </c>
      <c r="D283" s="216" t="s">
        <v>147</v>
      </c>
      <c r="E283" s="217" t="s">
        <v>318</v>
      </c>
      <c r="F283" s="218" t="s">
        <v>319</v>
      </c>
      <c r="G283" s="219" t="s">
        <v>150</v>
      </c>
      <c r="H283" s="220">
        <v>2.3639999999999999</v>
      </c>
      <c r="I283" s="221"/>
      <c r="J283" s="222">
        <f>ROUND(I283*H283,2)</f>
        <v>0</v>
      </c>
      <c r="K283" s="218" t="s">
        <v>151</v>
      </c>
      <c r="L283" s="47"/>
      <c r="M283" s="223" t="s">
        <v>19</v>
      </c>
      <c r="N283" s="224" t="s">
        <v>43</v>
      </c>
      <c r="O283" s="87"/>
      <c r="P283" s="225">
        <f>O283*H283</f>
        <v>0</v>
      </c>
      <c r="Q283" s="225">
        <v>0</v>
      </c>
      <c r="R283" s="225">
        <f>Q283*H283</f>
        <v>0</v>
      </c>
      <c r="S283" s="225">
        <v>0.075999999999999998</v>
      </c>
      <c r="T283" s="226">
        <f>S283*H283</f>
        <v>0.17966399999999999</v>
      </c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R283" s="227" t="s">
        <v>152</v>
      </c>
      <c r="AT283" s="227" t="s">
        <v>147</v>
      </c>
      <c r="AU283" s="227" t="s">
        <v>145</v>
      </c>
      <c r="AY283" s="20" t="s">
        <v>144</v>
      </c>
      <c r="BE283" s="228">
        <f>IF(N283="základní",J283,0)</f>
        <v>0</v>
      </c>
      <c r="BF283" s="228">
        <f>IF(N283="snížená",J283,0)</f>
        <v>0</v>
      </c>
      <c r="BG283" s="228">
        <f>IF(N283="zákl. přenesená",J283,0)</f>
        <v>0</v>
      </c>
      <c r="BH283" s="228">
        <f>IF(N283="sníž. přenesená",J283,0)</f>
        <v>0</v>
      </c>
      <c r="BI283" s="228">
        <f>IF(N283="nulová",J283,0)</f>
        <v>0</v>
      </c>
      <c r="BJ283" s="20" t="s">
        <v>79</v>
      </c>
      <c r="BK283" s="228">
        <f>ROUND(I283*H283,2)</f>
        <v>0</v>
      </c>
      <c r="BL283" s="20" t="s">
        <v>152</v>
      </c>
      <c r="BM283" s="227" t="s">
        <v>320</v>
      </c>
    </row>
    <row r="284" s="2" customFormat="1">
      <c r="A284" s="41"/>
      <c r="B284" s="42"/>
      <c r="C284" s="43"/>
      <c r="D284" s="229" t="s">
        <v>154</v>
      </c>
      <c r="E284" s="43"/>
      <c r="F284" s="230" t="s">
        <v>321</v>
      </c>
      <c r="G284" s="43"/>
      <c r="H284" s="43"/>
      <c r="I284" s="231"/>
      <c r="J284" s="43"/>
      <c r="K284" s="43"/>
      <c r="L284" s="47"/>
      <c r="M284" s="232"/>
      <c r="N284" s="233"/>
      <c r="O284" s="87"/>
      <c r="P284" s="87"/>
      <c r="Q284" s="87"/>
      <c r="R284" s="87"/>
      <c r="S284" s="87"/>
      <c r="T284" s="88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T284" s="20" t="s">
        <v>154</v>
      </c>
      <c r="AU284" s="20" t="s">
        <v>145</v>
      </c>
    </row>
    <row r="285" s="14" customFormat="1">
      <c r="A285" s="14"/>
      <c r="B285" s="244"/>
      <c r="C285" s="245"/>
      <c r="D285" s="229" t="s">
        <v>156</v>
      </c>
      <c r="E285" s="246" t="s">
        <v>19</v>
      </c>
      <c r="F285" s="247" t="s">
        <v>322</v>
      </c>
      <c r="G285" s="245"/>
      <c r="H285" s="248">
        <v>2.3639999999999999</v>
      </c>
      <c r="I285" s="249"/>
      <c r="J285" s="245"/>
      <c r="K285" s="245"/>
      <c r="L285" s="250"/>
      <c r="M285" s="251"/>
      <c r="N285" s="252"/>
      <c r="O285" s="252"/>
      <c r="P285" s="252"/>
      <c r="Q285" s="252"/>
      <c r="R285" s="252"/>
      <c r="S285" s="252"/>
      <c r="T285" s="253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4" t="s">
        <v>156</v>
      </c>
      <c r="AU285" s="254" t="s">
        <v>145</v>
      </c>
      <c r="AV285" s="14" t="s">
        <v>81</v>
      </c>
      <c r="AW285" s="14" t="s">
        <v>33</v>
      </c>
      <c r="AX285" s="14" t="s">
        <v>79</v>
      </c>
      <c r="AY285" s="254" t="s">
        <v>144</v>
      </c>
    </row>
    <row r="286" s="12" customFormat="1" ht="20.88" customHeight="1">
      <c r="A286" s="12"/>
      <c r="B286" s="200"/>
      <c r="C286" s="201"/>
      <c r="D286" s="202" t="s">
        <v>71</v>
      </c>
      <c r="E286" s="214" t="s">
        <v>323</v>
      </c>
      <c r="F286" s="214" t="s">
        <v>324</v>
      </c>
      <c r="G286" s="201"/>
      <c r="H286" s="201"/>
      <c r="I286" s="204"/>
      <c r="J286" s="215">
        <f>BK286</f>
        <v>0</v>
      </c>
      <c r="K286" s="201"/>
      <c r="L286" s="206"/>
      <c r="M286" s="207"/>
      <c r="N286" s="208"/>
      <c r="O286" s="208"/>
      <c r="P286" s="209">
        <f>SUM(P287:P367)</f>
        <v>0</v>
      </c>
      <c r="Q286" s="208"/>
      <c r="R286" s="209">
        <f>SUM(R287:R367)</f>
        <v>0</v>
      </c>
      <c r="S286" s="208"/>
      <c r="T286" s="210">
        <f>SUM(T287:T367)</f>
        <v>6.7457840000000004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11" t="s">
        <v>79</v>
      </c>
      <c r="AT286" s="212" t="s">
        <v>71</v>
      </c>
      <c r="AU286" s="212" t="s">
        <v>81</v>
      </c>
      <c r="AY286" s="211" t="s">
        <v>144</v>
      </c>
      <c r="BK286" s="213">
        <f>SUM(BK287:BK367)</f>
        <v>0</v>
      </c>
    </row>
    <row r="287" s="2" customFormat="1" ht="16.5" customHeight="1">
      <c r="A287" s="41"/>
      <c r="B287" s="42"/>
      <c r="C287" s="216" t="s">
        <v>325</v>
      </c>
      <c r="D287" s="216" t="s">
        <v>147</v>
      </c>
      <c r="E287" s="217" t="s">
        <v>326</v>
      </c>
      <c r="F287" s="218" t="s">
        <v>327</v>
      </c>
      <c r="G287" s="219" t="s">
        <v>150</v>
      </c>
      <c r="H287" s="220">
        <v>90.170000000000002</v>
      </c>
      <c r="I287" s="221"/>
      <c r="J287" s="222">
        <f>ROUND(I287*H287,2)</f>
        <v>0</v>
      </c>
      <c r="K287" s="218" t="s">
        <v>151</v>
      </c>
      <c r="L287" s="47"/>
      <c r="M287" s="223" t="s">
        <v>19</v>
      </c>
      <c r="N287" s="224" t="s">
        <v>43</v>
      </c>
      <c r="O287" s="87"/>
      <c r="P287" s="225">
        <f>O287*H287</f>
        <v>0</v>
      </c>
      <c r="Q287" s="225">
        <v>0</v>
      </c>
      <c r="R287" s="225">
        <f>Q287*H287</f>
        <v>0</v>
      </c>
      <c r="S287" s="225">
        <v>0.0040000000000000001</v>
      </c>
      <c r="T287" s="226">
        <f>S287*H287</f>
        <v>0.36068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27" t="s">
        <v>152</v>
      </c>
      <c r="AT287" s="227" t="s">
        <v>147</v>
      </c>
      <c r="AU287" s="227" t="s">
        <v>145</v>
      </c>
      <c r="AY287" s="20" t="s">
        <v>144</v>
      </c>
      <c r="BE287" s="228">
        <f>IF(N287="základní",J287,0)</f>
        <v>0</v>
      </c>
      <c r="BF287" s="228">
        <f>IF(N287="snížená",J287,0)</f>
        <v>0</v>
      </c>
      <c r="BG287" s="228">
        <f>IF(N287="zákl. přenesená",J287,0)</f>
        <v>0</v>
      </c>
      <c r="BH287" s="228">
        <f>IF(N287="sníž. přenesená",J287,0)</f>
        <v>0</v>
      </c>
      <c r="BI287" s="228">
        <f>IF(N287="nulová",J287,0)</f>
        <v>0</v>
      </c>
      <c r="BJ287" s="20" t="s">
        <v>79</v>
      </c>
      <c r="BK287" s="228">
        <f>ROUND(I287*H287,2)</f>
        <v>0</v>
      </c>
      <c r="BL287" s="20" t="s">
        <v>152</v>
      </c>
      <c r="BM287" s="227" t="s">
        <v>328</v>
      </c>
    </row>
    <row r="288" s="2" customFormat="1">
      <c r="A288" s="41"/>
      <c r="B288" s="42"/>
      <c r="C288" s="43"/>
      <c r="D288" s="229" t="s">
        <v>154</v>
      </c>
      <c r="E288" s="43"/>
      <c r="F288" s="230" t="s">
        <v>329</v>
      </c>
      <c r="G288" s="43"/>
      <c r="H288" s="43"/>
      <c r="I288" s="231"/>
      <c r="J288" s="43"/>
      <c r="K288" s="43"/>
      <c r="L288" s="47"/>
      <c r="M288" s="232"/>
      <c r="N288" s="233"/>
      <c r="O288" s="87"/>
      <c r="P288" s="87"/>
      <c r="Q288" s="87"/>
      <c r="R288" s="87"/>
      <c r="S288" s="87"/>
      <c r="T288" s="8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20" t="s">
        <v>154</v>
      </c>
      <c r="AU288" s="20" t="s">
        <v>145</v>
      </c>
    </row>
    <row r="289" s="13" customFormat="1">
      <c r="A289" s="13"/>
      <c r="B289" s="234"/>
      <c r="C289" s="235"/>
      <c r="D289" s="229" t="s">
        <v>156</v>
      </c>
      <c r="E289" s="236" t="s">
        <v>19</v>
      </c>
      <c r="F289" s="237" t="s">
        <v>196</v>
      </c>
      <c r="G289" s="235"/>
      <c r="H289" s="236" t="s">
        <v>19</v>
      </c>
      <c r="I289" s="238"/>
      <c r="J289" s="235"/>
      <c r="K289" s="235"/>
      <c r="L289" s="239"/>
      <c r="M289" s="240"/>
      <c r="N289" s="241"/>
      <c r="O289" s="241"/>
      <c r="P289" s="241"/>
      <c r="Q289" s="241"/>
      <c r="R289" s="241"/>
      <c r="S289" s="241"/>
      <c r="T289" s="24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3" t="s">
        <v>156</v>
      </c>
      <c r="AU289" s="243" t="s">
        <v>145</v>
      </c>
      <c r="AV289" s="13" t="s">
        <v>79</v>
      </c>
      <c r="AW289" s="13" t="s">
        <v>33</v>
      </c>
      <c r="AX289" s="13" t="s">
        <v>72</v>
      </c>
      <c r="AY289" s="243" t="s">
        <v>144</v>
      </c>
    </row>
    <row r="290" s="13" customFormat="1">
      <c r="A290" s="13"/>
      <c r="B290" s="234"/>
      <c r="C290" s="235"/>
      <c r="D290" s="229" t="s">
        <v>156</v>
      </c>
      <c r="E290" s="236" t="s">
        <v>19</v>
      </c>
      <c r="F290" s="237" t="s">
        <v>197</v>
      </c>
      <c r="G290" s="235"/>
      <c r="H290" s="236" t="s">
        <v>19</v>
      </c>
      <c r="I290" s="238"/>
      <c r="J290" s="235"/>
      <c r="K290" s="235"/>
      <c r="L290" s="239"/>
      <c r="M290" s="240"/>
      <c r="N290" s="241"/>
      <c r="O290" s="241"/>
      <c r="P290" s="241"/>
      <c r="Q290" s="241"/>
      <c r="R290" s="241"/>
      <c r="S290" s="241"/>
      <c r="T290" s="24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3" t="s">
        <v>156</v>
      </c>
      <c r="AU290" s="243" t="s">
        <v>145</v>
      </c>
      <c r="AV290" s="13" t="s">
        <v>79</v>
      </c>
      <c r="AW290" s="13" t="s">
        <v>33</v>
      </c>
      <c r="AX290" s="13" t="s">
        <v>72</v>
      </c>
      <c r="AY290" s="243" t="s">
        <v>144</v>
      </c>
    </row>
    <row r="291" s="14" customFormat="1">
      <c r="A291" s="14"/>
      <c r="B291" s="244"/>
      <c r="C291" s="245"/>
      <c r="D291" s="229" t="s">
        <v>156</v>
      </c>
      <c r="E291" s="246" t="s">
        <v>19</v>
      </c>
      <c r="F291" s="247" t="s">
        <v>198</v>
      </c>
      <c r="G291" s="245"/>
      <c r="H291" s="248">
        <v>43.619999999999997</v>
      </c>
      <c r="I291" s="249"/>
      <c r="J291" s="245"/>
      <c r="K291" s="245"/>
      <c r="L291" s="250"/>
      <c r="M291" s="251"/>
      <c r="N291" s="252"/>
      <c r="O291" s="252"/>
      <c r="P291" s="252"/>
      <c r="Q291" s="252"/>
      <c r="R291" s="252"/>
      <c r="S291" s="252"/>
      <c r="T291" s="253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4" t="s">
        <v>156</v>
      </c>
      <c r="AU291" s="254" t="s">
        <v>145</v>
      </c>
      <c r="AV291" s="14" t="s">
        <v>81</v>
      </c>
      <c r="AW291" s="14" t="s">
        <v>33</v>
      </c>
      <c r="AX291" s="14" t="s">
        <v>72</v>
      </c>
      <c r="AY291" s="254" t="s">
        <v>144</v>
      </c>
    </row>
    <row r="292" s="13" customFormat="1">
      <c r="A292" s="13"/>
      <c r="B292" s="234"/>
      <c r="C292" s="235"/>
      <c r="D292" s="229" t="s">
        <v>156</v>
      </c>
      <c r="E292" s="236" t="s">
        <v>19</v>
      </c>
      <c r="F292" s="237" t="s">
        <v>199</v>
      </c>
      <c r="G292" s="235"/>
      <c r="H292" s="236" t="s">
        <v>19</v>
      </c>
      <c r="I292" s="238"/>
      <c r="J292" s="235"/>
      <c r="K292" s="235"/>
      <c r="L292" s="239"/>
      <c r="M292" s="240"/>
      <c r="N292" s="241"/>
      <c r="O292" s="241"/>
      <c r="P292" s="241"/>
      <c r="Q292" s="241"/>
      <c r="R292" s="241"/>
      <c r="S292" s="241"/>
      <c r="T292" s="24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3" t="s">
        <v>156</v>
      </c>
      <c r="AU292" s="243" t="s">
        <v>145</v>
      </c>
      <c r="AV292" s="13" t="s">
        <v>79</v>
      </c>
      <c r="AW292" s="13" t="s">
        <v>33</v>
      </c>
      <c r="AX292" s="13" t="s">
        <v>72</v>
      </c>
      <c r="AY292" s="243" t="s">
        <v>144</v>
      </c>
    </row>
    <row r="293" s="14" customFormat="1">
      <c r="A293" s="14"/>
      <c r="B293" s="244"/>
      <c r="C293" s="245"/>
      <c r="D293" s="229" t="s">
        <v>156</v>
      </c>
      <c r="E293" s="246" t="s">
        <v>19</v>
      </c>
      <c r="F293" s="247" t="s">
        <v>200</v>
      </c>
      <c r="G293" s="245"/>
      <c r="H293" s="248">
        <v>4.3300000000000001</v>
      </c>
      <c r="I293" s="249"/>
      <c r="J293" s="245"/>
      <c r="K293" s="245"/>
      <c r="L293" s="250"/>
      <c r="M293" s="251"/>
      <c r="N293" s="252"/>
      <c r="O293" s="252"/>
      <c r="P293" s="252"/>
      <c r="Q293" s="252"/>
      <c r="R293" s="252"/>
      <c r="S293" s="252"/>
      <c r="T293" s="253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4" t="s">
        <v>156</v>
      </c>
      <c r="AU293" s="254" t="s">
        <v>145</v>
      </c>
      <c r="AV293" s="14" t="s">
        <v>81</v>
      </c>
      <c r="AW293" s="14" t="s">
        <v>33</v>
      </c>
      <c r="AX293" s="14" t="s">
        <v>72</v>
      </c>
      <c r="AY293" s="254" t="s">
        <v>144</v>
      </c>
    </row>
    <row r="294" s="13" customFormat="1">
      <c r="A294" s="13"/>
      <c r="B294" s="234"/>
      <c r="C294" s="235"/>
      <c r="D294" s="229" t="s">
        <v>156</v>
      </c>
      <c r="E294" s="236" t="s">
        <v>19</v>
      </c>
      <c r="F294" s="237" t="s">
        <v>182</v>
      </c>
      <c r="G294" s="235"/>
      <c r="H294" s="236" t="s">
        <v>19</v>
      </c>
      <c r="I294" s="238"/>
      <c r="J294" s="235"/>
      <c r="K294" s="235"/>
      <c r="L294" s="239"/>
      <c r="M294" s="240"/>
      <c r="N294" s="241"/>
      <c r="O294" s="241"/>
      <c r="P294" s="241"/>
      <c r="Q294" s="241"/>
      <c r="R294" s="241"/>
      <c r="S294" s="241"/>
      <c r="T294" s="24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3" t="s">
        <v>156</v>
      </c>
      <c r="AU294" s="243" t="s">
        <v>145</v>
      </c>
      <c r="AV294" s="13" t="s">
        <v>79</v>
      </c>
      <c r="AW294" s="13" t="s">
        <v>33</v>
      </c>
      <c r="AX294" s="13" t="s">
        <v>72</v>
      </c>
      <c r="AY294" s="243" t="s">
        <v>144</v>
      </c>
    </row>
    <row r="295" s="14" customFormat="1">
      <c r="A295" s="14"/>
      <c r="B295" s="244"/>
      <c r="C295" s="245"/>
      <c r="D295" s="229" t="s">
        <v>156</v>
      </c>
      <c r="E295" s="246" t="s">
        <v>19</v>
      </c>
      <c r="F295" s="247" t="s">
        <v>201</v>
      </c>
      <c r="G295" s="245"/>
      <c r="H295" s="248">
        <v>5.2000000000000002</v>
      </c>
      <c r="I295" s="249"/>
      <c r="J295" s="245"/>
      <c r="K295" s="245"/>
      <c r="L295" s="250"/>
      <c r="M295" s="251"/>
      <c r="N295" s="252"/>
      <c r="O295" s="252"/>
      <c r="P295" s="252"/>
      <c r="Q295" s="252"/>
      <c r="R295" s="252"/>
      <c r="S295" s="252"/>
      <c r="T295" s="253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4" t="s">
        <v>156</v>
      </c>
      <c r="AU295" s="254" t="s">
        <v>145</v>
      </c>
      <c r="AV295" s="14" t="s">
        <v>81</v>
      </c>
      <c r="AW295" s="14" t="s">
        <v>33</v>
      </c>
      <c r="AX295" s="14" t="s">
        <v>72</v>
      </c>
      <c r="AY295" s="254" t="s">
        <v>144</v>
      </c>
    </row>
    <row r="296" s="13" customFormat="1">
      <c r="A296" s="13"/>
      <c r="B296" s="234"/>
      <c r="C296" s="235"/>
      <c r="D296" s="229" t="s">
        <v>156</v>
      </c>
      <c r="E296" s="236" t="s">
        <v>19</v>
      </c>
      <c r="F296" s="237" t="s">
        <v>172</v>
      </c>
      <c r="G296" s="235"/>
      <c r="H296" s="236" t="s">
        <v>19</v>
      </c>
      <c r="I296" s="238"/>
      <c r="J296" s="235"/>
      <c r="K296" s="235"/>
      <c r="L296" s="239"/>
      <c r="M296" s="240"/>
      <c r="N296" s="241"/>
      <c r="O296" s="241"/>
      <c r="P296" s="241"/>
      <c r="Q296" s="241"/>
      <c r="R296" s="241"/>
      <c r="S296" s="241"/>
      <c r="T296" s="24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3" t="s">
        <v>156</v>
      </c>
      <c r="AU296" s="243" t="s">
        <v>145</v>
      </c>
      <c r="AV296" s="13" t="s">
        <v>79</v>
      </c>
      <c r="AW296" s="13" t="s">
        <v>33</v>
      </c>
      <c r="AX296" s="13" t="s">
        <v>72</v>
      </c>
      <c r="AY296" s="243" t="s">
        <v>144</v>
      </c>
    </row>
    <row r="297" s="14" customFormat="1">
      <c r="A297" s="14"/>
      <c r="B297" s="244"/>
      <c r="C297" s="245"/>
      <c r="D297" s="229" t="s">
        <v>156</v>
      </c>
      <c r="E297" s="246" t="s">
        <v>19</v>
      </c>
      <c r="F297" s="247" t="s">
        <v>202</v>
      </c>
      <c r="G297" s="245"/>
      <c r="H297" s="248">
        <v>1.45</v>
      </c>
      <c r="I297" s="249"/>
      <c r="J297" s="245"/>
      <c r="K297" s="245"/>
      <c r="L297" s="250"/>
      <c r="M297" s="251"/>
      <c r="N297" s="252"/>
      <c r="O297" s="252"/>
      <c r="P297" s="252"/>
      <c r="Q297" s="252"/>
      <c r="R297" s="252"/>
      <c r="S297" s="252"/>
      <c r="T297" s="253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4" t="s">
        <v>156</v>
      </c>
      <c r="AU297" s="254" t="s">
        <v>145</v>
      </c>
      <c r="AV297" s="14" t="s">
        <v>81</v>
      </c>
      <c r="AW297" s="14" t="s">
        <v>33</v>
      </c>
      <c r="AX297" s="14" t="s">
        <v>72</v>
      </c>
      <c r="AY297" s="254" t="s">
        <v>144</v>
      </c>
    </row>
    <row r="298" s="13" customFormat="1">
      <c r="A298" s="13"/>
      <c r="B298" s="234"/>
      <c r="C298" s="235"/>
      <c r="D298" s="229" t="s">
        <v>156</v>
      </c>
      <c r="E298" s="236" t="s">
        <v>19</v>
      </c>
      <c r="F298" s="237" t="s">
        <v>184</v>
      </c>
      <c r="G298" s="235"/>
      <c r="H298" s="236" t="s">
        <v>19</v>
      </c>
      <c r="I298" s="238"/>
      <c r="J298" s="235"/>
      <c r="K298" s="235"/>
      <c r="L298" s="239"/>
      <c r="M298" s="240"/>
      <c r="N298" s="241"/>
      <c r="O298" s="241"/>
      <c r="P298" s="241"/>
      <c r="Q298" s="241"/>
      <c r="R298" s="241"/>
      <c r="S298" s="241"/>
      <c r="T298" s="24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3" t="s">
        <v>156</v>
      </c>
      <c r="AU298" s="243" t="s">
        <v>145</v>
      </c>
      <c r="AV298" s="13" t="s">
        <v>79</v>
      </c>
      <c r="AW298" s="13" t="s">
        <v>33</v>
      </c>
      <c r="AX298" s="13" t="s">
        <v>72</v>
      </c>
      <c r="AY298" s="243" t="s">
        <v>144</v>
      </c>
    </row>
    <row r="299" s="14" customFormat="1">
      <c r="A299" s="14"/>
      <c r="B299" s="244"/>
      <c r="C299" s="245"/>
      <c r="D299" s="229" t="s">
        <v>156</v>
      </c>
      <c r="E299" s="246" t="s">
        <v>19</v>
      </c>
      <c r="F299" s="247" t="s">
        <v>203</v>
      </c>
      <c r="G299" s="245"/>
      <c r="H299" s="248">
        <v>1.1799999999999999</v>
      </c>
      <c r="I299" s="249"/>
      <c r="J299" s="245"/>
      <c r="K299" s="245"/>
      <c r="L299" s="250"/>
      <c r="M299" s="251"/>
      <c r="N299" s="252"/>
      <c r="O299" s="252"/>
      <c r="P299" s="252"/>
      <c r="Q299" s="252"/>
      <c r="R299" s="252"/>
      <c r="S299" s="252"/>
      <c r="T299" s="253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4" t="s">
        <v>156</v>
      </c>
      <c r="AU299" s="254" t="s">
        <v>145</v>
      </c>
      <c r="AV299" s="14" t="s">
        <v>81</v>
      </c>
      <c r="AW299" s="14" t="s">
        <v>33</v>
      </c>
      <c r="AX299" s="14" t="s">
        <v>72</v>
      </c>
      <c r="AY299" s="254" t="s">
        <v>144</v>
      </c>
    </row>
    <row r="300" s="13" customFormat="1">
      <c r="A300" s="13"/>
      <c r="B300" s="234"/>
      <c r="C300" s="235"/>
      <c r="D300" s="229" t="s">
        <v>156</v>
      </c>
      <c r="E300" s="236" t="s">
        <v>19</v>
      </c>
      <c r="F300" s="237" t="s">
        <v>204</v>
      </c>
      <c r="G300" s="235"/>
      <c r="H300" s="236" t="s">
        <v>19</v>
      </c>
      <c r="I300" s="238"/>
      <c r="J300" s="235"/>
      <c r="K300" s="235"/>
      <c r="L300" s="239"/>
      <c r="M300" s="240"/>
      <c r="N300" s="241"/>
      <c r="O300" s="241"/>
      <c r="P300" s="241"/>
      <c r="Q300" s="241"/>
      <c r="R300" s="241"/>
      <c r="S300" s="241"/>
      <c r="T300" s="24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3" t="s">
        <v>156</v>
      </c>
      <c r="AU300" s="243" t="s">
        <v>145</v>
      </c>
      <c r="AV300" s="13" t="s">
        <v>79</v>
      </c>
      <c r="AW300" s="13" t="s">
        <v>33</v>
      </c>
      <c r="AX300" s="13" t="s">
        <v>72</v>
      </c>
      <c r="AY300" s="243" t="s">
        <v>144</v>
      </c>
    </row>
    <row r="301" s="14" customFormat="1">
      <c r="A301" s="14"/>
      <c r="B301" s="244"/>
      <c r="C301" s="245"/>
      <c r="D301" s="229" t="s">
        <v>156</v>
      </c>
      <c r="E301" s="246" t="s">
        <v>19</v>
      </c>
      <c r="F301" s="247" t="s">
        <v>205</v>
      </c>
      <c r="G301" s="245"/>
      <c r="H301" s="248">
        <v>5.5199999999999996</v>
      </c>
      <c r="I301" s="249"/>
      <c r="J301" s="245"/>
      <c r="K301" s="245"/>
      <c r="L301" s="250"/>
      <c r="M301" s="251"/>
      <c r="N301" s="252"/>
      <c r="O301" s="252"/>
      <c r="P301" s="252"/>
      <c r="Q301" s="252"/>
      <c r="R301" s="252"/>
      <c r="S301" s="252"/>
      <c r="T301" s="253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4" t="s">
        <v>156</v>
      </c>
      <c r="AU301" s="254" t="s">
        <v>145</v>
      </c>
      <c r="AV301" s="14" t="s">
        <v>81</v>
      </c>
      <c r="AW301" s="14" t="s">
        <v>33</v>
      </c>
      <c r="AX301" s="14" t="s">
        <v>72</v>
      </c>
      <c r="AY301" s="254" t="s">
        <v>144</v>
      </c>
    </row>
    <row r="302" s="13" customFormat="1">
      <c r="A302" s="13"/>
      <c r="B302" s="234"/>
      <c r="C302" s="235"/>
      <c r="D302" s="229" t="s">
        <v>156</v>
      </c>
      <c r="E302" s="236" t="s">
        <v>19</v>
      </c>
      <c r="F302" s="237" t="s">
        <v>206</v>
      </c>
      <c r="G302" s="235"/>
      <c r="H302" s="236" t="s">
        <v>19</v>
      </c>
      <c r="I302" s="238"/>
      <c r="J302" s="235"/>
      <c r="K302" s="235"/>
      <c r="L302" s="239"/>
      <c r="M302" s="240"/>
      <c r="N302" s="241"/>
      <c r="O302" s="241"/>
      <c r="P302" s="241"/>
      <c r="Q302" s="241"/>
      <c r="R302" s="241"/>
      <c r="S302" s="241"/>
      <c r="T302" s="24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3" t="s">
        <v>156</v>
      </c>
      <c r="AU302" s="243" t="s">
        <v>145</v>
      </c>
      <c r="AV302" s="13" t="s">
        <v>79</v>
      </c>
      <c r="AW302" s="13" t="s">
        <v>33</v>
      </c>
      <c r="AX302" s="13" t="s">
        <v>72</v>
      </c>
      <c r="AY302" s="243" t="s">
        <v>144</v>
      </c>
    </row>
    <row r="303" s="14" customFormat="1">
      <c r="A303" s="14"/>
      <c r="B303" s="244"/>
      <c r="C303" s="245"/>
      <c r="D303" s="229" t="s">
        <v>156</v>
      </c>
      <c r="E303" s="246" t="s">
        <v>19</v>
      </c>
      <c r="F303" s="247" t="s">
        <v>207</v>
      </c>
      <c r="G303" s="245"/>
      <c r="H303" s="248">
        <v>3.71</v>
      </c>
      <c r="I303" s="249"/>
      <c r="J303" s="245"/>
      <c r="K303" s="245"/>
      <c r="L303" s="250"/>
      <c r="M303" s="251"/>
      <c r="N303" s="252"/>
      <c r="O303" s="252"/>
      <c r="P303" s="252"/>
      <c r="Q303" s="252"/>
      <c r="R303" s="252"/>
      <c r="S303" s="252"/>
      <c r="T303" s="253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4" t="s">
        <v>156</v>
      </c>
      <c r="AU303" s="254" t="s">
        <v>145</v>
      </c>
      <c r="AV303" s="14" t="s">
        <v>81</v>
      </c>
      <c r="AW303" s="14" t="s">
        <v>33</v>
      </c>
      <c r="AX303" s="14" t="s">
        <v>72</v>
      </c>
      <c r="AY303" s="254" t="s">
        <v>144</v>
      </c>
    </row>
    <row r="304" s="13" customFormat="1">
      <c r="A304" s="13"/>
      <c r="B304" s="234"/>
      <c r="C304" s="235"/>
      <c r="D304" s="229" t="s">
        <v>156</v>
      </c>
      <c r="E304" s="236" t="s">
        <v>19</v>
      </c>
      <c r="F304" s="237" t="s">
        <v>208</v>
      </c>
      <c r="G304" s="235"/>
      <c r="H304" s="236" t="s">
        <v>19</v>
      </c>
      <c r="I304" s="238"/>
      <c r="J304" s="235"/>
      <c r="K304" s="235"/>
      <c r="L304" s="239"/>
      <c r="M304" s="240"/>
      <c r="N304" s="241"/>
      <c r="O304" s="241"/>
      <c r="P304" s="241"/>
      <c r="Q304" s="241"/>
      <c r="R304" s="241"/>
      <c r="S304" s="241"/>
      <c r="T304" s="24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3" t="s">
        <v>156</v>
      </c>
      <c r="AU304" s="243" t="s">
        <v>145</v>
      </c>
      <c r="AV304" s="13" t="s">
        <v>79</v>
      </c>
      <c r="AW304" s="13" t="s">
        <v>33</v>
      </c>
      <c r="AX304" s="13" t="s">
        <v>72</v>
      </c>
      <c r="AY304" s="243" t="s">
        <v>144</v>
      </c>
    </row>
    <row r="305" s="14" customFormat="1">
      <c r="A305" s="14"/>
      <c r="B305" s="244"/>
      <c r="C305" s="245"/>
      <c r="D305" s="229" t="s">
        <v>156</v>
      </c>
      <c r="E305" s="246" t="s">
        <v>19</v>
      </c>
      <c r="F305" s="247" t="s">
        <v>209</v>
      </c>
      <c r="G305" s="245"/>
      <c r="H305" s="248">
        <v>1.6200000000000001</v>
      </c>
      <c r="I305" s="249"/>
      <c r="J305" s="245"/>
      <c r="K305" s="245"/>
      <c r="L305" s="250"/>
      <c r="M305" s="251"/>
      <c r="N305" s="252"/>
      <c r="O305" s="252"/>
      <c r="P305" s="252"/>
      <c r="Q305" s="252"/>
      <c r="R305" s="252"/>
      <c r="S305" s="252"/>
      <c r="T305" s="253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4" t="s">
        <v>156</v>
      </c>
      <c r="AU305" s="254" t="s">
        <v>145</v>
      </c>
      <c r="AV305" s="14" t="s">
        <v>81</v>
      </c>
      <c r="AW305" s="14" t="s">
        <v>33</v>
      </c>
      <c r="AX305" s="14" t="s">
        <v>72</v>
      </c>
      <c r="AY305" s="254" t="s">
        <v>144</v>
      </c>
    </row>
    <row r="306" s="13" customFormat="1">
      <c r="A306" s="13"/>
      <c r="B306" s="234"/>
      <c r="C306" s="235"/>
      <c r="D306" s="229" t="s">
        <v>156</v>
      </c>
      <c r="E306" s="236" t="s">
        <v>19</v>
      </c>
      <c r="F306" s="237" t="s">
        <v>164</v>
      </c>
      <c r="G306" s="235"/>
      <c r="H306" s="236" t="s">
        <v>19</v>
      </c>
      <c r="I306" s="238"/>
      <c r="J306" s="235"/>
      <c r="K306" s="235"/>
      <c r="L306" s="239"/>
      <c r="M306" s="240"/>
      <c r="N306" s="241"/>
      <c r="O306" s="241"/>
      <c r="P306" s="241"/>
      <c r="Q306" s="241"/>
      <c r="R306" s="241"/>
      <c r="S306" s="241"/>
      <c r="T306" s="24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3" t="s">
        <v>156</v>
      </c>
      <c r="AU306" s="243" t="s">
        <v>145</v>
      </c>
      <c r="AV306" s="13" t="s">
        <v>79</v>
      </c>
      <c r="AW306" s="13" t="s">
        <v>33</v>
      </c>
      <c r="AX306" s="13" t="s">
        <v>72</v>
      </c>
      <c r="AY306" s="243" t="s">
        <v>144</v>
      </c>
    </row>
    <row r="307" s="14" customFormat="1">
      <c r="A307" s="14"/>
      <c r="B307" s="244"/>
      <c r="C307" s="245"/>
      <c r="D307" s="229" t="s">
        <v>156</v>
      </c>
      <c r="E307" s="246" t="s">
        <v>19</v>
      </c>
      <c r="F307" s="247" t="s">
        <v>210</v>
      </c>
      <c r="G307" s="245"/>
      <c r="H307" s="248">
        <v>5.8399999999999999</v>
      </c>
      <c r="I307" s="249"/>
      <c r="J307" s="245"/>
      <c r="K307" s="245"/>
      <c r="L307" s="250"/>
      <c r="M307" s="251"/>
      <c r="N307" s="252"/>
      <c r="O307" s="252"/>
      <c r="P307" s="252"/>
      <c r="Q307" s="252"/>
      <c r="R307" s="252"/>
      <c r="S307" s="252"/>
      <c r="T307" s="253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4" t="s">
        <v>156</v>
      </c>
      <c r="AU307" s="254" t="s">
        <v>145</v>
      </c>
      <c r="AV307" s="14" t="s">
        <v>81</v>
      </c>
      <c r="AW307" s="14" t="s">
        <v>33</v>
      </c>
      <c r="AX307" s="14" t="s">
        <v>72</v>
      </c>
      <c r="AY307" s="254" t="s">
        <v>144</v>
      </c>
    </row>
    <row r="308" s="13" customFormat="1">
      <c r="A308" s="13"/>
      <c r="B308" s="234"/>
      <c r="C308" s="235"/>
      <c r="D308" s="229" t="s">
        <v>156</v>
      </c>
      <c r="E308" s="236" t="s">
        <v>19</v>
      </c>
      <c r="F308" s="237" t="s">
        <v>211</v>
      </c>
      <c r="G308" s="235"/>
      <c r="H308" s="236" t="s">
        <v>19</v>
      </c>
      <c r="I308" s="238"/>
      <c r="J308" s="235"/>
      <c r="K308" s="235"/>
      <c r="L308" s="239"/>
      <c r="M308" s="240"/>
      <c r="N308" s="241"/>
      <c r="O308" s="241"/>
      <c r="P308" s="241"/>
      <c r="Q308" s="241"/>
      <c r="R308" s="241"/>
      <c r="S308" s="241"/>
      <c r="T308" s="24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3" t="s">
        <v>156</v>
      </c>
      <c r="AU308" s="243" t="s">
        <v>145</v>
      </c>
      <c r="AV308" s="13" t="s">
        <v>79</v>
      </c>
      <c r="AW308" s="13" t="s">
        <v>33</v>
      </c>
      <c r="AX308" s="13" t="s">
        <v>72</v>
      </c>
      <c r="AY308" s="243" t="s">
        <v>144</v>
      </c>
    </row>
    <row r="309" s="14" customFormat="1">
      <c r="A309" s="14"/>
      <c r="B309" s="244"/>
      <c r="C309" s="245"/>
      <c r="D309" s="229" t="s">
        <v>156</v>
      </c>
      <c r="E309" s="246" t="s">
        <v>19</v>
      </c>
      <c r="F309" s="247" t="s">
        <v>212</v>
      </c>
      <c r="G309" s="245"/>
      <c r="H309" s="248">
        <v>1.21</v>
      </c>
      <c r="I309" s="249"/>
      <c r="J309" s="245"/>
      <c r="K309" s="245"/>
      <c r="L309" s="250"/>
      <c r="M309" s="251"/>
      <c r="N309" s="252"/>
      <c r="O309" s="252"/>
      <c r="P309" s="252"/>
      <c r="Q309" s="252"/>
      <c r="R309" s="252"/>
      <c r="S309" s="252"/>
      <c r="T309" s="253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4" t="s">
        <v>156</v>
      </c>
      <c r="AU309" s="254" t="s">
        <v>145</v>
      </c>
      <c r="AV309" s="14" t="s">
        <v>81</v>
      </c>
      <c r="AW309" s="14" t="s">
        <v>33</v>
      </c>
      <c r="AX309" s="14" t="s">
        <v>72</v>
      </c>
      <c r="AY309" s="254" t="s">
        <v>144</v>
      </c>
    </row>
    <row r="310" s="13" customFormat="1">
      <c r="A310" s="13"/>
      <c r="B310" s="234"/>
      <c r="C310" s="235"/>
      <c r="D310" s="229" t="s">
        <v>156</v>
      </c>
      <c r="E310" s="236" t="s">
        <v>19</v>
      </c>
      <c r="F310" s="237" t="s">
        <v>213</v>
      </c>
      <c r="G310" s="235"/>
      <c r="H310" s="236" t="s">
        <v>19</v>
      </c>
      <c r="I310" s="238"/>
      <c r="J310" s="235"/>
      <c r="K310" s="235"/>
      <c r="L310" s="239"/>
      <c r="M310" s="240"/>
      <c r="N310" s="241"/>
      <c r="O310" s="241"/>
      <c r="P310" s="241"/>
      <c r="Q310" s="241"/>
      <c r="R310" s="241"/>
      <c r="S310" s="241"/>
      <c r="T310" s="24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3" t="s">
        <v>156</v>
      </c>
      <c r="AU310" s="243" t="s">
        <v>145</v>
      </c>
      <c r="AV310" s="13" t="s">
        <v>79</v>
      </c>
      <c r="AW310" s="13" t="s">
        <v>33</v>
      </c>
      <c r="AX310" s="13" t="s">
        <v>72</v>
      </c>
      <c r="AY310" s="243" t="s">
        <v>144</v>
      </c>
    </row>
    <row r="311" s="14" customFormat="1">
      <c r="A311" s="14"/>
      <c r="B311" s="244"/>
      <c r="C311" s="245"/>
      <c r="D311" s="229" t="s">
        <v>156</v>
      </c>
      <c r="E311" s="246" t="s">
        <v>19</v>
      </c>
      <c r="F311" s="247" t="s">
        <v>200</v>
      </c>
      <c r="G311" s="245"/>
      <c r="H311" s="248">
        <v>4.3300000000000001</v>
      </c>
      <c r="I311" s="249"/>
      <c r="J311" s="245"/>
      <c r="K311" s="245"/>
      <c r="L311" s="250"/>
      <c r="M311" s="251"/>
      <c r="N311" s="252"/>
      <c r="O311" s="252"/>
      <c r="P311" s="252"/>
      <c r="Q311" s="252"/>
      <c r="R311" s="252"/>
      <c r="S311" s="252"/>
      <c r="T311" s="253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4" t="s">
        <v>156</v>
      </c>
      <c r="AU311" s="254" t="s">
        <v>145</v>
      </c>
      <c r="AV311" s="14" t="s">
        <v>81</v>
      </c>
      <c r="AW311" s="14" t="s">
        <v>33</v>
      </c>
      <c r="AX311" s="14" t="s">
        <v>72</v>
      </c>
      <c r="AY311" s="254" t="s">
        <v>144</v>
      </c>
    </row>
    <row r="312" s="13" customFormat="1">
      <c r="A312" s="13"/>
      <c r="B312" s="234"/>
      <c r="C312" s="235"/>
      <c r="D312" s="229" t="s">
        <v>156</v>
      </c>
      <c r="E312" s="236" t="s">
        <v>19</v>
      </c>
      <c r="F312" s="237" t="s">
        <v>180</v>
      </c>
      <c r="G312" s="235"/>
      <c r="H312" s="236" t="s">
        <v>19</v>
      </c>
      <c r="I312" s="238"/>
      <c r="J312" s="235"/>
      <c r="K312" s="235"/>
      <c r="L312" s="239"/>
      <c r="M312" s="240"/>
      <c r="N312" s="241"/>
      <c r="O312" s="241"/>
      <c r="P312" s="241"/>
      <c r="Q312" s="241"/>
      <c r="R312" s="241"/>
      <c r="S312" s="241"/>
      <c r="T312" s="24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156</v>
      </c>
      <c r="AU312" s="243" t="s">
        <v>145</v>
      </c>
      <c r="AV312" s="13" t="s">
        <v>79</v>
      </c>
      <c r="AW312" s="13" t="s">
        <v>33</v>
      </c>
      <c r="AX312" s="13" t="s">
        <v>72</v>
      </c>
      <c r="AY312" s="243" t="s">
        <v>144</v>
      </c>
    </row>
    <row r="313" s="14" customFormat="1">
      <c r="A313" s="14"/>
      <c r="B313" s="244"/>
      <c r="C313" s="245"/>
      <c r="D313" s="229" t="s">
        <v>156</v>
      </c>
      <c r="E313" s="246" t="s">
        <v>19</v>
      </c>
      <c r="F313" s="247" t="s">
        <v>214</v>
      </c>
      <c r="G313" s="245"/>
      <c r="H313" s="248">
        <v>5.0999999999999996</v>
      </c>
      <c r="I313" s="249"/>
      <c r="J313" s="245"/>
      <c r="K313" s="245"/>
      <c r="L313" s="250"/>
      <c r="M313" s="251"/>
      <c r="N313" s="252"/>
      <c r="O313" s="252"/>
      <c r="P313" s="252"/>
      <c r="Q313" s="252"/>
      <c r="R313" s="252"/>
      <c r="S313" s="252"/>
      <c r="T313" s="253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4" t="s">
        <v>156</v>
      </c>
      <c r="AU313" s="254" t="s">
        <v>145</v>
      </c>
      <c r="AV313" s="14" t="s">
        <v>81</v>
      </c>
      <c r="AW313" s="14" t="s">
        <v>33</v>
      </c>
      <c r="AX313" s="14" t="s">
        <v>72</v>
      </c>
      <c r="AY313" s="254" t="s">
        <v>144</v>
      </c>
    </row>
    <row r="314" s="13" customFormat="1">
      <c r="A314" s="13"/>
      <c r="B314" s="234"/>
      <c r="C314" s="235"/>
      <c r="D314" s="229" t="s">
        <v>156</v>
      </c>
      <c r="E314" s="236" t="s">
        <v>19</v>
      </c>
      <c r="F314" s="237" t="s">
        <v>170</v>
      </c>
      <c r="G314" s="235"/>
      <c r="H314" s="236" t="s">
        <v>19</v>
      </c>
      <c r="I314" s="238"/>
      <c r="J314" s="235"/>
      <c r="K314" s="235"/>
      <c r="L314" s="239"/>
      <c r="M314" s="240"/>
      <c r="N314" s="241"/>
      <c r="O314" s="241"/>
      <c r="P314" s="241"/>
      <c r="Q314" s="241"/>
      <c r="R314" s="241"/>
      <c r="S314" s="241"/>
      <c r="T314" s="24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3" t="s">
        <v>156</v>
      </c>
      <c r="AU314" s="243" t="s">
        <v>145</v>
      </c>
      <c r="AV314" s="13" t="s">
        <v>79</v>
      </c>
      <c r="AW314" s="13" t="s">
        <v>33</v>
      </c>
      <c r="AX314" s="13" t="s">
        <v>72</v>
      </c>
      <c r="AY314" s="243" t="s">
        <v>144</v>
      </c>
    </row>
    <row r="315" s="14" customFormat="1">
      <c r="A315" s="14"/>
      <c r="B315" s="244"/>
      <c r="C315" s="245"/>
      <c r="D315" s="229" t="s">
        <v>156</v>
      </c>
      <c r="E315" s="246" t="s">
        <v>19</v>
      </c>
      <c r="F315" s="247" t="s">
        <v>215</v>
      </c>
      <c r="G315" s="245"/>
      <c r="H315" s="248">
        <v>1.4299999999999999</v>
      </c>
      <c r="I315" s="249"/>
      <c r="J315" s="245"/>
      <c r="K315" s="245"/>
      <c r="L315" s="250"/>
      <c r="M315" s="251"/>
      <c r="N315" s="252"/>
      <c r="O315" s="252"/>
      <c r="P315" s="252"/>
      <c r="Q315" s="252"/>
      <c r="R315" s="252"/>
      <c r="S315" s="252"/>
      <c r="T315" s="253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4" t="s">
        <v>156</v>
      </c>
      <c r="AU315" s="254" t="s">
        <v>145</v>
      </c>
      <c r="AV315" s="14" t="s">
        <v>81</v>
      </c>
      <c r="AW315" s="14" t="s">
        <v>33</v>
      </c>
      <c r="AX315" s="14" t="s">
        <v>72</v>
      </c>
      <c r="AY315" s="254" t="s">
        <v>144</v>
      </c>
    </row>
    <row r="316" s="13" customFormat="1">
      <c r="A316" s="13"/>
      <c r="B316" s="234"/>
      <c r="C316" s="235"/>
      <c r="D316" s="229" t="s">
        <v>156</v>
      </c>
      <c r="E316" s="236" t="s">
        <v>19</v>
      </c>
      <c r="F316" s="237" t="s">
        <v>178</v>
      </c>
      <c r="G316" s="235"/>
      <c r="H316" s="236" t="s">
        <v>19</v>
      </c>
      <c r="I316" s="238"/>
      <c r="J316" s="235"/>
      <c r="K316" s="235"/>
      <c r="L316" s="239"/>
      <c r="M316" s="240"/>
      <c r="N316" s="241"/>
      <c r="O316" s="241"/>
      <c r="P316" s="241"/>
      <c r="Q316" s="241"/>
      <c r="R316" s="241"/>
      <c r="S316" s="241"/>
      <c r="T316" s="24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3" t="s">
        <v>156</v>
      </c>
      <c r="AU316" s="243" t="s">
        <v>145</v>
      </c>
      <c r="AV316" s="13" t="s">
        <v>79</v>
      </c>
      <c r="AW316" s="13" t="s">
        <v>33</v>
      </c>
      <c r="AX316" s="13" t="s">
        <v>72</v>
      </c>
      <c r="AY316" s="243" t="s">
        <v>144</v>
      </c>
    </row>
    <row r="317" s="14" customFormat="1">
      <c r="A317" s="14"/>
      <c r="B317" s="244"/>
      <c r="C317" s="245"/>
      <c r="D317" s="229" t="s">
        <v>156</v>
      </c>
      <c r="E317" s="246" t="s">
        <v>19</v>
      </c>
      <c r="F317" s="247" t="s">
        <v>216</v>
      </c>
      <c r="G317" s="245"/>
      <c r="H317" s="248">
        <v>0.92000000000000004</v>
      </c>
      <c r="I317" s="249"/>
      <c r="J317" s="245"/>
      <c r="K317" s="245"/>
      <c r="L317" s="250"/>
      <c r="M317" s="251"/>
      <c r="N317" s="252"/>
      <c r="O317" s="252"/>
      <c r="P317" s="252"/>
      <c r="Q317" s="252"/>
      <c r="R317" s="252"/>
      <c r="S317" s="252"/>
      <c r="T317" s="253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4" t="s">
        <v>156</v>
      </c>
      <c r="AU317" s="254" t="s">
        <v>145</v>
      </c>
      <c r="AV317" s="14" t="s">
        <v>81</v>
      </c>
      <c r="AW317" s="14" t="s">
        <v>33</v>
      </c>
      <c r="AX317" s="14" t="s">
        <v>72</v>
      </c>
      <c r="AY317" s="254" t="s">
        <v>144</v>
      </c>
    </row>
    <row r="318" s="13" customFormat="1">
      <c r="A318" s="13"/>
      <c r="B318" s="234"/>
      <c r="C318" s="235"/>
      <c r="D318" s="229" t="s">
        <v>156</v>
      </c>
      <c r="E318" s="236" t="s">
        <v>19</v>
      </c>
      <c r="F318" s="237" t="s">
        <v>217</v>
      </c>
      <c r="G318" s="235"/>
      <c r="H318" s="236" t="s">
        <v>19</v>
      </c>
      <c r="I318" s="238"/>
      <c r="J318" s="235"/>
      <c r="K318" s="235"/>
      <c r="L318" s="239"/>
      <c r="M318" s="240"/>
      <c r="N318" s="241"/>
      <c r="O318" s="241"/>
      <c r="P318" s="241"/>
      <c r="Q318" s="241"/>
      <c r="R318" s="241"/>
      <c r="S318" s="241"/>
      <c r="T318" s="24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3" t="s">
        <v>156</v>
      </c>
      <c r="AU318" s="243" t="s">
        <v>145</v>
      </c>
      <c r="AV318" s="13" t="s">
        <v>79</v>
      </c>
      <c r="AW318" s="13" t="s">
        <v>33</v>
      </c>
      <c r="AX318" s="13" t="s">
        <v>72</v>
      </c>
      <c r="AY318" s="243" t="s">
        <v>144</v>
      </c>
    </row>
    <row r="319" s="14" customFormat="1">
      <c r="A319" s="14"/>
      <c r="B319" s="244"/>
      <c r="C319" s="245"/>
      <c r="D319" s="229" t="s">
        <v>156</v>
      </c>
      <c r="E319" s="246" t="s">
        <v>19</v>
      </c>
      <c r="F319" s="247" t="s">
        <v>218</v>
      </c>
      <c r="G319" s="245"/>
      <c r="H319" s="248">
        <v>4.71</v>
      </c>
      <c r="I319" s="249"/>
      <c r="J319" s="245"/>
      <c r="K319" s="245"/>
      <c r="L319" s="250"/>
      <c r="M319" s="251"/>
      <c r="N319" s="252"/>
      <c r="O319" s="252"/>
      <c r="P319" s="252"/>
      <c r="Q319" s="252"/>
      <c r="R319" s="252"/>
      <c r="S319" s="252"/>
      <c r="T319" s="253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4" t="s">
        <v>156</v>
      </c>
      <c r="AU319" s="254" t="s">
        <v>145</v>
      </c>
      <c r="AV319" s="14" t="s">
        <v>81</v>
      </c>
      <c r="AW319" s="14" t="s">
        <v>33</v>
      </c>
      <c r="AX319" s="14" t="s">
        <v>72</v>
      </c>
      <c r="AY319" s="254" t="s">
        <v>144</v>
      </c>
    </row>
    <row r="320" s="15" customFormat="1">
      <c r="A320" s="15"/>
      <c r="B320" s="255"/>
      <c r="C320" s="256"/>
      <c r="D320" s="229" t="s">
        <v>156</v>
      </c>
      <c r="E320" s="257" t="s">
        <v>19</v>
      </c>
      <c r="F320" s="258" t="s">
        <v>159</v>
      </c>
      <c r="G320" s="256"/>
      <c r="H320" s="259">
        <v>90.170000000000002</v>
      </c>
      <c r="I320" s="260"/>
      <c r="J320" s="256"/>
      <c r="K320" s="256"/>
      <c r="L320" s="261"/>
      <c r="M320" s="262"/>
      <c r="N320" s="263"/>
      <c r="O320" s="263"/>
      <c r="P320" s="263"/>
      <c r="Q320" s="263"/>
      <c r="R320" s="263"/>
      <c r="S320" s="263"/>
      <c r="T320" s="264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65" t="s">
        <v>156</v>
      </c>
      <c r="AU320" s="265" t="s">
        <v>145</v>
      </c>
      <c r="AV320" s="15" t="s">
        <v>152</v>
      </c>
      <c r="AW320" s="15" t="s">
        <v>33</v>
      </c>
      <c r="AX320" s="15" t="s">
        <v>79</v>
      </c>
      <c r="AY320" s="265" t="s">
        <v>144</v>
      </c>
    </row>
    <row r="321" s="2" customFormat="1" ht="16.5" customHeight="1">
      <c r="A321" s="41"/>
      <c r="B321" s="42"/>
      <c r="C321" s="216" t="s">
        <v>330</v>
      </c>
      <c r="D321" s="216" t="s">
        <v>147</v>
      </c>
      <c r="E321" s="217" t="s">
        <v>331</v>
      </c>
      <c r="F321" s="218" t="s">
        <v>332</v>
      </c>
      <c r="G321" s="219" t="s">
        <v>150</v>
      </c>
      <c r="H321" s="220">
        <v>276.73599999999999</v>
      </c>
      <c r="I321" s="221"/>
      <c r="J321" s="222">
        <f>ROUND(I321*H321,2)</f>
        <v>0</v>
      </c>
      <c r="K321" s="218" t="s">
        <v>151</v>
      </c>
      <c r="L321" s="47"/>
      <c r="M321" s="223" t="s">
        <v>19</v>
      </c>
      <c r="N321" s="224" t="s">
        <v>43</v>
      </c>
      <c r="O321" s="87"/>
      <c r="P321" s="225">
        <f>O321*H321</f>
        <v>0</v>
      </c>
      <c r="Q321" s="225">
        <v>0</v>
      </c>
      <c r="R321" s="225">
        <f>Q321*H321</f>
        <v>0</v>
      </c>
      <c r="S321" s="225">
        <v>0.0040000000000000001</v>
      </c>
      <c r="T321" s="226">
        <f>S321*H321</f>
        <v>1.1069439999999999</v>
      </c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R321" s="227" t="s">
        <v>152</v>
      </c>
      <c r="AT321" s="227" t="s">
        <v>147</v>
      </c>
      <c r="AU321" s="227" t="s">
        <v>145</v>
      </c>
      <c r="AY321" s="20" t="s">
        <v>144</v>
      </c>
      <c r="BE321" s="228">
        <f>IF(N321="základní",J321,0)</f>
        <v>0</v>
      </c>
      <c r="BF321" s="228">
        <f>IF(N321="snížená",J321,0)</f>
        <v>0</v>
      </c>
      <c r="BG321" s="228">
        <f>IF(N321="zákl. přenesená",J321,0)</f>
        <v>0</v>
      </c>
      <c r="BH321" s="228">
        <f>IF(N321="sníž. přenesená",J321,0)</f>
        <v>0</v>
      </c>
      <c r="BI321" s="228">
        <f>IF(N321="nulová",J321,0)</f>
        <v>0</v>
      </c>
      <c r="BJ321" s="20" t="s">
        <v>79</v>
      </c>
      <c r="BK321" s="228">
        <f>ROUND(I321*H321,2)</f>
        <v>0</v>
      </c>
      <c r="BL321" s="20" t="s">
        <v>152</v>
      </c>
      <c r="BM321" s="227" t="s">
        <v>333</v>
      </c>
    </row>
    <row r="322" s="2" customFormat="1">
      <c r="A322" s="41"/>
      <c r="B322" s="42"/>
      <c r="C322" s="43"/>
      <c r="D322" s="229" t="s">
        <v>154</v>
      </c>
      <c r="E322" s="43"/>
      <c r="F322" s="230" t="s">
        <v>334</v>
      </c>
      <c r="G322" s="43"/>
      <c r="H322" s="43"/>
      <c r="I322" s="231"/>
      <c r="J322" s="43"/>
      <c r="K322" s="43"/>
      <c r="L322" s="47"/>
      <c r="M322" s="232"/>
      <c r="N322" s="233"/>
      <c r="O322" s="87"/>
      <c r="P322" s="87"/>
      <c r="Q322" s="87"/>
      <c r="R322" s="87"/>
      <c r="S322" s="87"/>
      <c r="T322" s="88"/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T322" s="20" t="s">
        <v>154</v>
      </c>
      <c r="AU322" s="20" t="s">
        <v>145</v>
      </c>
    </row>
    <row r="323" s="13" customFormat="1">
      <c r="A323" s="13"/>
      <c r="B323" s="234"/>
      <c r="C323" s="235"/>
      <c r="D323" s="229" t="s">
        <v>156</v>
      </c>
      <c r="E323" s="236" t="s">
        <v>19</v>
      </c>
      <c r="F323" s="237" t="s">
        <v>236</v>
      </c>
      <c r="G323" s="235"/>
      <c r="H323" s="236" t="s">
        <v>19</v>
      </c>
      <c r="I323" s="238"/>
      <c r="J323" s="235"/>
      <c r="K323" s="235"/>
      <c r="L323" s="239"/>
      <c r="M323" s="240"/>
      <c r="N323" s="241"/>
      <c r="O323" s="241"/>
      <c r="P323" s="241"/>
      <c r="Q323" s="241"/>
      <c r="R323" s="241"/>
      <c r="S323" s="241"/>
      <c r="T323" s="24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3" t="s">
        <v>156</v>
      </c>
      <c r="AU323" s="243" t="s">
        <v>145</v>
      </c>
      <c r="AV323" s="13" t="s">
        <v>79</v>
      </c>
      <c r="AW323" s="13" t="s">
        <v>33</v>
      </c>
      <c r="AX323" s="13" t="s">
        <v>72</v>
      </c>
      <c r="AY323" s="243" t="s">
        <v>144</v>
      </c>
    </row>
    <row r="324" s="13" customFormat="1">
      <c r="A324" s="13"/>
      <c r="B324" s="234"/>
      <c r="C324" s="235"/>
      <c r="D324" s="229" t="s">
        <v>156</v>
      </c>
      <c r="E324" s="236" t="s">
        <v>19</v>
      </c>
      <c r="F324" s="237" t="s">
        <v>197</v>
      </c>
      <c r="G324" s="235"/>
      <c r="H324" s="236" t="s">
        <v>19</v>
      </c>
      <c r="I324" s="238"/>
      <c r="J324" s="235"/>
      <c r="K324" s="235"/>
      <c r="L324" s="239"/>
      <c r="M324" s="240"/>
      <c r="N324" s="241"/>
      <c r="O324" s="241"/>
      <c r="P324" s="241"/>
      <c r="Q324" s="241"/>
      <c r="R324" s="241"/>
      <c r="S324" s="241"/>
      <c r="T324" s="24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3" t="s">
        <v>156</v>
      </c>
      <c r="AU324" s="243" t="s">
        <v>145</v>
      </c>
      <c r="AV324" s="13" t="s">
        <v>79</v>
      </c>
      <c r="AW324" s="13" t="s">
        <v>33</v>
      </c>
      <c r="AX324" s="13" t="s">
        <v>72</v>
      </c>
      <c r="AY324" s="243" t="s">
        <v>144</v>
      </c>
    </row>
    <row r="325" s="14" customFormat="1">
      <c r="A325" s="14"/>
      <c r="B325" s="244"/>
      <c r="C325" s="245"/>
      <c r="D325" s="229" t="s">
        <v>156</v>
      </c>
      <c r="E325" s="246" t="s">
        <v>19</v>
      </c>
      <c r="F325" s="247" t="s">
        <v>237</v>
      </c>
      <c r="G325" s="245"/>
      <c r="H325" s="248">
        <v>58.5</v>
      </c>
      <c r="I325" s="249"/>
      <c r="J325" s="245"/>
      <c r="K325" s="245"/>
      <c r="L325" s="250"/>
      <c r="M325" s="251"/>
      <c r="N325" s="252"/>
      <c r="O325" s="252"/>
      <c r="P325" s="252"/>
      <c r="Q325" s="252"/>
      <c r="R325" s="252"/>
      <c r="S325" s="252"/>
      <c r="T325" s="253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4" t="s">
        <v>156</v>
      </c>
      <c r="AU325" s="254" t="s">
        <v>145</v>
      </c>
      <c r="AV325" s="14" t="s">
        <v>81</v>
      </c>
      <c r="AW325" s="14" t="s">
        <v>33</v>
      </c>
      <c r="AX325" s="14" t="s">
        <v>72</v>
      </c>
      <c r="AY325" s="254" t="s">
        <v>144</v>
      </c>
    </row>
    <row r="326" s="13" customFormat="1">
      <c r="A326" s="13"/>
      <c r="B326" s="234"/>
      <c r="C326" s="235"/>
      <c r="D326" s="229" t="s">
        <v>156</v>
      </c>
      <c r="E326" s="236" t="s">
        <v>19</v>
      </c>
      <c r="F326" s="237" t="s">
        <v>199</v>
      </c>
      <c r="G326" s="235"/>
      <c r="H326" s="236" t="s">
        <v>19</v>
      </c>
      <c r="I326" s="238"/>
      <c r="J326" s="235"/>
      <c r="K326" s="235"/>
      <c r="L326" s="239"/>
      <c r="M326" s="240"/>
      <c r="N326" s="241"/>
      <c r="O326" s="241"/>
      <c r="P326" s="241"/>
      <c r="Q326" s="241"/>
      <c r="R326" s="241"/>
      <c r="S326" s="241"/>
      <c r="T326" s="24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3" t="s">
        <v>156</v>
      </c>
      <c r="AU326" s="243" t="s">
        <v>145</v>
      </c>
      <c r="AV326" s="13" t="s">
        <v>79</v>
      </c>
      <c r="AW326" s="13" t="s">
        <v>33</v>
      </c>
      <c r="AX326" s="13" t="s">
        <v>72</v>
      </c>
      <c r="AY326" s="243" t="s">
        <v>144</v>
      </c>
    </row>
    <row r="327" s="14" customFormat="1">
      <c r="A327" s="14"/>
      <c r="B327" s="244"/>
      <c r="C327" s="245"/>
      <c r="D327" s="229" t="s">
        <v>156</v>
      </c>
      <c r="E327" s="246" t="s">
        <v>19</v>
      </c>
      <c r="F327" s="247" t="s">
        <v>238</v>
      </c>
      <c r="G327" s="245"/>
      <c r="H327" s="248">
        <v>23.379999999999999</v>
      </c>
      <c r="I327" s="249"/>
      <c r="J327" s="245"/>
      <c r="K327" s="245"/>
      <c r="L327" s="250"/>
      <c r="M327" s="251"/>
      <c r="N327" s="252"/>
      <c r="O327" s="252"/>
      <c r="P327" s="252"/>
      <c r="Q327" s="252"/>
      <c r="R327" s="252"/>
      <c r="S327" s="252"/>
      <c r="T327" s="253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4" t="s">
        <v>156</v>
      </c>
      <c r="AU327" s="254" t="s">
        <v>145</v>
      </c>
      <c r="AV327" s="14" t="s">
        <v>81</v>
      </c>
      <c r="AW327" s="14" t="s">
        <v>33</v>
      </c>
      <c r="AX327" s="14" t="s">
        <v>72</v>
      </c>
      <c r="AY327" s="254" t="s">
        <v>144</v>
      </c>
    </row>
    <row r="328" s="13" customFormat="1">
      <c r="A328" s="13"/>
      <c r="B328" s="234"/>
      <c r="C328" s="235"/>
      <c r="D328" s="229" t="s">
        <v>156</v>
      </c>
      <c r="E328" s="236" t="s">
        <v>19</v>
      </c>
      <c r="F328" s="237" t="s">
        <v>182</v>
      </c>
      <c r="G328" s="235"/>
      <c r="H328" s="236" t="s">
        <v>19</v>
      </c>
      <c r="I328" s="238"/>
      <c r="J328" s="235"/>
      <c r="K328" s="235"/>
      <c r="L328" s="239"/>
      <c r="M328" s="240"/>
      <c r="N328" s="241"/>
      <c r="O328" s="241"/>
      <c r="P328" s="241"/>
      <c r="Q328" s="241"/>
      <c r="R328" s="241"/>
      <c r="S328" s="241"/>
      <c r="T328" s="24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3" t="s">
        <v>156</v>
      </c>
      <c r="AU328" s="243" t="s">
        <v>145</v>
      </c>
      <c r="AV328" s="13" t="s">
        <v>79</v>
      </c>
      <c r="AW328" s="13" t="s">
        <v>33</v>
      </c>
      <c r="AX328" s="13" t="s">
        <v>72</v>
      </c>
      <c r="AY328" s="243" t="s">
        <v>144</v>
      </c>
    </row>
    <row r="329" s="14" customFormat="1">
      <c r="A329" s="14"/>
      <c r="B329" s="244"/>
      <c r="C329" s="245"/>
      <c r="D329" s="229" t="s">
        <v>156</v>
      </c>
      <c r="E329" s="246" t="s">
        <v>19</v>
      </c>
      <c r="F329" s="247" t="s">
        <v>239</v>
      </c>
      <c r="G329" s="245"/>
      <c r="H329" s="248">
        <v>38.079999999999998</v>
      </c>
      <c r="I329" s="249"/>
      <c r="J329" s="245"/>
      <c r="K329" s="245"/>
      <c r="L329" s="250"/>
      <c r="M329" s="251"/>
      <c r="N329" s="252"/>
      <c r="O329" s="252"/>
      <c r="P329" s="252"/>
      <c r="Q329" s="252"/>
      <c r="R329" s="252"/>
      <c r="S329" s="252"/>
      <c r="T329" s="253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4" t="s">
        <v>156</v>
      </c>
      <c r="AU329" s="254" t="s">
        <v>145</v>
      </c>
      <c r="AV329" s="14" t="s">
        <v>81</v>
      </c>
      <c r="AW329" s="14" t="s">
        <v>33</v>
      </c>
      <c r="AX329" s="14" t="s">
        <v>72</v>
      </c>
      <c r="AY329" s="254" t="s">
        <v>144</v>
      </c>
    </row>
    <row r="330" s="13" customFormat="1">
      <c r="A330" s="13"/>
      <c r="B330" s="234"/>
      <c r="C330" s="235"/>
      <c r="D330" s="229" t="s">
        <v>156</v>
      </c>
      <c r="E330" s="236" t="s">
        <v>19</v>
      </c>
      <c r="F330" s="237" t="s">
        <v>172</v>
      </c>
      <c r="G330" s="235"/>
      <c r="H330" s="236" t="s">
        <v>19</v>
      </c>
      <c r="I330" s="238"/>
      <c r="J330" s="235"/>
      <c r="K330" s="235"/>
      <c r="L330" s="239"/>
      <c r="M330" s="240"/>
      <c r="N330" s="241"/>
      <c r="O330" s="241"/>
      <c r="P330" s="241"/>
      <c r="Q330" s="241"/>
      <c r="R330" s="241"/>
      <c r="S330" s="241"/>
      <c r="T330" s="242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3" t="s">
        <v>156</v>
      </c>
      <c r="AU330" s="243" t="s">
        <v>145</v>
      </c>
      <c r="AV330" s="13" t="s">
        <v>79</v>
      </c>
      <c r="AW330" s="13" t="s">
        <v>33</v>
      </c>
      <c r="AX330" s="13" t="s">
        <v>72</v>
      </c>
      <c r="AY330" s="243" t="s">
        <v>144</v>
      </c>
    </row>
    <row r="331" s="14" customFormat="1">
      <c r="A331" s="14"/>
      <c r="B331" s="244"/>
      <c r="C331" s="245"/>
      <c r="D331" s="229" t="s">
        <v>156</v>
      </c>
      <c r="E331" s="246" t="s">
        <v>19</v>
      </c>
      <c r="F331" s="247" t="s">
        <v>240</v>
      </c>
      <c r="G331" s="245"/>
      <c r="H331" s="248">
        <v>4.1600000000000001</v>
      </c>
      <c r="I331" s="249"/>
      <c r="J331" s="245"/>
      <c r="K331" s="245"/>
      <c r="L331" s="250"/>
      <c r="M331" s="251"/>
      <c r="N331" s="252"/>
      <c r="O331" s="252"/>
      <c r="P331" s="252"/>
      <c r="Q331" s="252"/>
      <c r="R331" s="252"/>
      <c r="S331" s="252"/>
      <c r="T331" s="253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4" t="s">
        <v>156</v>
      </c>
      <c r="AU331" s="254" t="s">
        <v>145</v>
      </c>
      <c r="AV331" s="14" t="s">
        <v>81</v>
      </c>
      <c r="AW331" s="14" t="s">
        <v>33</v>
      </c>
      <c r="AX331" s="14" t="s">
        <v>72</v>
      </c>
      <c r="AY331" s="254" t="s">
        <v>144</v>
      </c>
    </row>
    <row r="332" s="13" customFormat="1">
      <c r="A332" s="13"/>
      <c r="B332" s="234"/>
      <c r="C332" s="235"/>
      <c r="D332" s="229" t="s">
        <v>156</v>
      </c>
      <c r="E332" s="236" t="s">
        <v>19</v>
      </c>
      <c r="F332" s="237" t="s">
        <v>184</v>
      </c>
      <c r="G332" s="235"/>
      <c r="H332" s="236" t="s">
        <v>19</v>
      </c>
      <c r="I332" s="238"/>
      <c r="J332" s="235"/>
      <c r="K332" s="235"/>
      <c r="L332" s="239"/>
      <c r="M332" s="240"/>
      <c r="N332" s="241"/>
      <c r="O332" s="241"/>
      <c r="P332" s="241"/>
      <c r="Q332" s="241"/>
      <c r="R332" s="241"/>
      <c r="S332" s="241"/>
      <c r="T332" s="24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3" t="s">
        <v>156</v>
      </c>
      <c r="AU332" s="243" t="s">
        <v>145</v>
      </c>
      <c r="AV332" s="13" t="s">
        <v>79</v>
      </c>
      <c r="AW332" s="13" t="s">
        <v>33</v>
      </c>
      <c r="AX332" s="13" t="s">
        <v>72</v>
      </c>
      <c r="AY332" s="243" t="s">
        <v>144</v>
      </c>
    </row>
    <row r="333" s="14" customFormat="1">
      <c r="A333" s="14"/>
      <c r="B333" s="244"/>
      <c r="C333" s="245"/>
      <c r="D333" s="229" t="s">
        <v>156</v>
      </c>
      <c r="E333" s="246" t="s">
        <v>19</v>
      </c>
      <c r="F333" s="247" t="s">
        <v>241</v>
      </c>
      <c r="G333" s="245"/>
      <c r="H333" s="248">
        <v>3.8079999999999998</v>
      </c>
      <c r="I333" s="249"/>
      <c r="J333" s="245"/>
      <c r="K333" s="245"/>
      <c r="L333" s="250"/>
      <c r="M333" s="251"/>
      <c r="N333" s="252"/>
      <c r="O333" s="252"/>
      <c r="P333" s="252"/>
      <c r="Q333" s="252"/>
      <c r="R333" s="252"/>
      <c r="S333" s="252"/>
      <c r="T333" s="253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4" t="s">
        <v>156</v>
      </c>
      <c r="AU333" s="254" t="s">
        <v>145</v>
      </c>
      <c r="AV333" s="14" t="s">
        <v>81</v>
      </c>
      <c r="AW333" s="14" t="s">
        <v>33</v>
      </c>
      <c r="AX333" s="14" t="s">
        <v>72</v>
      </c>
      <c r="AY333" s="254" t="s">
        <v>144</v>
      </c>
    </row>
    <row r="334" s="13" customFormat="1">
      <c r="A334" s="13"/>
      <c r="B334" s="234"/>
      <c r="C334" s="235"/>
      <c r="D334" s="229" t="s">
        <v>156</v>
      </c>
      <c r="E334" s="236" t="s">
        <v>19</v>
      </c>
      <c r="F334" s="237" t="s">
        <v>204</v>
      </c>
      <c r="G334" s="235"/>
      <c r="H334" s="236" t="s">
        <v>19</v>
      </c>
      <c r="I334" s="238"/>
      <c r="J334" s="235"/>
      <c r="K334" s="235"/>
      <c r="L334" s="239"/>
      <c r="M334" s="240"/>
      <c r="N334" s="241"/>
      <c r="O334" s="241"/>
      <c r="P334" s="241"/>
      <c r="Q334" s="241"/>
      <c r="R334" s="241"/>
      <c r="S334" s="241"/>
      <c r="T334" s="24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3" t="s">
        <v>156</v>
      </c>
      <c r="AU334" s="243" t="s">
        <v>145</v>
      </c>
      <c r="AV334" s="13" t="s">
        <v>79</v>
      </c>
      <c r="AW334" s="13" t="s">
        <v>33</v>
      </c>
      <c r="AX334" s="13" t="s">
        <v>72</v>
      </c>
      <c r="AY334" s="243" t="s">
        <v>144</v>
      </c>
    </row>
    <row r="335" s="14" customFormat="1">
      <c r="A335" s="14"/>
      <c r="B335" s="244"/>
      <c r="C335" s="245"/>
      <c r="D335" s="229" t="s">
        <v>156</v>
      </c>
      <c r="E335" s="246" t="s">
        <v>19</v>
      </c>
      <c r="F335" s="247" t="s">
        <v>242</v>
      </c>
      <c r="G335" s="245"/>
      <c r="H335" s="248">
        <v>26.32</v>
      </c>
      <c r="I335" s="249"/>
      <c r="J335" s="245"/>
      <c r="K335" s="245"/>
      <c r="L335" s="250"/>
      <c r="M335" s="251"/>
      <c r="N335" s="252"/>
      <c r="O335" s="252"/>
      <c r="P335" s="252"/>
      <c r="Q335" s="252"/>
      <c r="R335" s="252"/>
      <c r="S335" s="252"/>
      <c r="T335" s="253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4" t="s">
        <v>156</v>
      </c>
      <c r="AU335" s="254" t="s">
        <v>145</v>
      </c>
      <c r="AV335" s="14" t="s">
        <v>81</v>
      </c>
      <c r="AW335" s="14" t="s">
        <v>33</v>
      </c>
      <c r="AX335" s="14" t="s">
        <v>72</v>
      </c>
      <c r="AY335" s="254" t="s">
        <v>144</v>
      </c>
    </row>
    <row r="336" s="13" customFormat="1">
      <c r="A336" s="13"/>
      <c r="B336" s="234"/>
      <c r="C336" s="235"/>
      <c r="D336" s="229" t="s">
        <v>156</v>
      </c>
      <c r="E336" s="236" t="s">
        <v>19</v>
      </c>
      <c r="F336" s="237" t="s">
        <v>206</v>
      </c>
      <c r="G336" s="235"/>
      <c r="H336" s="236" t="s">
        <v>19</v>
      </c>
      <c r="I336" s="238"/>
      <c r="J336" s="235"/>
      <c r="K336" s="235"/>
      <c r="L336" s="239"/>
      <c r="M336" s="240"/>
      <c r="N336" s="241"/>
      <c r="O336" s="241"/>
      <c r="P336" s="241"/>
      <c r="Q336" s="241"/>
      <c r="R336" s="241"/>
      <c r="S336" s="241"/>
      <c r="T336" s="24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3" t="s">
        <v>156</v>
      </c>
      <c r="AU336" s="243" t="s">
        <v>145</v>
      </c>
      <c r="AV336" s="13" t="s">
        <v>79</v>
      </c>
      <c r="AW336" s="13" t="s">
        <v>33</v>
      </c>
      <c r="AX336" s="13" t="s">
        <v>72</v>
      </c>
      <c r="AY336" s="243" t="s">
        <v>144</v>
      </c>
    </row>
    <row r="337" s="14" customFormat="1">
      <c r="A337" s="14"/>
      <c r="B337" s="244"/>
      <c r="C337" s="245"/>
      <c r="D337" s="229" t="s">
        <v>156</v>
      </c>
      <c r="E337" s="246" t="s">
        <v>19</v>
      </c>
      <c r="F337" s="247" t="s">
        <v>243</v>
      </c>
      <c r="G337" s="245"/>
      <c r="H337" s="248">
        <v>23.603999999999999</v>
      </c>
      <c r="I337" s="249"/>
      <c r="J337" s="245"/>
      <c r="K337" s="245"/>
      <c r="L337" s="250"/>
      <c r="M337" s="251"/>
      <c r="N337" s="252"/>
      <c r="O337" s="252"/>
      <c r="P337" s="252"/>
      <c r="Q337" s="252"/>
      <c r="R337" s="252"/>
      <c r="S337" s="252"/>
      <c r="T337" s="253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4" t="s">
        <v>156</v>
      </c>
      <c r="AU337" s="254" t="s">
        <v>145</v>
      </c>
      <c r="AV337" s="14" t="s">
        <v>81</v>
      </c>
      <c r="AW337" s="14" t="s">
        <v>33</v>
      </c>
      <c r="AX337" s="14" t="s">
        <v>72</v>
      </c>
      <c r="AY337" s="254" t="s">
        <v>144</v>
      </c>
    </row>
    <row r="338" s="13" customFormat="1">
      <c r="A338" s="13"/>
      <c r="B338" s="234"/>
      <c r="C338" s="235"/>
      <c r="D338" s="229" t="s">
        <v>156</v>
      </c>
      <c r="E338" s="236" t="s">
        <v>19</v>
      </c>
      <c r="F338" s="237" t="s">
        <v>208</v>
      </c>
      <c r="G338" s="235"/>
      <c r="H338" s="236" t="s">
        <v>19</v>
      </c>
      <c r="I338" s="238"/>
      <c r="J338" s="235"/>
      <c r="K338" s="235"/>
      <c r="L338" s="239"/>
      <c r="M338" s="240"/>
      <c r="N338" s="241"/>
      <c r="O338" s="241"/>
      <c r="P338" s="241"/>
      <c r="Q338" s="241"/>
      <c r="R338" s="241"/>
      <c r="S338" s="241"/>
      <c r="T338" s="24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3" t="s">
        <v>156</v>
      </c>
      <c r="AU338" s="243" t="s">
        <v>145</v>
      </c>
      <c r="AV338" s="13" t="s">
        <v>79</v>
      </c>
      <c r="AW338" s="13" t="s">
        <v>33</v>
      </c>
      <c r="AX338" s="13" t="s">
        <v>72</v>
      </c>
      <c r="AY338" s="243" t="s">
        <v>144</v>
      </c>
    </row>
    <row r="339" s="14" customFormat="1">
      <c r="A339" s="14"/>
      <c r="B339" s="244"/>
      <c r="C339" s="245"/>
      <c r="D339" s="229" t="s">
        <v>156</v>
      </c>
      <c r="E339" s="246" t="s">
        <v>19</v>
      </c>
      <c r="F339" s="247" t="s">
        <v>244</v>
      </c>
      <c r="G339" s="245"/>
      <c r="H339" s="248">
        <v>15.119999999999999</v>
      </c>
      <c r="I339" s="249"/>
      <c r="J339" s="245"/>
      <c r="K339" s="245"/>
      <c r="L339" s="250"/>
      <c r="M339" s="251"/>
      <c r="N339" s="252"/>
      <c r="O339" s="252"/>
      <c r="P339" s="252"/>
      <c r="Q339" s="252"/>
      <c r="R339" s="252"/>
      <c r="S339" s="252"/>
      <c r="T339" s="253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4" t="s">
        <v>156</v>
      </c>
      <c r="AU339" s="254" t="s">
        <v>145</v>
      </c>
      <c r="AV339" s="14" t="s">
        <v>81</v>
      </c>
      <c r="AW339" s="14" t="s">
        <v>33</v>
      </c>
      <c r="AX339" s="14" t="s">
        <v>72</v>
      </c>
      <c r="AY339" s="254" t="s">
        <v>144</v>
      </c>
    </row>
    <row r="340" s="13" customFormat="1">
      <c r="A340" s="13"/>
      <c r="B340" s="234"/>
      <c r="C340" s="235"/>
      <c r="D340" s="229" t="s">
        <v>156</v>
      </c>
      <c r="E340" s="236" t="s">
        <v>19</v>
      </c>
      <c r="F340" s="237" t="s">
        <v>164</v>
      </c>
      <c r="G340" s="235"/>
      <c r="H340" s="236" t="s">
        <v>19</v>
      </c>
      <c r="I340" s="238"/>
      <c r="J340" s="235"/>
      <c r="K340" s="235"/>
      <c r="L340" s="239"/>
      <c r="M340" s="240"/>
      <c r="N340" s="241"/>
      <c r="O340" s="241"/>
      <c r="P340" s="241"/>
      <c r="Q340" s="241"/>
      <c r="R340" s="241"/>
      <c r="S340" s="241"/>
      <c r="T340" s="24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3" t="s">
        <v>156</v>
      </c>
      <c r="AU340" s="243" t="s">
        <v>145</v>
      </c>
      <c r="AV340" s="13" t="s">
        <v>79</v>
      </c>
      <c r="AW340" s="13" t="s">
        <v>33</v>
      </c>
      <c r="AX340" s="13" t="s">
        <v>72</v>
      </c>
      <c r="AY340" s="243" t="s">
        <v>144</v>
      </c>
    </row>
    <row r="341" s="14" customFormat="1">
      <c r="A341" s="14"/>
      <c r="B341" s="244"/>
      <c r="C341" s="245"/>
      <c r="D341" s="229" t="s">
        <v>156</v>
      </c>
      <c r="E341" s="246" t="s">
        <v>19</v>
      </c>
      <c r="F341" s="247" t="s">
        <v>245</v>
      </c>
      <c r="G341" s="245"/>
      <c r="H341" s="248">
        <v>9.3840000000000003</v>
      </c>
      <c r="I341" s="249"/>
      <c r="J341" s="245"/>
      <c r="K341" s="245"/>
      <c r="L341" s="250"/>
      <c r="M341" s="251"/>
      <c r="N341" s="252"/>
      <c r="O341" s="252"/>
      <c r="P341" s="252"/>
      <c r="Q341" s="252"/>
      <c r="R341" s="252"/>
      <c r="S341" s="252"/>
      <c r="T341" s="253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4" t="s">
        <v>156</v>
      </c>
      <c r="AU341" s="254" t="s">
        <v>145</v>
      </c>
      <c r="AV341" s="14" t="s">
        <v>81</v>
      </c>
      <c r="AW341" s="14" t="s">
        <v>33</v>
      </c>
      <c r="AX341" s="14" t="s">
        <v>72</v>
      </c>
      <c r="AY341" s="254" t="s">
        <v>144</v>
      </c>
    </row>
    <row r="342" s="13" customFormat="1">
      <c r="A342" s="13"/>
      <c r="B342" s="234"/>
      <c r="C342" s="235"/>
      <c r="D342" s="229" t="s">
        <v>156</v>
      </c>
      <c r="E342" s="236" t="s">
        <v>19</v>
      </c>
      <c r="F342" s="237" t="s">
        <v>211</v>
      </c>
      <c r="G342" s="235"/>
      <c r="H342" s="236" t="s">
        <v>19</v>
      </c>
      <c r="I342" s="238"/>
      <c r="J342" s="235"/>
      <c r="K342" s="235"/>
      <c r="L342" s="239"/>
      <c r="M342" s="240"/>
      <c r="N342" s="241"/>
      <c r="O342" s="241"/>
      <c r="P342" s="241"/>
      <c r="Q342" s="241"/>
      <c r="R342" s="241"/>
      <c r="S342" s="241"/>
      <c r="T342" s="24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3" t="s">
        <v>156</v>
      </c>
      <c r="AU342" s="243" t="s">
        <v>145</v>
      </c>
      <c r="AV342" s="13" t="s">
        <v>79</v>
      </c>
      <c r="AW342" s="13" t="s">
        <v>33</v>
      </c>
      <c r="AX342" s="13" t="s">
        <v>72</v>
      </c>
      <c r="AY342" s="243" t="s">
        <v>144</v>
      </c>
    </row>
    <row r="343" s="14" customFormat="1">
      <c r="A343" s="14"/>
      <c r="B343" s="244"/>
      <c r="C343" s="245"/>
      <c r="D343" s="229" t="s">
        <v>156</v>
      </c>
      <c r="E343" s="246" t="s">
        <v>19</v>
      </c>
      <c r="F343" s="247" t="s">
        <v>246</v>
      </c>
      <c r="G343" s="245"/>
      <c r="H343" s="248">
        <v>6.1100000000000003</v>
      </c>
      <c r="I343" s="249"/>
      <c r="J343" s="245"/>
      <c r="K343" s="245"/>
      <c r="L343" s="250"/>
      <c r="M343" s="251"/>
      <c r="N343" s="252"/>
      <c r="O343" s="252"/>
      <c r="P343" s="252"/>
      <c r="Q343" s="252"/>
      <c r="R343" s="252"/>
      <c r="S343" s="252"/>
      <c r="T343" s="253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4" t="s">
        <v>156</v>
      </c>
      <c r="AU343" s="254" t="s">
        <v>145</v>
      </c>
      <c r="AV343" s="14" t="s">
        <v>81</v>
      </c>
      <c r="AW343" s="14" t="s">
        <v>33</v>
      </c>
      <c r="AX343" s="14" t="s">
        <v>72</v>
      </c>
      <c r="AY343" s="254" t="s">
        <v>144</v>
      </c>
    </row>
    <row r="344" s="13" customFormat="1">
      <c r="A344" s="13"/>
      <c r="B344" s="234"/>
      <c r="C344" s="235"/>
      <c r="D344" s="229" t="s">
        <v>156</v>
      </c>
      <c r="E344" s="236" t="s">
        <v>19</v>
      </c>
      <c r="F344" s="237" t="s">
        <v>213</v>
      </c>
      <c r="G344" s="235"/>
      <c r="H344" s="236" t="s">
        <v>19</v>
      </c>
      <c r="I344" s="238"/>
      <c r="J344" s="235"/>
      <c r="K344" s="235"/>
      <c r="L344" s="239"/>
      <c r="M344" s="240"/>
      <c r="N344" s="241"/>
      <c r="O344" s="241"/>
      <c r="P344" s="241"/>
      <c r="Q344" s="241"/>
      <c r="R344" s="241"/>
      <c r="S344" s="241"/>
      <c r="T344" s="24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3" t="s">
        <v>156</v>
      </c>
      <c r="AU344" s="243" t="s">
        <v>145</v>
      </c>
      <c r="AV344" s="13" t="s">
        <v>79</v>
      </c>
      <c r="AW344" s="13" t="s">
        <v>33</v>
      </c>
      <c r="AX344" s="13" t="s">
        <v>72</v>
      </c>
      <c r="AY344" s="243" t="s">
        <v>144</v>
      </c>
    </row>
    <row r="345" s="14" customFormat="1">
      <c r="A345" s="14"/>
      <c r="B345" s="244"/>
      <c r="C345" s="245"/>
      <c r="D345" s="229" t="s">
        <v>156</v>
      </c>
      <c r="E345" s="246" t="s">
        <v>19</v>
      </c>
      <c r="F345" s="247" t="s">
        <v>238</v>
      </c>
      <c r="G345" s="245"/>
      <c r="H345" s="248">
        <v>23.379999999999999</v>
      </c>
      <c r="I345" s="249"/>
      <c r="J345" s="245"/>
      <c r="K345" s="245"/>
      <c r="L345" s="250"/>
      <c r="M345" s="251"/>
      <c r="N345" s="252"/>
      <c r="O345" s="252"/>
      <c r="P345" s="252"/>
      <c r="Q345" s="252"/>
      <c r="R345" s="252"/>
      <c r="S345" s="252"/>
      <c r="T345" s="253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4" t="s">
        <v>156</v>
      </c>
      <c r="AU345" s="254" t="s">
        <v>145</v>
      </c>
      <c r="AV345" s="14" t="s">
        <v>81</v>
      </c>
      <c r="AW345" s="14" t="s">
        <v>33</v>
      </c>
      <c r="AX345" s="14" t="s">
        <v>72</v>
      </c>
      <c r="AY345" s="254" t="s">
        <v>144</v>
      </c>
    </row>
    <row r="346" s="13" customFormat="1">
      <c r="A346" s="13"/>
      <c r="B346" s="234"/>
      <c r="C346" s="235"/>
      <c r="D346" s="229" t="s">
        <v>156</v>
      </c>
      <c r="E346" s="236" t="s">
        <v>19</v>
      </c>
      <c r="F346" s="237" t="s">
        <v>180</v>
      </c>
      <c r="G346" s="235"/>
      <c r="H346" s="236" t="s">
        <v>19</v>
      </c>
      <c r="I346" s="238"/>
      <c r="J346" s="235"/>
      <c r="K346" s="235"/>
      <c r="L346" s="239"/>
      <c r="M346" s="240"/>
      <c r="N346" s="241"/>
      <c r="O346" s="241"/>
      <c r="P346" s="241"/>
      <c r="Q346" s="241"/>
      <c r="R346" s="241"/>
      <c r="S346" s="241"/>
      <c r="T346" s="24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3" t="s">
        <v>156</v>
      </c>
      <c r="AU346" s="243" t="s">
        <v>145</v>
      </c>
      <c r="AV346" s="13" t="s">
        <v>79</v>
      </c>
      <c r="AW346" s="13" t="s">
        <v>33</v>
      </c>
      <c r="AX346" s="13" t="s">
        <v>72</v>
      </c>
      <c r="AY346" s="243" t="s">
        <v>144</v>
      </c>
    </row>
    <row r="347" s="14" customFormat="1">
      <c r="A347" s="14"/>
      <c r="B347" s="244"/>
      <c r="C347" s="245"/>
      <c r="D347" s="229" t="s">
        <v>156</v>
      </c>
      <c r="E347" s="246" t="s">
        <v>19</v>
      </c>
      <c r="F347" s="247" t="s">
        <v>247</v>
      </c>
      <c r="G347" s="245"/>
      <c r="H347" s="248">
        <v>10.6</v>
      </c>
      <c r="I347" s="249"/>
      <c r="J347" s="245"/>
      <c r="K347" s="245"/>
      <c r="L347" s="250"/>
      <c r="M347" s="251"/>
      <c r="N347" s="252"/>
      <c r="O347" s="252"/>
      <c r="P347" s="252"/>
      <c r="Q347" s="252"/>
      <c r="R347" s="252"/>
      <c r="S347" s="252"/>
      <c r="T347" s="253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4" t="s">
        <v>156</v>
      </c>
      <c r="AU347" s="254" t="s">
        <v>145</v>
      </c>
      <c r="AV347" s="14" t="s">
        <v>81</v>
      </c>
      <c r="AW347" s="14" t="s">
        <v>33</v>
      </c>
      <c r="AX347" s="14" t="s">
        <v>72</v>
      </c>
      <c r="AY347" s="254" t="s">
        <v>144</v>
      </c>
    </row>
    <row r="348" s="13" customFormat="1">
      <c r="A348" s="13"/>
      <c r="B348" s="234"/>
      <c r="C348" s="235"/>
      <c r="D348" s="229" t="s">
        <v>156</v>
      </c>
      <c r="E348" s="236" t="s">
        <v>19</v>
      </c>
      <c r="F348" s="237" t="s">
        <v>170</v>
      </c>
      <c r="G348" s="235"/>
      <c r="H348" s="236" t="s">
        <v>19</v>
      </c>
      <c r="I348" s="238"/>
      <c r="J348" s="235"/>
      <c r="K348" s="235"/>
      <c r="L348" s="239"/>
      <c r="M348" s="240"/>
      <c r="N348" s="241"/>
      <c r="O348" s="241"/>
      <c r="P348" s="241"/>
      <c r="Q348" s="241"/>
      <c r="R348" s="241"/>
      <c r="S348" s="241"/>
      <c r="T348" s="24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3" t="s">
        <v>156</v>
      </c>
      <c r="AU348" s="243" t="s">
        <v>145</v>
      </c>
      <c r="AV348" s="13" t="s">
        <v>79</v>
      </c>
      <c r="AW348" s="13" t="s">
        <v>33</v>
      </c>
      <c r="AX348" s="13" t="s">
        <v>72</v>
      </c>
      <c r="AY348" s="243" t="s">
        <v>144</v>
      </c>
    </row>
    <row r="349" s="14" customFormat="1">
      <c r="A349" s="14"/>
      <c r="B349" s="244"/>
      <c r="C349" s="245"/>
      <c r="D349" s="229" t="s">
        <v>156</v>
      </c>
      <c r="E349" s="246" t="s">
        <v>19</v>
      </c>
      <c r="F349" s="247" t="s">
        <v>240</v>
      </c>
      <c r="G349" s="245"/>
      <c r="H349" s="248">
        <v>4.1600000000000001</v>
      </c>
      <c r="I349" s="249"/>
      <c r="J349" s="245"/>
      <c r="K349" s="245"/>
      <c r="L349" s="250"/>
      <c r="M349" s="251"/>
      <c r="N349" s="252"/>
      <c r="O349" s="252"/>
      <c r="P349" s="252"/>
      <c r="Q349" s="252"/>
      <c r="R349" s="252"/>
      <c r="S349" s="252"/>
      <c r="T349" s="253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4" t="s">
        <v>156</v>
      </c>
      <c r="AU349" s="254" t="s">
        <v>145</v>
      </c>
      <c r="AV349" s="14" t="s">
        <v>81</v>
      </c>
      <c r="AW349" s="14" t="s">
        <v>33</v>
      </c>
      <c r="AX349" s="14" t="s">
        <v>72</v>
      </c>
      <c r="AY349" s="254" t="s">
        <v>144</v>
      </c>
    </row>
    <row r="350" s="13" customFormat="1">
      <c r="A350" s="13"/>
      <c r="B350" s="234"/>
      <c r="C350" s="235"/>
      <c r="D350" s="229" t="s">
        <v>156</v>
      </c>
      <c r="E350" s="236" t="s">
        <v>19</v>
      </c>
      <c r="F350" s="237" t="s">
        <v>178</v>
      </c>
      <c r="G350" s="235"/>
      <c r="H350" s="236" t="s">
        <v>19</v>
      </c>
      <c r="I350" s="238"/>
      <c r="J350" s="235"/>
      <c r="K350" s="235"/>
      <c r="L350" s="239"/>
      <c r="M350" s="240"/>
      <c r="N350" s="241"/>
      <c r="O350" s="241"/>
      <c r="P350" s="241"/>
      <c r="Q350" s="241"/>
      <c r="R350" s="241"/>
      <c r="S350" s="241"/>
      <c r="T350" s="24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3" t="s">
        <v>156</v>
      </c>
      <c r="AU350" s="243" t="s">
        <v>145</v>
      </c>
      <c r="AV350" s="13" t="s">
        <v>79</v>
      </c>
      <c r="AW350" s="13" t="s">
        <v>33</v>
      </c>
      <c r="AX350" s="13" t="s">
        <v>72</v>
      </c>
      <c r="AY350" s="243" t="s">
        <v>144</v>
      </c>
    </row>
    <row r="351" s="14" customFormat="1">
      <c r="A351" s="14"/>
      <c r="B351" s="244"/>
      <c r="C351" s="245"/>
      <c r="D351" s="229" t="s">
        <v>156</v>
      </c>
      <c r="E351" s="246" t="s">
        <v>19</v>
      </c>
      <c r="F351" s="247" t="s">
        <v>248</v>
      </c>
      <c r="G351" s="245"/>
      <c r="H351" s="248">
        <v>5.0700000000000003</v>
      </c>
      <c r="I351" s="249"/>
      <c r="J351" s="245"/>
      <c r="K351" s="245"/>
      <c r="L351" s="250"/>
      <c r="M351" s="251"/>
      <c r="N351" s="252"/>
      <c r="O351" s="252"/>
      <c r="P351" s="252"/>
      <c r="Q351" s="252"/>
      <c r="R351" s="252"/>
      <c r="S351" s="252"/>
      <c r="T351" s="253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4" t="s">
        <v>156</v>
      </c>
      <c r="AU351" s="254" t="s">
        <v>145</v>
      </c>
      <c r="AV351" s="14" t="s">
        <v>81</v>
      </c>
      <c r="AW351" s="14" t="s">
        <v>33</v>
      </c>
      <c r="AX351" s="14" t="s">
        <v>72</v>
      </c>
      <c r="AY351" s="254" t="s">
        <v>144</v>
      </c>
    </row>
    <row r="352" s="13" customFormat="1">
      <c r="A352" s="13"/>
      <c r="B352" s="234"/>
      <c r="C352" s="235"/>
      <c r="D352" s="229" t="s">
        <v>156</v>
      </c>
      <c r="E352" s="236" t="s">
        <v>19</v>
      </c>
      <c r="F352" s="237" t="s">
        <v>217</v>
      </c>
      <c r="G352" s="235"/>
      <c r="H352" s="236" t="s">
        <v>19</v>
      </c>
      <c r="I352" s="238"/>
      <c r="J352" s="235"/>
      <c r="K352" s="235"/>
      <c r="L352" s="239"/>
      <c r="M352" s="240"/>
      <c r="N352" s="241"/>
      <c r="O352" s="241"/>
      <c r="P352" s="241"/>
      <c r="Q352" s="241"/>
      <c r="R352" s="241"/>
      <c r="S352" s="241"/>
      <c r="T352" s="242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3" t="s">
        <v>156</v>
      </c>
      <c r="AU352" s="243" t="s">
        <v>145</v>
      </c>
      <c r="AV352" s="13" t="s">
        <v>79</v>
      </c>
      <c r="AW352" s="13" t="s">
        <v>33</v>
      </c>
      <c r="AX352" s="13" t="s">
        <v>72</v>
      </c>
      <c r="AY352" s="243" t="s">
        <v>144</v>
      </c>
    </row>
    <row r="353" s="14" customFormat="1">
      <c r="A353" s="14"/>
      <c r="B353" s="244"/>
      <c r="C353" s="245"/>
      <c r="D353" s="229" t="s">
        <v>156</v>
      </c>
      <c r="E353" s="246" t="s">
        <v>19</v>
      </c>
      <c r="F353" s="247" t="s">
        <v>249</v>
      </c>
      <c r="G353" s="245"/>
      <c r="H353" s="248">
        <v>25.059999999999999</v>
      </c>
      <c r="I353" s="249"/>
      <c r="J353" s="245"/>
      <c r="K353" s="245"/>
      <c r="L353" s="250"/>
      <c r="M353" s="251"/>
      <c r="N353" s="252"/>
      <c r="O353" s="252"/>
      <c r="P353" s="252"/>
      <c r="Q353" s="252"/>
      <c r="R353" s="252"/>
      <c r="S353" s="252"/>
      <c r="T353" s="253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4" t="s">
        <v>156</v>
      </c>
      <c r="AU353" s="254" t="s">
        <v>145</v>
      </c>
      <c r="AV353" s="14" t="s">
        <v>81</v>
      </c>
      <c r="AW353" s="14" t="s">
        <v>33</v>
      </c>
      <c r="AX353" s="14" t="s">
        <v>72</v>
      </c>
      <c r="AY353" s="254" t="s">
        <v>144</v>
      </c>
    </row>
    <row r="354" s="15" customFormat="1">
      <c r="A354" s="15"/>
      <c r="B354" s="255"/>
      <c r="C354" s="256"/>
      <c r="D354" s="229" t="s">
        <v>156</v>
      </c>
      <c r="E354" s="257" t="s">
        <v>19</v>
      </c>
      <c r="F354" s="258" t="s">
        <v>159</v>
      </c>
      <c r="G354" s="256"/>
      <c r="H354" s="259">
        <v>276.73599999999999</v>
      </c>
      <c r="I354" s="260"/>
      <c r="J354" s="256"/>
      <c r="K354" s="256"/>
      <c r="L354" s="261"/>
      <c r="M354" s="262"/>
      <c r="N354" s="263"/>
      <c r="O354" s="263"/>
      <c r="P354" s="263"/>
      <c r="Q354" s="263"/>
      <c r="R354" s="263"/>
      <c r="S354" s="263"/>
      <c r="T354" s="264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65" t="s">
        <v>156</v>
      </c>
      <c r="AU354" s="265" t="s">
        <v>145</v>
      </c>
      <c r="AV354" s="15" t="s">
        <v>152</v>
      </c>
      <c r="AW354" s="15" t="s">
        <v>33</v>
      </c>
      <c r="AX354" s="15" t="s">
        <v>79</v>
      </c>
      <c r="AY354" s="265" t="s">
        <v>144</v>
      </c>
    </row>
    <row r="355" s="2" customFormat="1" ht="16.5" customHeight="1">
      <c r="A355" s="41"/>
      <c r="B355" s="42"/>
      <c r="C355" s="216" t="s">
        <v>7</v>
      </c>
      <c r="D355" s="216" t="s">
        <v>147</v>
      </c>
      <c r="E355" s="217" t="s">
        <v>335</v>
      </c>
      <c r="F355" s="218" t="s">
        <v>336</v>
      </c>
      <c r="G355" s="219" t="s">
        <v>150</v>
      </c>
      <c r="H355" s="220">
        <v>77.620000000000005</v>
      </c>
      <c r="I355" s="221"/>
      <c r="J355" s="222">
        <f>ROUND(I355*H355,2)</f>
        <v>0</v>
      </c>
      <c r="K355" s="218" t="s">
        <v>151</v>
      </c>
      <c r="L355" s="47"/>
      <c r="M355" s="223" t="s">
        <v>19</v>
      </c>
      <c r="N355" s="224" t="s">
        <v>43</v>
      </c>
      <c r="O355" s="87"/>
      <c r="P355" s="225">
        <f>O355*H355</f>
        <v>0</v>
      </c>
      <c r="Q355" s="225">
        <v>0</v>
      </c>
      <c r="R355" s="225">
        <f>Q355*H355</f>
        <v>0</v>
      </c>
      <c r="S355" s="225">
        <v>0.068000000000000005</v>
      </c>
      <c r="T355" s="226">
        <f>S355*H355</f>
        <v>5.2781600000000006</v>
      </c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R355" s="227" t="s">
        <v>152</v>
      </c>
      <c r="AT355" s="227" t="s">
        <v>147</v>
      </c>
      <c r="AU355" s="227" t="s">
        <v>145</v>
      </c>
      <c r="AY355" s="20" t="s">
        <v>144</v>
      </c>
      <c r="BE355" s="228">
        <f>IF(N355="základní",J355,0)</f>
        <v>0</v>
      </c>
      <c r="BF355" s="228">
        <f>IF(N355="snížená",J355,0)</f>
        <v>0</v>
      </c>
      <c r="BG355" s="228">
        <f>IF(N355="zákl. přenesená",J355,0)</f>
        <v>0</v>
      </c>
      <c r="BH355" s="228">
        <f>IF(N355="sníž. přenesená",J355,0)</f>
        <v>0</v>
      </c>
      <c r="BI355" s="228">
        <f>IF(N355="nulová",J355,0)</f>
        <v>0</v>
      </c>
      <c r="BJ355" s="20" t="s">
        <v>79</v>
      </c>
      <c r="BK355" s="228">
        <f>ROUND(I355*H355,2)</f>
        <v>0</v>
      </c>
      <c r="BL355" s="20" t="s">
        <v>152</v>
      </c>
      <c r="BM355" s="227" t="s">
        <v>337</v>
      </c>
    </row>
    <row r="356" s="2" customFormat="1">
      <c r="A356" s="41"/>
      <c r="B356" s="42"/>
      <c r="C356" s="43"/>
      <c r="D356" s="229" t="s">
        <v>154</v>
      </c>
      <c r="E356" s="43"/>
      <c r="F356" s="230" t="s">
        <v>338</v>
      </c>
      <c r="G356" s="43"/>
      <c r="H356" s="43"/>
      <c r="I356" s="231"/>
      <c r="J356" s="43"/>
      <c r="K356" s="43"/>
      <c r="L356" s="47"/>
      <c r="M356" s="232"/>
      <c r="N356" s="233"/>
      <c r="O356" s="87"/>
      <c r="P356" s="87"/>
      <c r="Q356" s="87"/>
      <c r="R356" s="87"/>
      <c r="S356" s="87"/>
      <c r="T356" s="88"/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T356" s="20" t="s">
        <v>154</v>
      </c>
      <c r="AU356" s="20" t="s">
        <v>145</v>
      </c>
    </row>
    <row r="357" s="13" customFormat="1">
      <c r="A357" s="13"/>
      <c r="B357" s="234"/>
      <c r="C357" s="235"/>
      <c r="D357" s="229" t="s">
        <v>156</v>
      </c>
      <c r="E357" s="236" t="s">
        <v>19</v>
      </c>
      <c r="F357" s="237" t="s">
        <v>182</v>
      </c>
      <c r="G357" s="235"/>
      <c r="H357" s="236" t="s">
        <v>19</v>
      </c>
      <c r="I357" s="238"/>
      <c r="J357" s="235"/>
      <c r="K357" s="235"/>
      <c r="L357" s="239"/>
      <c r="M357" s="240"/>
      <c r="N357" s="241"/>
      <c r="O357" s="241"/>
      <c r="P357" s="241"/>
      <c r="Q357" s="241"/>
      <c r="R357" s="241"/>
      <c r="S357" s="241"/>
      <c r="T357" s="24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3" t="s">
        <v>156</v>
      </c>
      <c r="AU357" s="243" t="s">
        <v>145</v>
      </c>
      <c r="AV357" s="13" t="s">
        <v>79</v>
      </c>
      <c r="AW357" s="13" t="s">
        <v>33</v>
      </c>
      <c r="AX357" s="13" t="s">
        <v>72</v>
      </c>
      <c r="AY357" s="243" t="s">
        <v>144</v>
      </c>
    </row>
    <row r="358" s="14" customFormat="1">
      <c r="A358" s="14"/>
      <c r="B358" s="244"/>
      <c r="C358" s="245"/>
      <c r="D358" s="229" t="s">
        <v>156</v>
      </c>
      <c r="E358" s="246" t="s">
        <v>19</v>
      </c>
      <c r="F358" s="247" t="s">
        <v>339</v>
      </c>
      <c r="G358" s="245"/>
      <c r="H358" s="248">
        <v>20.399999999999999</v>
      </c>
      <c r="I358" s="249"/>
      <c r="J358" s="245"/>
      <c r="K358" s="245"/>
      <c r="L358" s="250"/>
      <c r="M358" s="251"/>
      <c r="N358" s="252"/>
      <c r="O358" s="252"/>
      <c r="P358" s="252"/>
      <c r="Q358" s="252"/>
      <c r="R358" s="252"/>
      <c r="S358" s="252"/>
      <c r="T358" s="253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4" t="s">
        <v>156</v>
      </c>
      <c r="AU358" s="254" t="s">
        <v>145</v>
      </c>
      <c r="AV358" s="14" t="s">
        <v>81</v>
      </c>
      <c r="AW358" s="14" t="s">
        <v>33</v>
      </c>
      <c r="AX358" s="14" t="s">
        <v>72</v>
      </c>
      <c r="AY358" s="254" t="s">
        <v>144</v>
      </c>
    </row>
    <row r="359" s="13" customFormat="1">
      <c r="A359" s="13"/>
      <c r="B359" s="234"/>
      <c r="C359" s="235"/>
      <c r="D359" s="229" t="s">
        <v>156</v>
      </c>
      <c r="E359" s="236" t="s">
        <v>19</v>
      </c>
      <c r="F359" s="237" t="s">
        <v>172</v>
      </c>
      <c r="G359" s="235"/>
      <c r="H359" s="236" t="s">
        <v>19</v>
      </c>
      <c r="I359" s="238"/>
      <c r="J359" s="235"/>
      <c r="K359" s="235"/>
      <c r="L359" s="239"/>
      <c r="M359" s="240"/>
      <c r="N359" s="241"/>
      <c r="O359" s="241"/>
      <c r="P359" s="241"/>
      <c r="Q359" s="241"/>
      <c r="R359" s="241"/>
      <c r="S359" s="241"/>
      <c r="T359" s="242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3" t="s">
        <v>156</v>
      </c>
      <c r="AU359" s="243" t="s">
        <v>145</v>
      </c>
      <c r="AV359" s="13" t="s">
        <v>79</v>
      </c>
      <c r="AW359" s="13" t="s">
        <v>33</v>
      </c>
      <c r="AX359" s="13" t="s">
        <v>72</v>
      </c>
      <c r="AY359" s="243" t="s">
        <v>144</v>
      </c>
    </row>
    <row r="360" s="14" customFormat="1">
      <c r="A360" s="14"/>
      <c r="B360" s="244"/>
      <c r="C360" s="245"/>
      <c r="D360" s="229" t="s">
        <v>156</v>
      </c>
      <c r="E360" s="246" t="s">
        <v>19</v>
      </c>
      <c r="F360" s="247" t="s">
        <v>340</v>
      </c>
      <c r="G360" s="245"/>
      <c r="H360" s="248">
        <v>10.4</v>
      </c>
      <c r="I360" s="249"/>
      <c r="J360" s="245"/>
      <c r="K360" s="245"/>
      <c r="L360" s="250"/>
      <c r="M360" s="251"/>
      <c r="N360" s="252"/>
      <c r="O360" s="252"/>
      <c r="P360" s="252"/>
      <c r="Q360" s="252"/>
      <c r="R360" s="252"/>
      <c r="S360" s="252"/>
      <c r="T360" s="253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4" t="s">
        <v>156</v>
      </c>
      <c r="AU360" s="254" t="s">
        <v>145</v>
      </c>
      <c r="AV360" s="14" t="s">
        <v>81</v>
      </c>
      <c r="AW360" s="14" t="s">
        <v>33</v>
      </c>
      <c r="AX360" s="14" t="s">
        <v>72</v>
      </c>
      <c r="AY360" s="254" t="s">
        <v>144</v>
      </c>
    </row>
    <row r="361" s="13" customFormat="1">
      <c r="A361" s="13"/>
      <c r="B361" s="234"/>
      <c r="C361" s="235"/>
      <c r="D361" s="229" t="s">
        <v>156</v>
      </c>
      <c r="E361" s="236" t="s">
        <v>19</v>
      </c>
      <c r="F361" s="237" t="s">
        <v>164</v>
      </c>
      <c r="G361" s="235"/>
      <c r="H361" s="236" t="s">
        <v>19</v>
      </c>
      <c r="I361" s="238"/>
      <c r="J361" s="235"/>
      <c r="K361" s="235"/>
      <c r="L361" s="239"/>
      <c r="M361" s="240"/>
      <c r="N361" s="241"/>
      <c r="O361" s="241"/>
      <c r="P361" s="241"/>
      <c r="Q361" s="241"/>
      <c r="R361" s="241"/>
      <c r="S361" s="241"/>
      <c r="T361" s="242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3" t="s">
        <v>156</v>
      </c>
      <c r="AU361" s="243" t="s">
        <v>145</v>
      </c>
      <c r="AV361" s="13" t="s">
        <v>79</v>
      </c>
      <c r="AW361" s="13" t="s">
        <v>33</v>
      </c>
      <c r="AX361" s="13" t="s">
        <v>72</v>
      </c>
      <c r="AY361" s="243" t="s">
        <v>144</v>
      </c>
    </row>
    <row r="362" s="14" customFormat="1">
      <c r="A362" s="14"/>
      <c r="B362" s="244"/>
      <c r="C362" s="245"/>
      <c r="D362" s="229" t="s">
        <v>156</v>
      </c>
      <c r="E362" s="246" t="s">
        <v>19</v>
      </c>
      <c r="F362" s="247" t="s">
        <v>341</v>
      </c>
      <c r="G362" s="245"/>
      <c r="H362" s="248">
        <v>16.545000000000002</v>
      </c>
      <c r="I362" s="249"/>
      <c r="J362" s="245"/>
      <c r="K362" s="245"/>
      <c r="L362" s="250"/>
      <c r="M362" s="251"/>
      <c r="N362" s="252"/>
      <c r="O362" s="252"/>
      <c r="P362" s="252"/>
      <c r="Q362" s="252"/>
      <c r="R362" s="252"/>
      <c r="S362" s="252"/>
      <c r="T362" s="253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4" t="s">
        <v>156</v>
      </c>
      <c r="AU362" s="254" t="s">
        <v>145</v>
      </c>
      <c r="AV362" s="14" t="s">
        <v>81</v>
      </c>
      <c r="AW362" s="14" t="s">
        <v>33</v>
      </c>
      <c r="AX362" s="14" t="s">
        <v>72</v>
      </c>
      <c r="AY362" s="254" t="s">
        <v>144</v>
      </c>
    </row>
    <row r="363" s="13" customFormat="1">
      <c r="A363" s="13"/>
      <c r="B363" s="234"/>
      <c r="C363" s="235"/>
      <c r="D363" s="229" t="s">
        <v>156</v>
      </c>
      <c r="E363" s="236" t="s">
        <v>19</v>
      </c>
      <c r="F363" s="237" t="s">
        <v>180</v>
      </c>
      <c r="G363" s="235"/>
      <c r="H363" s="236" t="s">
        <v>19</v>
      </c>
      <c r="I363" s="238"/>
      <c r="J363" s="235"/>
      <c r="K363" s="235"/>
      <c r="L363" s="239"/>
      <c r="M363" s="240"/>
      <c r="N363" s="241"/>
      <c r="O363" s="241"/>
      <c r="P363" s="241"/>
      <c r="Q363" s="241"/>
      <c r="R363" s="241"/>
      <c r="S363" s="241"/>
      <c r="T363" s="242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3" t="s">
        <v>156</v>
      </c>
      <c r="AU363" s="243" t="s">
        <v>145</v>
      </c>
      <c r="AV363" s="13" t="s">
        <v>79</v>
      </c>
      <c r="AW363" s="13" t="s">
        <v>33</v>
      </c>
      <c r="AX363" s="13" t="s">
        <v>72</v>
      </c>
      <c r="AY363" s="243" t="s">
        <v>144</v>
      </c>
    </row>
    <row r="364" s="14" customFormat="1">
      <c r="A364" s="14"/>
      <c r="B364" s="244"/>
      <c r="C364" s="245"/>
      <c r="D364" s="229" t="s">
        <v>156</v>
      </c>
      <c r="E364" s="246" t="s">
        <v>19</v>
      </c>
      <c r="F364" s="247" t="s">
        <v>342</v>
      </c>
      <c r="G364" s="245"/>
      <c r="H364" s="248">
        <v>19.875</v>
      </c>
      <c r="I364" s="249"/>
      <c r="J364" s="245"/>
      <c r="K364" s="245"/>
      <c r="L364" s="250"/>
      <c r="M364" s="251"/>
      <c r="N364" s="252"/>
      <c r="O364" s="252"/>
      <c r="P364" s="252"/>
      <c r="Q364" s="252"/>
      <c r="R364" s="252"/>
      <c r="S364" s="252"/>
      <c r="T364" s="253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4" t="s">
        <v>156</v>
      </c>
      <c r="AU364" s="254" t="s">
        <v>145</v>
      </c>
      <c r="AV364" s="14" t="s">
        <v>81</v>
      </c>
      <c r="AW364" s="14" t="s">
        <v>33</v>
      </c>
      <c r="AX364" s="14" t="s">
        <v>72</v>
      </c>
      <c r="AY364" s="254" t="s">
        <v>144</v>
      </c>
    </row>
    <row r="365" s="13" customFormat="1">
      <c r="A365" s="13"/>
      <c r="B365" s="234"/>
      <c r="C365" s="235"/>
      <c r="D365" s="229" t="s">
        <v>156</v>
      </c>
      <c r="E365" s="236" t="s">
        <v>19</v>
      </c>
      <c r="F365" s="237" t="s">
        <v>170</v>
      </c>
      <c r="G365" s="235"/>
      <c r="H365" s="236" t="s">
        <v>19</v>
      </c>
      <c r="I365" s="238"/>
      <c r="J365" s="235"/>
      <c r="K365" s="235"/>
      <c r="L365" s="239"/>
      <c r="M365" s="240"/>
      <c r="N365" s="241"/>
      <c r="O365" s="241"/>
      <c r="P365" s="241"/>
      <c r="Q365" s="241"/>
      <c r="R365" s="241"/>
      <c r="S365" s="241"/>
      <c r="T365" s="242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3" t="s">
        <v>156</v>
      </c>
      <c r="AU365" s="243" t="s">
        <v>145</v>
      </c>
      <c r="AV365" s="13" t="s">
        <v>79</v>
      </c>
      <c r="AW365" s="13" t="s">
        <v>33</v>
      </c>
      <c r="AX365" s="13" t="s">
        <v>72</v>
      </c>
      <c r="AY365" s="243" t="s">
        <v>144</v>
      </c>
    </row>
    <row r="366" s="14" customFormat="1">
      <c r="A366" s="14"/>
      <c r="B366" s="244"/>
      <c r="C366" s="245"/>
      <c r="D366" s="229" t="s">
        <v>156</v>
      </c>
      <c r="E366" s="246" t="s">
        <v>19</v>
      </c>
      <c r="F366" s="247" t="s">
        <v>340</v>
      </c>
      <c r="G366" s="245"/>
      <c r="H366" s="248">
        <v>10.4</v>
      </c>
      <c r="I366" s="249"/>
      <c r="J366" s="245"/>
      <c r="K366" s="245"/>
      <c r="L366" s="250"/>
      <c r="M366" s="251"/>
      <c r="N366" s="252"/>
      <c r="O366" s="252"/>
      <c r="P366" s="252"/>
      <c r="Q366" s="252"/>
      <c r="R366" s="252"/>
      <c r="S366" s="252"/>
      <c r="T366" s="253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4" t="s">
        <v>156</v>
      </c>
      <c r="AU366" s="254" t="s">
        <v>145</v>
      </c>
      <c r="AV366" s="14" t="s">
        <v>81</v>
      </c>
      <c r="AW366" s="14" t="s">
        <v>33</v>
      </c>
      <c r="AX366" s="14" t="s">
        <v>72</v>
      </c>
      <c r="AY366" s="254" t="s">
        <v>144</v>
      </c>
    </row>
    <row r="367" s="15" customFormat="1">
      <c r="A367" s="15"/>
      <c r="B367" s="255"/>
      <c r="C367" s="256"/>
      <c r="D367" s="229" t="s">
        <v>156</v>
      </c>
      <c r="E367" s="257" t="s">
        <v>19</v>
      </c>
      <c r="F367" s="258" t="s">
        <v>159</v>
      </c>
      <c r="G367" s="256"/>
      <c r="H367" s="259">
        <v>77.620000000000005</v>
      </c>
      <c r="I367" s="260"/>
      <c r="J367" s="256"/>
      <c r="K367" s="256"/>
      <c r="L367" s="261"/>
      <c r="M367" s="262"/>
      <c r="N367" s="263"/>
      <c r="O367" s="263"/>
      <c r="P367" s="263"/>
      <c r="Q367" s="263"/>
      <c r="R367" s="263"/>
      <c r="S367" s="263"/>
      <c r="T367" s="264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65" t="s">
        <v>156</v>
      </c>
      <c r="AU367" s="265" t="s">
        <v>145</v>
      </c>
      <c r="AV367" s="15" t="s">
        <v>152</v>
      </c>
      <c r="AW367" s="15" t="s">
        <v>33</v>
      </c>
      <c r="AX367" s="15" t="s">
        <v>79</v>
      </c>
      <c r="AY367" s="265" t="s">
        <v>144</v>
      </c>
    </row>
    <row r="368" s="12" customFormat="1" ht="20.88" customHeight="1">
      <c r="A368" s="12"/>
      <c r="B368" s="200"/>
      <c r="C368" s="201"/>
      <c r="D368" s="202" t="s">
        <v>71</v>
      </c>
      <c r="E368" s="214" t="s">
        <v>343</v>
      </c>
      <c r="F368" s="214" t="s">
        <v>344</v>
      </c>
      <c r="G368" s="201"/>
      <c r="H368" s="201"/>
      <c r="I368" s="204"/>
      <c r="J368" s="215">
        <f>BK368</f>
        <v>0</v>
      </c>
      <c r="K368" s="201"/>
      <c r="L368" s="206"/>
      <c r="M368" s="207"/>
      <c r="N368" s="208"/>
      <c r="O368" s="208"/>
      <c r="P368" s="209">
        <f>P369+P379</f>
        <v>0</v>
      </c>
      <c r="Q368" s="208"/>
      <c r="R368" s="209">
        <f>R369+R379</f>
        <v>0</v>
      </c>
      <c r="S368" s="208"/>
      <c r="T368" s="210">
        <f>T369+T379</f>
        <v>0</v>
      </c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R368" s="211" t="s">
        <v>79</v>
      </c>
      <c r="AT368" s="212" t="s">
        <v>71</v>
      </c>
      <c r="AU368" s="212" t="s">
        <v>81</v>
      </c>
      <c r="AY368" s="211" t="s">
        <v>144</v>
      </c>
      <c r="BK368" s="213">
        <f>BK369+BK379</f>
        <v>0</v>
      </c>
    </row>
    <row r="369" s="16" customFormat="1" ht="20.88" customHeight="1">
      <c r="A369" s="16"/>
      <c r="B369" s="276"/>
      <c r="C369" s="277"/>
      <c r="D369" s="278" t="s">
        <v>71</v>
      </c>
      <c r="E369" s="278" t="s">
        <v>345</v>
      </c>
      <c r="F369" s="278" t="s">
        <v>346</v>
      </c>
      <c r="G369" s="277"/>
      <c r="H369" s="277"/>
      <c r="I369" s="279"/>
      <c r="J369" s="280">
        <f>BK369</f>
        <v>0</v>
      </c>
      <c r="K369" s="277"/>
      <c r="L369" s="281"/>
      <c r="M369" s="282"/>
      <c r="N369" s="283"/>
      <c r="O369" s="283"/>
      <c r="P369" s="284">
        <f>SUM(P370:P378)</f>
        <v>0</v>
      </c>
      <c r="Q369" s="283"/>
      <c r="R369" s="284">
        <f>SUM(R370:R378)</f>
        <v>0</v>
      </c>
      <c r="S369" s="283"/>
      <c r="T369" s="285">
        <f>SUM(T370:T378)</f>
        <v>0</v>
      </c>
      <c r="U369" s="16"/>
      <c r="V369" s="16"/>
      <c r="W369" s="16"/>
      <c r="X369" s="16"/>
      <c r="Y369" s="16"/>
      <c r="Z369" s="16"/>
      <c r="AA369" s="16"/>
      <c r="AB369" s="16"/>
      <c r="AC369" s="16"/>
      <c r="AD369" s="16"/>
      <c r="AE369" s="16"/>
      <c r="AR369" s="286" t="s">
        <v>79</v>
      </c>
      <c r="AT369" s="287" t="s">
        <v>71</v>
      </c>
      <c r="AU369" s="287" t="s">
        <v>145</v>
      </c>
      <c r="AY369" s="286" t="s">
        <v>144</v>
      </c>
      <c r="BK369" s="288">
        <f>SUM(BK370:BK378)</f>
        <v>0</v>
      </c>
    </row>
    <row r="370" s="2" customFormat="1" ht="21.75" customHeight="1">
      <c r="A370" s="41"/>
      <c r="B370" s="42"/>
      <c r="C370" s="216" t="s">
        <v>347</v>
      </c>
      <c r="D370" s="216" t="s">
        <v>147</v>
      </c>
      <c r="E370" s="217" t="s">
        <v>348</v>
      </c>
      <c r="F370" s="218" t="s">
        <v>349</v>
      </c>
      <c r="G370" s="219" t="s">
        <v>350</v>
      </c>
      <c r="H370" s="220">
        <v>9.0920000000000005</v>
      </c>
      <c r="I370" s="221"/>
      <c r="J370" s="222">
        <f>ROUND(I370*H370,2)</f>
        <v>0</v>
      </c>
      <c r="K370" s="218" t="s">
        <v>151</v>
      </c>
      <c r="L370" s="47"/>
      <c r="M370" s="223" t="s">
        <v>19</v>
      </c>
      <c r="N370" s="224" t="s">
        <v>43</v>
      </c>
      <c r="O370" s="87"/>
      <c r="P370" s="225">
        <f>O370*H370</f>
        <v>0</v>
      </c>
      <c r="Q370" s="225">
        <v>0</v>
      </c>
      <c r="R370" s="225">
        <f>Q370*H370</f>
        <v>0</v>
      </c>
      <c r="S370" s="225">
        <v>0</v>
      </c>
      <c r="T370" s="226">
        <f>S370*H370</f>
        <v>0</v>
      </c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R370" s="227" t="s">
        <v>152</v>
      </c>
      <c r="AT370" s="227" t="s">
        <v>147</v>
      </c>
      <c r="AU370" s="227" t="s">
        <v>152</v>
      </c>
      <c r="AY370" s="20" t="s">
        <v>144</v>
      </c>
      <c r="BE370" s="228">
        <f>IF(N370="základní",J370,0)</f>
        <v>0</v>
      </c>
      <c r="BF370" s="228">
        <f>IF(N370="snížená",J370,0)</f>
        <v>0</v>
      </c>
      <c r="BG370" s="228">
        <f>IF(N370="zákl. přenesená",J370,0)</f>
        <v>0</v>
      </c>
      <c r="BH370" s="228">
        <f>IF(N370="sníž. přenesená",J370,0)</f>
        <v>0</v>
      </c>
      <c r="BI370" s="228">
        <f>IF(N370="nulová",J370,0)</f>
        <v>0</v>
      </c>
      <c r="BJ370" s="20" t="s">
        <v>79</v>
      </c>
      <c r="BK370" s="228">
        <f>ROUND(I370*H370,2)</f>
        <v>0</v>
      </c>
      <c r="BL370" s="20" t="s">
        <v>152</v>
      </c>
      <c r="BM370" s="227" t="s">
        <v>351</v>
      </c>
    </row>
    <row r="371" s="2" customFormat="1">
      <c r="A371" s="41"/>
      <c r="B371" s="42"/>
      <c r="C371" s="43"/>
      <c r="D371" s="229" t="s">
        <v>154</v>
      </c>
      <c r="E371" s="43"/>
      <c r="F371" s="230" t="s">
        <v>352</v>
      </c>
      <c r="G371" s="43"/>
      <c r="H371" s="43"/>
      <c r="I371" s="231"/>
      <c r="J371" s="43"/>
      <c r="K371" s="43"/>
      <c r="L371" s="47"/>
      <c r="M371" s="232"/>
      <c r="N371" s="233"/>
      <c r="O371" s="87"/>
      <c r="P371" s="87"/>
      <c r="Q371" s="87"/>
      <c r="R371" s="87"/>
      <c r="S371" s="87"/>
      <c r="T371" s="88"/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T371" s="20" t="s">
        <v>154</v>
      </c>
      <c r="AU371" s="20" t="s">
        <v>152</v>
      </c>
    </row>
    <row r="372" s="2" customFormat="1" ht="16.5" customHeight="1">
      <c r="A372" s="41"/>
      <c r="B372" s="42"/>
      <c r="C372" s="216" t="s">
        <v>353</v>
      </c>
      <c r="D372" s="216" t="s">
        <v>147</v>
      </c>
      <c r="E372" s="217" t="s">
        <v>354</v>
      </c>
      <c r="F372" s="218" t="s">
        <v>355</v>
      </c>
      <c r="G372" s="219" t="s">
        <v>350</v>
      </c>
      <c r="H372" s="220">
        <v>9.0920000000000005</v>
      </c>
      <c r="I372" s="221"/>
      <c r="J372" s="222">
        <f>ROUND(I372*H372,2)</f>
        <v>0</v>
      </c>
      <c r="K372" s="218" t="s">
        <v>151</v>
      </c>
      <c r="L372" s="47"/>
      <c r="M372" s="223" t="s">
        <v>19</v>
      </c>
      <c r="N372" s="224" t="s">
        <v>43</v>
      </c>
      <c r="O372" s="87"/>
      <c r="P372" s="225">
        <f>O372*H372</f>
        <v>0</v>
      </c>
      <c r="Q372" s="225">
        <v>0</v>
      </c>
      <c r="R372" s="225">
        <f>Q372*H372</f>
        <v>0</v>
      </c>
      <c r="S372" s="225">
        <v>0</v>
      </c>
      <c r="T372" s="226">
        <f>S372*H372</f>
        <v>0</v>
      </c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R372" s="227" t="s">
        <v>152</v>
      </c>
      <c r="AT372" s="227" t="s">
        <v>147</v>
      </c>
      <c r="AU372" s="227" t="s">
        <v>152</v>
      </c>
      <c r="AY372" s="20" t="s">
        <v>144</v>
      </c>
      <c r="BE372" s="228">
        <f>IF(N372="základní",J372,0)</f>
        <v>0</v>
      </c>
      <c r="BF372" s="228">
        <f>IF(N372="snížená",J372,0)</f>
        <v>0</v>
      </c>
      <c r="BG372" s="228">
        <f>IF(N372="zákl. přenesená",J372,0)</f>
        <v>0</v>
      </c>
      <c r="BH372" s="228">
        <f>IF(N372="sníž. přenesená",J372,0)</f>
        <v>0</v>
      </c>
      <c r="BI372" s="228">
        <f>IF(N372="nulová",J372,0)</f>
        <v>0</v>
      </c>
      <c r="BJ372" s="20" t="s">
        <v>79</v>
      </c>
      <c r="BK372" s="228">
        <f>ROUND(I372*H372,2)</f>
        <v>0</v>
      </c>
      <c r="BL372" s="20" t="s">
        <v>152</v>
      </c>
      <c r="BM372" s="227" t="s">
        <v>356</v>
      </c>
    </row>
    <row r="373" s="2" customFormat="1">
      <c r="A373" s="41"/>
      <c r="B373" s="42"/>
      <c r="C373" s="43"/>
      <c r="D373" s="229" t="s">
        <v>154</v>
      </c>
      <c r="E373" s="43"/>
      <c r="F373" s="230" t="s">
        <v>357</v>
      </c>
      <c r="G373" s="43"/>
      <c r="H373" s="43"/>
      <c r="I373" s="231"/>
      <c r="J373" s="43"/>
      <c r="K373" s="43"/>
      <c r="L373" s="47"/>
      <c r="M373" s="232"/>
      <c r="N373" s="233"/>
      <c r="O373" s="87"/>
      <c r="P373" s="87"/>
      <c r="Q373" s="87"/>
      <c r="R373" s="87"/>
      <c r="S373" s="87"/>
      <c r="T373" s="88"/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T373" s="20" t="s">
        <v>154</v>
      </c>
      <c r="AU373" s="20" t="s">
        <v>152</v>
      </c>
    </row>
    <row r="374" s="2" customFormat="1" ht="16.5" customHeight="1">
      <c r="A374" s="41"/>
      <c r="B374" s="42"/>
      <c r="C374" s="216" t="s">
        <v>358</v>
      </c>
      <c r="D374" s="216" t="s">
        <v>147</v>
      </c>
      <c r="E374" s="217" t="s">
        <v>359</v>
      </c>
      <c r="F374" s="218" t="s">
        <v>360</v>
      </c>
      <c r="G374" s="219" t="s">
        <v>350</v>
      </c>
      <c r="H374" s="220">
        <v>172.74799999999999</v>
      </c>
      <c r="I374" s="221"/>
      <c r="J374" s="222">
        <f>ROUND(I374*H374,2)</f>
        <v>0</v>
      </c>
      <c r="K374" s="218" t="s">
        <v>151</v>
      </c>
      <c r="L374" s="47"/>
      <c r="M374" s="223" t="s">
        <v>19</v>
      </c>
      <c r="N374" s="224" t="s">
        <v>43</v>
      </c>
      <c r="O374" s="87"/>
      <c r="P374" s="225">
        <f>O374*H374</f>
        <v>0</v>
      </c>
      <c r="Q374" s="225">
        <v>0</v>
      </c>
      <c r="R374" s="225">
        <f>Q374*H374</f>
        <v>0</v>
      </c>
      <c r="S374" s="225">
        <v>0</v>
      </c>
      <c r="T374" s="226">
        <f>S374*H374</f>
        <v>0</v>
      </c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R374" s="227" t="s">
        <v>152</v>
      </c>
      <c r="AT374" s="227" t="s">
        <v>147</v>
      </c>
      <c r="AU374" s="227" t="s">
        <v>152</v>
      </c>
      <c r="AY374" s="20" t="s">
        <v>144</v>
      </c>
      <c r="BE374" s="228">
        <f>IF(N374="základní",J374,0)</f>
        <v>0</v>
      </c>
      <c r="BF374" s="228">
        <f>IF(N374="snížená",J374,0)</f>
        <v>0</v>
      </c>
      <c r="BG374" s="228">
        <f>IF(N374="zákl. přenesená",J374,0)</f>
        <v>0</v>
      </c>
      <c r="BH374" s="228">
        <f>IF(N374="sníž. přenesená",J374,0)</f>
        <v>0</v>
      </c>
      <c r="BI374" s="228">
        <f>IF(N374="nulová",J374,0)</f>
        <v>0</v>
      </c>
      <c r="BJ374" s="20" t="s">
        <v>79</v>
      </c>
      <c r="BK374" s="228">
        <f>ROUND(I374*H374,2)</f>
        <v>0</v>
      </c>
      <c r="BL374" s="20" t="s">
        <v>152</v>
      </c>
      <c r="BM374" s="227" t="s">
        <v>361</v>
      </c>
    </row>
    <row r="375" s="2" customFormat="1">
      <c r="A375" s="41"/>
      <c r="B375" s="42"/>
      <c r="C375" s="43"/>
      <c r="D375" s="229" t="s">
        <v>154</v>
      </c>
      <c r="E375" s="43"/>
      <c r="F375" s="230" t="s">
        <v>362</v>
      </c>
      <c r="G375" s="43"/>
      <c r="H375" s="43"/>
      <c r="I375" s="231"/>
      <c r="J375" s="43"/>
      <c r="K375" s="43"/>
      <c r="L375" s="47"/>
      <c r="M375" s="232"/>
      <c r="N375" s="233"/>
      <c r="O375" s="87"/>
      <c r="P375" s="87"/>
      <c r="Q375" s="87"/>
      <c r="R375" s="87"/>
      <c r="S375" s="87"/>
      <c r="T375" s="88"/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T375" s="20" t="s">
        <v>154</v>
      </c>
      <c r="AU375" s="20" t="s">
        <v>152</v>
      </c>
    </row>
    <row r="376" s="14" customFormat="1">
      <c r="A376" s="14"/>
      <c r="B376" s="244"/>
      <c r="C376" s="245"/>
      <c r="D376" s="229" t="s">
        <v>156</v>
      </c>
      <c r="E376" s="245"/>
      <c r="F376" s="247" t="s">
        <v>363</v>
      </c>
      <c r="G376" s="245"/>
      <c r="H376" s="248">
        <v>172.74799999999999</v>
      </c>
      <c r="I376" s="249"/>
      <c r="J376" s="245"/>
      <c r="K376" s="245"/>
      <c r="L376" s="250"/>
      <c r="M376" s="251"/>
      <c r="N376" s="252"/>
      <c r="O376" s="252"/>
      <c r="P376" s="252"/>
      <c r="Q376" s="252"/>
      <c r="R376" s="252"/>
      <c r="S376" s="252"/>
      <c r="T376" s="253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4" t="s">
        <v>156</v>
      </c>
      <c r="AU376" s="254" t="s">
        <v>152</v>
      </c>
      <c r="AV376" s="14" t="s">
        <v>81</v>
      </c>
      <c r="AW376" s="14" t="s">
        <v>4</v>
      </c>
      <c r="AX376" s="14" t="s">
        <v>79</v>
      </c>
      <c r="AY376" s="254" t="s">
        <v>144</v>
      </c>
    </row>
    <row r="377" s="2" customFormat="1">
      <c r="A377" s="41"/>
      <c r="B377" s="42"/>
      <c r="C377" s="216" t="s">
        <v>364</v>
      </c>
      <c r="D377" s="216" t="s">
        <v>147</v>
      </c>
      <c r="E377" s="217" t="s">
        <v>365</v>
      </c>
      <c r="F377" s="218" t="s">
        <v>366</v>
      </c>
      <c r="G377" s="219" t="s">
        <v>350</v>
      </c>
      <c r="H377" s="220">
        <v>9.0920000000000005</v>
      </c>
      <c r="I377" s="221"/>
      <c r="J377" s="222">
        <f>ROUND(I377*H377,2)</f>
        <v>0</v>
      </c>
      <c r="K377" s="218" t="s">
        <v>151</v>
      </c>
      <c r="L377" s="47"/>
      <c r="M377" s="223" t="s">
        <v>19</v>
      </c>
      <c r="N377" s="224" t="s">
        <v>43</v>
      </c>
      <c r="O377" s="87"/>
      <c r="P377" s="225">
        <f>O377*H377</f>
        <v>0</v>
      </c>
      <c r="Q377" s="225">
        <v>0</v>
      </c>
      <c r="R377" s="225">
        <f>Q377*H377</f>
        <v>0</v>
      </c>
      <c r="S377" s="225">
        <v>0</v>
      </c>
      <c r="T377" s="226">
        <f>S377*H377</f>
        <v>0</v>
      </c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R377" s="227" t="s">
        <v>152</v>
      </c>
      <c r="AT377" s="227" t="s">
        <v>147</v>
      </c>
      <c r="AU377" s="227" t="s">
        <v>152</v>
      </c>
      <c r="AY377" s="20" t="s">
        <v>144</v>
      </c>
      <c r="BE377" s="228">
        <f>IF(N377="základní",J377,0)</f>
        <v>0</v>
      </c>
      <c r="BF377" s="228">
        <f>IF(N377="snížená",J377,0)</f>
        <v>0</v>
      </c>
      <c r="BG377" s="228">
        <f>IF(N377="zákl. přenesená",J377,0)</f>
        <v>0</v>
      </c>
      <c r="BH377" s="228">
        <f>IF(N377="sníž. přenesená",J377,0)</f>
        <v>0</v>
      </c>
      <c r="BI377" s="228">
        <f>IF(N377="nulová",J377,0)</f>
        <v>0</v>
      </c>
      <c r="BJ377" s="20" t="s">
        <v>79</v>
      </c>
      <c r="BK377" s="228">
        <f>ROUND(I377*H377,2)</f>
        <v>0</v>
      </c>
      <c r="BL377" s="20" t="s">
        <v>152</v>
      </c>
      <c r="BM377" s="227" t="s">
        <v>367</v>
      </c>
    </row>
    <row r="378" s="2" customFormat="1">
      <c r="A378" s="41"/>
      <c r="B378" s="42"/>
      <c r="C378" s="43"/>
      <c r="D378" s="229" t="s">
        <v>154</v>
      </c>
      <c r="E378" s="43"/>
      <c r="F378" s="230" t="s">
        <v>368</v>
      </c>
      <c r="G378" s="43"/>
      <c r="H378" s="43"/>
      <c r="I378" s="231"/>
      <c r="J378" s="43"/>
      <c r="K378" s="43"/>
      <c r="L378" s="47"/>
      <c r="M378" s="232"/>
      <c r="N378" s="233"/>
      <c r="O378" s="87"/>
      <c r="P378" s="87"/>
      <c r="Q378" s="87"/>
      <c r="R378" s="87"/>
      <c r="S378" s="87"/>
      <c r="T378" s="88"/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T378" s="20" t="s">
        <v>154</v>
      </c>
      <c r="AU378" s="20" t="s">
        <v>152</v>
      </c>
    </row>
    <row r="379" s="16" customFormat="1" ht="20.88" customHeight="1">
      <c r="A379" s="16"/>
      <c r="B379" s="276"/>
      <c r="C379" s="277"/>
      <c r="D379" s="278" t="s">
        <v>71</v>
      </c>
      <c r="E379" s="278" t="s">
        <v>369</v>
      </c>
      <c r="F379" s="278" t="s">
        <v>370</v>
      </c>
      <c r="G379" s="277"/>
      <c r="H379" s="277"/>
      <c r="I379" s="279"/>
      <c r="J379" s="280">
        <f>BK379</f>
        <v>0</v>
      </c>
      <c r="K379" s="277"/>
      <c r="L379" s="281"/>
      <c r="M379" s="282"/>
      <c r="N379" s="283"/>
      <c r="O379" s="283"/>
      <c r="P379" s="284">
        <f>SUM(P380:P381)</f>
        <v>0</v>
      </c>
      <c r="Q379" s="283"/>
      <c r="R379" s="284">
        <f>SUM(R380:R381)</f>
        <v>0</v>
      </c>
      <c r="S379" s="283"/>
      <c r="T379" s="285">
        <f>SUM(T380:T381)</f>
        <v>0</v>
      </c>
      <c r="U379" s="16"/>
      <c r="V379" s="16"/>
      <c r="W379" s="16"/>
      <c r="X379" s="16"/>
      <c r="Y379" s="16"/>
      <c r="Z379" s="16"/>
      <c r="AA379" s="16"/>
      <c r="AB379" s="16"/>
      <c r="AC379" s="16"/>
      <c r="AD379" s="16"/>
      <c r="AE379" s="16"/>
      <c r="AR379" s="286" t="s">
        <v>79</v>
      </c>
      <c r="AT379" s="287" t="s">
        <v>71</v>
      </c>
      <c r="AU379" s="287" t="s">
        <v>145</v>
      </c>
      <c r="AY379" s="286" t="s">
        <v>144</v>
      </c>
      <c r="BK379" s="288">
        <f>SUM(BK380:BK381)</f>
        <v>0</v>
      </c>
    </row>
    <row r="380" s="2" customFormat="1" ht="16.5" customHeight="1">
      <c r="A380" s="41"/>
      <c r="B380" s="42"/>
      <c r="C380" s="216" t="s">
        <v>371</v>
      </c>
      <c r="D380" s="216" t="s">
        <v>147</v>
      </c>
      <c r="E380" s="217" t="s">
        <v>372</v>
      </c>
      <c r="F380" s="218" t="s">
        <v>373</v>
      </c>
      <c r="G380" s="219" t="s">
        <v>350</v>
      </c>
      <c r="H380" s="220">
        <v>2.7469999999999999</v>
      </c>
      <c r="I380" s="221"/>
      <c r="J380" s="222">
        <f>ROUND(I380*H380,2)</f>
        <v>0</v>
      </c>
      <c r="K380" s="218" t="s">
        <v>151</v>
      </c>
      <c r="L380" s="47"/>
      <c r="M380" s="223" t="s">
        <v>19</v>
      </c>
      <c r="N380" s="224" t="s">
        <v>43</v>
      </c>
      <c r="O380" s="87"/>
      <c r="P380" s="225">
        <f>O380*H380</f>
        <v>0</v>
      </c>
      <c r="Q380" s="225">
        <v>0</v>
      </c>
      <c r="R380" s="225">
        <f>Q380*H380</f>
        <v>0</v>
      </c>
      <c r="S380" s="225">
        <v>0</v>
      </c>
      <c r="T380" s="226">
        <f>S380*H380</f>
        <v>0</v>
      </c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R380" s="227" t="s">
        <v>152</v>
      </c>
      <c r="AT380" s="227" t="s">
        <v>147</v>
      </c>
      <c r="AU380" s="227" t="s">
        <v>152</v>
      </c>
      <c r="AY380" s="20" t="s">
        <v>144</v>
      </c>
      <c r="BE380" s="228">
        <f>IF(N380="základní",J380,0)</f>
        <v>0</v>
      </c>
      <c r="BF380" s="228">
        <f>IF(N380="snížená",J380,0)</f>
        <v>0</v>
      </c>
      <c r="BG380" s="228">
        <f>IF(N380="zákl. přenesená",J380,0)</f>
        <v>0</v>
      </c>
      <c r="BH380" s="228">
        <f>IF(N380="sníž. přenesená",J380,0)</f>
        <v>0</v>
      </c>
      <c r="BI380" s="228">
        <f>IF(N380="nulová",J380,0)</f>
        <v>0</v>
      </c>
      <c r="BJ380" s="20" t="s">
        <v>79</v>
      </c>
      <c r="BK380" s="228">
        <f>ROUND(I380*H380,2)</f>
        <v>0</v>
      </c>
      <c r="BL380" s="20" t="s">
        <v>152</v>
      </c>
      <c r="BM380" s="227" t="s">
        <v>374</v>
      </c>
    </row>
    <row r="381" s="2" customFormat="1">
      <c r="A381" s="41"/>
      <c r="B381" s="42"/>
      <c r="C381" s="43"/>
      <c r="D381" s="229" t="s">
        <v>154</v>
      </c>
      <c r="E381" s="43"/>
      <c r="F381" s="230" t="s">
        <v>375</v>
      </c>
      <c r="G381" s="43"/>
      <c r="H381" s="43"/>
      <c r="I381" s="231"/>
      <c r="J381" s="43"/>
      <c r="K381" s="43"/>
      <c r="L381" s="47"/>
      <c r="M381" s="232"/>
      <c r="N381" s="233"/>
      <c r="O381" s="87"/>
      <c r="P381" s="87"/>
      <c r="Q381" s="87"/>
      <c r="R381" s="87"/>
      <c r="S381" s="87"/>
      <c r="T381" s="88"/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T381" s="20" t="s">
        <v>154</v>
      </c>
      <c r="AU381" s="20" t="s">
        <v>152</v>
      </c>
    </row>
    <row r="382" s="12" customFormat="1" ht="25.92" customHeight="1">
      <c r="A382" s="12"/>
      <c r="B382" s="200"/>
      <c r="C382" s="201"/>
      <c r="D382" s="202" t="s">
        <v>71</v>
      </c>
      <c r="E382" s="203" t="s">
        <v>376</v>
      </c>
      <c r="F382" s="203" t="s">
        <v>377</v>
      </c>
      <c r="G382" s="201"/>
      <c r="H382" s="201"/>
      <c r="I382" s="204"/>
      <c r="J382" s="205">
        <f>BK382</f>
        <v>0</v>
      </c>
      <c r="K382" s="201"/>
      <c r="L382" s="206"/>
      <c r="M382" s="207"/>
      <c r="N382" s="208"/>
      <c r="O382" s="208"/>
      <c r="P382" s="209">
        <f>P383+P389+P405+P426+P511+P545+P582</f>
        <v>0</v>
      </c>
      <c r="Q382" s="208"/>
      <c r="R382" s="209">
        <f>R383+R389+R405+R426+R511+R545+R582</f>
        <v>3.6897954790000003</v>
      </c>
      <c r="S382" s="208"/>
      <c r="T382" s="210">
        <f>T383+T389+T405+T426+T511+T545+T582</f>
        <v>0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211" t="s">
        <v>81</v>
      </c>
      <c r="AT382" s="212" t="s">
        <v>71</v>
      </c>
      <c r="AU382" s="212" t="s">
        <v>72</v>
      </c>
      <c r="AY382" s="211" t="s">
        <v>144</v>
      </c>
      <c r="BK382" s="213">
        <f>BK383+BK389+BK405+BK426+BK511+BK545+BK582</f>
        <v>0</v>
      </c>
    </row>
    <row r="383" s="12" customFormat="1" ht="22.8" customHeight="1">
      <c r="A383" s="12"/>
      <c r="B383" s="200"/>
      <c r="C383" s="201"/>
      <c r="D383" s="202" t="s">
        <v>71</v>
      </c>
      <c r="E383" s="214" t="s">
        <v>378</v>
      </c>
      <c r="F383" s="214" t="s">
        <v>379</v>
      </c>
      <c r="G383" s="201"/>
      <c r="H383" s="201"/>
      <c r="I383" s="204"/>
      <c r="J383" s="215">
        <f>BK383</f>
        <v>0</v>
      </c>
      <c r="K383" s="201"/>
      <c r="L383" s="206"/>
      <c r="M383" s="207"/>
      <c r="N383" s="208"/>
      <c r="O383" s="208"/>
      <c r="P383" s="209">
        <f>SUM(P384:P388)</f>
        <v>0</v>
      </c>
      <c r="Q383" s="208"/>
      <c r="R383" s="209">
        <f>SUM(R384:R388)</f>
        <v>0.00031</v>
      </c>
      <c r="S383" s="208"/>
      <c r="T383" s="210">
        <f>SUM(T384:T388)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11" t="s">
        <v>81</v>
      </c>
      <c r="AT383" s="212" t="s">
        <v>71</v>
      </c>
      <c r="AU383" s="212" t="s">
        <v>79</v>
      </c>
      <c r="AY383" s="211" t="s">
        <v>144</v>
      </c>
      <c r="BK383" s="213">
        <f>SUM(BK384:BK388)</f>
        <v>0</v>
      </c>
    </row>
    <row r="384" s="2" customFormat="1" ht="16.5" customHeight="1">
      <c r="A384" s="41"/>
      <c r="B384" s="42"/>
      <c r="C384" s="216" t="s">
        <v>380</v>
      </c>
      <c r="D384" s="216" t="s">
        <v>147</v>
      </c>
      <c r="E384" s="217" t="s">
        <v>381</v>
      </c>
      <c r="F384" s="218" t="s">
        <v>382</v>
      </c>
      <c r="G384" s="219" t="s">
        <v>263</v>
      </c>
      <c r="H384" s="220">
        <v>1</v>
      </c>
      <c r="I384" s="221"/>
      <c r="J384" s="222">
        <f>ROUND(I384*H384,2)</f>
        <v>0</v>
      </c>
      <c r="K384" s="218" t="s">
        <v>151</v>
      </c>
      <c r="L384" s="47"/>
      <c r="M384" s="223" t="s">
        <v>19</v>
      </c>
      <c r="N384" s="224" t="s">
        <v>43</v>
      </c>
      <c r="O384" s="87"/>
      <c r="P384" s="225">
        <f>O384*H384</f>
        <v>0</v>
      </c>
      <c r="Q384" s="225">
        <v>0.00031</v>
      </c>
      <c r="R384" s="225">
        <f>Q384*H384</f>
        <v>0.00031</v>
      </c>
      <c r="S384" s="225">
        <v>0</v>
      </c>
      <c r="T384" s="226">
        <f>S384*H384</f>
        <v>0</v>
      </c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R384" s="227" t="s">
        <v>193</v>
      </c>
      <c r="AT384" s="227" t="s">
        <v>147</v>
      </c>
      <c r="AU384" s="227" t="s">
        <v>81</v>
      </c>
      <c r="AY384" s="20" t="s">
        <v>144</v>
      </c>
      <c r="BE384" s="228">
        <f>IF(N384="základní",J384,0)</f>
        <v>0</v>
      </c>
      <c r="BF384" s="228">
        <f>IF(N384="snížená",J384,0)</f>
        <v>0</v>
      </c>
      <c r="BG384" s="228">
        <f>IF(N384="zákl. přenesená",J384,0)</f>
        <v>0</v>
      </c>
      <c r="BH384" s="228">
        <f>IF(N384="sníž. přenesená",J384,0)</f>
        <v>0</v>
      </c>
      <c r="BI384" s="228">
        <f>IF(N384="nulová",J384,0)</f>
        <v>0</v>
      </c>
      <c r="BJ384" s="20" t="s">
        <v>79</v>
      </c>
      <c r="BK384" s="228">
        <f>ROUND(I384*H384,2)</f>
        <v>0</v>
      </c>
      <c r="BL384" s="20" t="s">
        <v>193</v>
      </c>
      <c r="BM384" s="227" t="s">
        <v>383</v>
      </c>
    </row>
    <row r="385" s="2" customFormat="1">
      <c r="A385" s="41"/>
      <c r="B385" s="42"/>
      <c r="C385" s="43"/>
      <c r="D385" s="229" t="s">
        <v>154</v>
      </c>
      <c r="E385" s="43"/>
      <c r="F385" s="230" t="s">
        <v>382</v>
      </c>
      <c r="G385" s="43"/>
      <c r="H385" s="43"/>
      <c r="I385" s="231"/>
      <c r="J385" s="43"/>
      <c r="K385" s="43"/>
      <c r="L385" s="47"/>
      <c r="M385" s="232"/>
      <c r="N385" s="233"/>
      <c r="O385" s="87"/>
      <c r="P385" s="87"/>
      <c r="Q385" s="87"/>
      <c r="R385" s="87"/>
      <c r="S385" s="87"/>
      <c r="T385" s="88"/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T385" s="20" t="s">
        <v>154</v>
      </c>
      <c r="AU385" s="20" t="s">
        <v>81</v>
      </c>
    </row>
    <row r="386" s="14" customFormat="1">
      <c r="A386" s="14"/>
      <c r="B386" s="244"/>
      <c r="C386" s="245"/>
      <c r="D386" s="229" t="s">
        <v>156</v>
      </c>
      <c r="E386" s="246" t="s">
        <v>19</v>
      </c>
      <c r="F386" s="247" t="s">
        <v>384</v>
      </c>
      <c r="G386" s="245"/>
      <c r="H386" s="248">
        <v>1</v>
      </c>
      <c r="I386" s="249"/>
      <c r="J386" s="245"/>
      <c r="K386" s="245"/>
      <c r="L386" s="250"/>
      <c r="M386" s="251"/>
      <c r="N386" s="252"/>
      <c r="O386" s="252"/>
      <c r="P386" s="252"/>
      <c r="Q386" s="252"/>
      <c r="R386" s="252"/>
      <c r="S386" s="252"/>
      <c r="T386" s="253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4" t="s">
        <v>156</v>
      </c>
      <c r="AU386" s="254" t="s">
        <v>81</v>
      </c>
      <c r="AV386" s="14" t="s">
        <v>81</v>
      </c>
      <c r="AW386" s="14" t="s">
        <v>33</v>
      </c>
      <c r="AX386" s="14" t="s">
        <v>79</v>
      </c>
      <c r="AY386" s="254" t="s">
        <v>144</v>
      </c>
    </row>
    <row r="387" s="2" customFormat="1" ht="16.5" customHeight="1">
      <c r="A387" s="41"/>
      <c r="B387" s="42"/>
      <c r="C387" s="216" t="s">
        <v>385</v>
      </c>
      <c r="D387" s="216" t="s">
        <v>147</v>
      </c>
      <c r="E387" s="217" t="s">
        <v>386</v>
      </c>
      <c r="F387" s="218" t="s">
        <v>387</v>
      </c>
      <c r="G387" s="219" t="s">
        <v>350</v>
      </c>
      <c r="H387" s="220">
        <v>0.001</v>
      </c>
      <c r="I387" s="221"/>
      <c r="J387" s="222">
        <f>ROUND(I387*H387,2)</f>
        <v>0</v>
      </c>
      <c r="K387" s="218" t="s">
        <v>151</v>
      </c>
      <c r="L387" s="47"/>
      <c r="M387" s="223" t="s">
        <v>19</v>
      </c>
      <c r="N387" s="224" t="s">
        <v>43</v>
      </c>
      <c r="O387" s="87"/>
      <c r="P387" s="225">
        <f>O387*H387</f>
        <v>0</v>
      </c>
      <c r="Q387" s="225">
        <v>0</v>
      </c>
      <c r="R387" s="225">
        <f>Q387*H387</f>
        <v>0</v>
      </c>
      <c r="S387" s="225">
        <v>0</v>
      </c>
      <c r="T387" s="226">
        <f>S387*H387</f>
        <v>0</v>
      </c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R387" s="227" t="s">
        <v>193</v>
      </c>
      <c r="AT387" s="227" t="s">
        <v>147</v>
      </c>
      <c r="AU387" s="227" t="s">
        <v>81</v>
      </c>
      <c r="AY387" s="20" t="s">
        <v>144</v>
      </c>
      <c r="BE387" s="228">
        <f>IF(N387="základní",J387,0)</f>
        <v>0</v>
      </c>
      <c r="BF387" s="228">
        <f>IF(N387="snížená",J387,0)</f>
        <v>0</v>
      </c>
      <c r="BG387" s="228">
        <f>IF(N387="zákl. přenesená",J387,0)</f>
        <v>0</v>
      </c>
      <c r="BH387" s="228">
        <f>IF(N387="sníž. přenesená",J387,0)</f>
        <v>0</v>
      </c>
      <c r="BI387" s="228">
        <f>IF(N387="nulová",J387,0)</f>
        <v>0</v>
      </c>
      <c r="BJ387" s="20" t="s">
        <v>79</v>
      </c>
      <c r="BK387" s="228">
        <f>ROUND(I387*H387,2)</f>
        <v>0</v>
      </c>
      <c r="BL387" s="20" t="s">
        <v>193</v>
      </c>
      <c r="BM387" s="227" t="s">
        <v>388</v>
      </c>
    </row>
    <row r="388" s="2" customFormat="1">
      <c r="A388" s="41"/>
      <c r="B388" s="42"/>
      <c r="C388" s="43"/>
      <c r="D388" s="229" t="s">
        <v>154</v>
      </c>
      <c r="E388" s="43"/>
      <c r="F388" s="230" t="s">
        <v>389</v>
      </c>
      <c r="G388" s="43"/>
      <c r="H388" s="43"/>
      <c r="I388" s="231"/>
      <c r="J388" s="43"/>
      <c r="K388" s="43"/>
      <c r="L388" s="47"/>
      <c r="M388" s="232"/>
      <c r="N388" s="233"/>
      <c r="O388" s="87"/>
      <c r="P388" s="87"/>
      <c r="Q388" s="87"/>
      <c r="R388" s="87"/>
      <c r="S388" s="87"/>
      <c r="T388" s="88"/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T388" s="20" t="s">
        <v>154</v>
      </c>
      <c r="AU388" s="20" t="s">
        <v>81</v>
      </c>
    </row>
    <row r="389" s="12" customFormat="1" ht="22.8" customHeight="1">
      <c r="A389" s="12"/>
      <c r="B389" s="200"/>
      <c r="C389" s="201"/>
      <c r="D389" s="202" t="s">
        <v>71</v>
      </c>
      <c r="E389" s="214" t="s">
        <v>390</v>
      </c>
      <c r="F389" s="214" t="s">
        <v>391</v>
      </c>
      <c r="G389" s="201"/>
      <c r="H389" s="201"/>
      <c r="I389" s="204"/>
      <c r="J389" s="215">
        <f>BK389</f>
        <v>0</v>
      </c>
      <c r="K389" s="201"/>
      <c r="L389" s="206"/>
      <c r="M389" s="207"/>
      <c r="N389" s="208"/>
      <c r="O389" s="208"/>
      <c r="P389" s="209">
        <f>SUM(P390:P404)</f>
        <v>0</v>
      </c>
      <c r="Q389" s="208"/>
      <c r="R389" s="209">
        <f>SUM(R390:R404)</f>
        <v>0.079278981799999995</v>
      </c>
      <c r="S389" s="208"/>
      <c r="T389" s="210">
        <f>SUM(T390:T404)</f>
        <v>0</v>
      </c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R389" s="211" t="s">
        <v>81</v>
      </c>
      <c r="AT389" s="212" t="s">
        <v>71</v>
      </c>
      <c r="AU389" s="212" t="s">
        <v>79</v>
      </c>
      <c r="AY389" s="211" t="s">
        <v>144</v>
      </c>
      <c r="BK389" s="213">
        <f>SUM(BK390:BK404)</f>
        <v>0</v>
      </c>
    </row>
    <row r="390" s="2" customFormat="1" ht="16.5" customHeight="1">
      <c r="A390" s="41"/>
      <c r="B390" s="42"/>
      <c r="C390" s="216" t="s">
        <v>392</v>
      </c>
      <c r="D390" s="216" t="s">
        <v>147</v>
      </c>
      <c r="E390" s="217" t="s">
        <v>393</v>
      </c>
      <c r="F390" s="218" t="s">
        <v>394</v>
      </c>
      <c r="G390" s="219" t="s">
        <v>150</v>
      </c>
      <c r="H390" s="220">
        <v>2</v>
      </c>
      <c r="I390" s="221"/>
      <c r="J390" s="222">
        <f>ROUND(I390*H390,2)</f>
        <v>0</v>
      </c>
      <c r="K390" s="218" t="s">
        <v>151</v>
      </c>
      <c r="L390" s="47"/>
      <c r="M390" s="223" t="s">
        <v>19</v>
      </c>
      <c r="N390" s="224" t="s">
        <v>43</v>
      </c>
      <c r="O390" s="87"/>
      <c r="P390" s="225">
        <f>O390*H390</f>
        <v>0</v>
      </c>
      <c r="Q390" s="225">
        <v>0.012201490900000001</v>
      </c>
      <c r="R390" s="225">
        <f>Q390*H390</f>
        <v>0.024402981800000001</v>
      </c>
      <c r="S390" s="225">
        <v>0</v>
      </c>
      <c r="T390" s="226">
        <f>S390*H390</f>
        <v>0</v>
      </c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R390" s="227" t="s">
        <v>193</v>
      </c>
      <c r="AT390" s="227" t="s">
        <v>147</v>
      </c>
      <c r="AU390" s="227" t="s">
        <v>81</v>
      </c>
      <c r="AY390" s="20" t="s">
        <v>144</v>
      </c>
      <c r="BE390" s="228">
        <f>IF(N390="základní",J390,0)</f>
        <v>0</v>
      </c>
      <c r="BF390" s="228">
        <f>IF(N390="snížená",J390,0)</f>
        <v>0</v>
      </c>
      <c r="BG390" s="228">
        <f>IF(N390="zákl. přenesená",J390,0)</f>
        <v>0</v>
      </c>
      <c r="BH390" s="228">
        <f>IF(N390="sníž. přenesená",J390,0)</f>
        <v>0</v>
      </c>
      <c r="BI390" s="228">
        <f>IF(N390="nulová",J390,0)</f>
        <v>0</v>
      </c>
      <c r="BJ390" s="20" t="s">
        <v>79</v>
      </c>
      <c r="BK390" s="228">
        <f>ROUND(I390*H390,2)</f>
        <v>0</v>
      </c>
      <c r="BL390" s="20" t="s">
        <v>193</v>
      </c>
      <c r="BM390" s="227" t="s">
        <v>395</v>
      </c>
    </row>
    <row r="391" s="2" customFormat="1">
      <c r="A391" s="41"/>
      <c r="B391" s="42"/>
      <c r="C391" s="43"/>
      <c r="D391" s="229" t="s">
        <v>154</v>
      </c>
      <c r="E391" s="43"/>
      <c r="F391" s="230" t="s">
        <v>396</v>
      </c>
      <c r="G391" s="43"/>
      <c r="H391" s="43"/>
      <c r="I391" s="231"/>
      <c r="J391" s="43"/>
      <c r="K391" s="43"/>
      <c r="L391" s="47"/>
      <c r="M391" s="232"/>
      <c r="N391" s="233"/>
      <c r="O391" s="87"/>
      <c r="P391" s="87"/>
      <c r="Q391" s="87"/>
      <c r="R391" s="87"/>
      <c r="S391" s="87"/>
      <c r="T391" s="88"/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T391" s="20" t="s">
        <v>154</v>
      </c>
      <c r="AU391" s="20" t="s">
        <v>81</v>
      </c>
    </row>
    <row r="392" s="13" customFormat="1">
      <c r="A392" s="13"/>
      <c r="B392" s="234"/>
      <c r="C392" s="235"/>
      <c r="D392" s="229" t="s">
        <v>156</v>
      </c>
      <c r="E392" s="236" t="s">
        <v>19</v>
      </c>
      <c r="F392" s="237" t="s">
        <v>397</v>
      </c>
      <c r="G392" s="235"/>
      <c r="H392" s="236" t="s">
        <v>19</v>
      </c>
      <c r="I392" s="238"/>
      <c r="J392" s="235"/>
      <c r="K392" s="235"/>
      <c r="L392" s="239"/>
      <c r="M392" s="240"/>
      <c r="N392" s="241"/>
      <c r="O392" s="241"/>
      <c r="P392" s="241"/>
      <c r="Q392" s="241"/>
      <c r="R392" s="241"/>
      <c r="S392" s="241"/>
      <c r="T392" s="242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3" t="s">
        <v>156</v>
      </c>
      <c r="AU392" s="243" t="s">
        <v>81</v>
      </c>
      <c r="AV392" s="13" t="s">
        <v>79</v>
      </c>
      <c r="AW392" s="13" t="s">
        <v>33</v>
      </c>
      <c r="AX392" s="13" t="s">
        <v>72</v>
      </c>
      <c r="AY392" s="243" t="s">
        <v>144</v>
      </c>
    </row>
    <row r="393" s="14" customFormat="1">
      <c r="A393" s="14"/>
      <c r="B393" s="244"/>
      <c r="C393" s="245"/>
      <c r="D393" s="229" t="s">
        <v>156</v>
      </c>
      <c r="E393" s="246" t="s">
        <v>19</v>
      </c>
      <c r="F393" s="247" t="s">
        <v>398</v>
      </c>
      <c r="G393" s="245"/>
      <c r="H393" s="248">
        <v>2</v>
      </c>
      <c r="I393" s="249"/>
      <c r="J393" s="245"/>
      <c r="K393" s="245"/>
      <c r="L393" s="250"/>
      <c r="M393" s="251"/>
      <c r="N393" s="252"/>
      <c r="O393" s="252"/>
      <c r="P393" s="252"/>
      <c r="Q393" s="252"/>
      <c r="R393" s="252"/>
      <c r="S393" s="252"/>
      <c r="T393" s="253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4" t="s">
        <v>156</v>
      </c>
      <c r="AU393" s="254" t="s">
        <v>81</v>
      </c>
      <c r="AV393" s="14" t="s">
        <v>81</v>
      </c>
      <c r="AW393" s="14" t="s">
        <v>33</v>
      </c>
      <c r="AX393" s="14" t="s">
        <v>72</v>
      </c>
      <c r="AY393" s="254" t="s">
        <v>144</v>
      </c>
    </row>
    <row r="394" s="15" customFormat="1">
      <c r="A394" s="15"/>
      <c r="B394" s="255"/>
      <c r="C394" s="256"/>
      <c r="D394" s="229" t="s">
        <v>156</v>
      </c>
      <c r="E394" s="257" t="s">
        <v>19</v>
      </c>
      <c r="F394" s="258" t="s">
        <v>159</v>
      </c>
      <c r="G394" s="256"/>
      <c r="H394" s="259">
        <v>2</v>
      </c>
      <c r="I394" s="260"/>
      <c r="J394" s="256"/>
      <c r="K394" s="256"/>
      <c r="L394" s="261"/>
      <c r="M394" s="262"/>
      <c r="N394" s="263"/>
      <c r="O394" s="263"/>
      <c r="P394" s="263"/>
      <c r="Q394" s="263"/>
      <c r="R394" s="263"/>
      <c r="S394" s="263"/>
      <c r="T394" s="264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65" t="s">
        <v>156</v>
      </c>
      <c r="AU394" s="265" t="s">
        <v>81</v>
      </c>
      <c r="AV394" s="15" t="s">
        <v>152</v>
      </c>
      <c r="AW394" s="15" t="s">
        <v>33</v>
      </c>
      <c r="AX394" s="15" t="s">
        <v>79</v>
      </c>
      <c r="AY394" s="265" t="s">
        <v>144</v>
      </c>
    </row>
    <row r="395" s="2" customFormat="1" ht="16.5" customHeight="1">
      <c r="A395" s="41"/>
      <c r="B395" s="42"/>
      <c r="C395" s="216" t="s">
        <v>399</v>
      </c>
      <c r="D395" s="216" t="s">
        <v>147</v>
      </c>
      <c r="E395" s="217" t="s">
        <v>400</v>
      </c>
      <c r="F395" s="218" t="s">
        <v>401</v>
      </c>
      <c r="G395" s="219" t="s">
        <v>150</v>
      </c>
      <c r="H395" s="220">
        <v>2</v>
      </c>
      <c r="I395" s="221"/>
      <c r="J395" s="222">
        <f>ROUND(I395*H395,2)</f>
        <v>0</v>
      </c>
      <c r="K395" s="218" t="s">
        <v>151</v>
      </c>
      <c r="L395" s="47"/>
      <c r="M395" s="223" t="s">
        <v>19</v>
      </c>
      <c r="N395" s="224" t="s">
        <v>43</v>
      </c>
      <c r="O395" s="87"/>
      <c r="P395" s="225">
        <f>O395*H395</f>
        <v>0</v>
      </c>
      <c r="Q395" s="225">
        <v>0.00010000000000000001</v>
      </c>
      <c r="R395" s="225">
        <f>Q395*H395</f>
        <v>0.00020000000000000001</v>
      </c>
      <c r="S395" s="225">
        <v>0</v>
      </c>
      <c r="T395" s="226">
        <f>S395*H395</f>
        <v>0</v>
      </c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R395" s="227" t="s">
        <v>193</v>
      </c>
      <c r="AT395" s="227" t="s">
        <v>147</v>
      </c>
      <c r="AU395" s="227" t="s">
        <v>81</v>
      </c>
      <c r="AY395" s="20" t="s">
        <v>144</v>
      </c>
      <c r="BE395" s="228">
        <f>IF(N395="základní",J395,0)</f>
        <v>0</v>
      </c>
      <c r="BF395" s="228">
        <f>IF(N395="snížená",J395,0)</f>
        <v>0</v>
      </c>
      <c r="BG395" s="228">
        <f>IF(N395="zákl. přenesená",J395,0)</f>
        <v>0</v>
      </c>
      <c r="BH395" s="228">
        <f>IF(N395="sníž. přenesená",J395,0)</f>
        <v>0</v>
      </c>
      <c r="BI395" s="228">
        <f>IF(N395="nulová",J395,0)</f>
        <v>0</v>
      </c>
      <c r="BJ395" s="20" t="s">
        <v>79</v>
      </c>
      <c r="BK395" s="228">
        <f>ROUND(I395*H395,2)</f>
        <v>0</v>
      </c>
      <c r="BL395" s="20" t="s">
        <v>193</v>
      </c>
      <c r="BM395" s="227" t="s">
        <v>402</v>
      </c>
    </row>
    <row r="396" s="2" customFormat="1">
      <c r="A396" s="41"/>
      <c r="B396" s="42"/>
      <c r="C396" s="43"/>
      <c r="D396" s="229" t="s">
        <v>154</v>
      </c>
      <c r="E396" s="43"/>
      <c r="F396" s="230" t="s">
        <v>403</v>
      </c>
      <c r="G396" s="43"/>
      <c r="H396" s="43"/>
      <c r="I396" s="231"/>
      <c r="J396" s="43"/>
      <c r="K396" s="43"/>
      <c r="L396" s="47"/>
      <c r="M396" s="232"/>
      <c r="N396" s="233"/>
      <c r="O396" s="87"/>
      <c r="P396" s="87"/>
      <c r="Q396" s="87"/>
      <c r="R396" s="87"/>
      <c r="S396" s="87"/>
      <c r="T396" s="88"/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T396" s="20" t="s">
        <v>154</v>
      </c>
      <c r="AU396" s="20" t="s">
        <v>81</v>
      </c>
    </row>
    <row r="397" s="2" customFormat="1" ht="16.5" customHeight="1">
      <c r="A397" s="41"/>
      <c r="B397" s="42"/>
      <c r="C397" s="216" t="s">
        <v>404</v>
      </c>
      <c r="D397" s="216" t="s">
        <v>147</v>
      </c>
      <c r="E397" s="217" t="s">
        <v>405</v>
      </c>
      <c r="F397" s="218" t="s">
        <v>406</v>
      </c>
      <c r="G397" s="219" t="s">
        <v>253</v>
      </c>
      <c r="H397" s="220">
        <v>2</v>
      </c>
      <c r="I397" s="221"/>
      <c r="J397" s="222">
        <f>ROUND(I397*H397,2)</f>
        <v>0</v>
      </c>
      <c r="K397" s="218" t="s">
        <v>151</v>
      </c>
      <c r="L397" s="47"/>
      <c r="M397" s="223" t="s">
        <v>19</v>
      </c>
      <c r="N397" s="224" t="s">
        <v>43</v>
      </c>
      <c r="O397" s="87"/>
      <c r="P397" s="225">
        <f>O397*H397</f>
        <v>0</v>
      </c>
      <c r="Q397" s="225">
        <v>0.0043759999999999997</v>
      </c>
      <c r="R397" s="225">
        <f>Q397*H397</f>
        <v>0.0087519999999999994</v>
      </c>
      <c r="S397" s="225">
        <v>0</v>
      </c>
      <c r="T397" s="226">
        <f>S397*H397</f>
        <v>0</v>
      </c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R397" s="227" t="s">
        <v>193</v>
      </c>
      <c r="AT397" s="227" t="s">
        <v>147</v>
      </c>
      <c r="AU397" s="227" t="s">
        <v>81</v>
      </c>
      <c r="AY397" s="20" t="s">
        <v>144</v>
      </c>
      <c r="BE397" s="228">
        <f>IF(N397="základní",J397,0)</f>
        <v>0</v>
      </c>
      <c r="BF397" s="228">
        <f>IF(N397="snížená",J397,0)</f>
        <v>0</v>
      </c>
      <c r="BG397" s="228">
        <f>IF(N397="zákl. přenesená",J397,0)</f>
        <v>0</v>
      </c>
      <c r="BH397" s="228">
        <f>IF(N397="sníž. přenesená",J397,0)</f>
        <v>0</v>
      </c>
      <c r="BI397" s="228">
        <f>IF(N397="nulová",J397,0)</f>
        <v>0</v>
      </c>
      <c r="BJ397" s="20" t="s">
        <v>79</v>
      </c>
      <c r="BK397" s="228">
        <f>ROUND(I397*H397,2)</f>
        <v>0</v>
      </c>
      <c r="BL397" s="20" t="s">
        <v>193</v>
      </c>
      <c r="BM397" s="227" t="s">
        <v>407</v>
      </c>
    </row>
    <row r="398" s="2" customFormat="1">
      <c r="A398" s="41"/>
      <c r="B398" s="42"/>
      <c r="C398" s="43"/>
      <c r="D398" s="229" t="s">
        <v>154</v>
      </c>
      <c r="E398" s="43"/>
      <c r="F398" s="230" t="s">
        <v>408</v>
      </c>
      <c r="G398" s="43"/>
      <c r="H398" s="43"/>
      <c r="I398" s="231"/>
      <c r="J398" s="43"/>
      <c r="K398" s="43"/>
      <c r="L398" s="47"/>
      <c r="M398" s="232"/>
      <c r="N398" s="233"/>
      <c r="O398" s="87"/>
      <c r="P398" s="87"/>
      <c r="Q398" s="87"/>
      <c r="R398" s="87"/>
      <c r="S398" s="87"/>
      <c r="T398" s="88"/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T398" s="20" t="s">
        <v>154</v>
      </c>
      <c r="AU398" s="20" t="s">
        <v>81</v>
      </c>
    </row>
    <row r="399" s="2" customFormat="1" ht="16.5" customHeight="1">
      <c r="A399" s="41"/>
      <c r="B399" s="42"/>
      <c r="C399" s="216" t="s">
        <v>409</v>
      </c>
      <c r="D399" s="216" t="s">
        <v>147</v>
      </c>
      <c r="E399" s="217" t="s">
        <v>410</v>
      </c>
      <c r="F399" s="218" t="s">
        <v>411</v>
      </c>
      <c r="G399" s="219" t="s">
        <v>263</v>
      </c>
      <c r="H399" s="220">
        <v>5</v>
      </c>
      <c r="I399" s="221"/>
      <c r="J399" s="222">
        <f>ROUND(I399*H399,2)</f>
        <v>0</v>
      </c>
      <c r="K399" s="218" t="s">
        <v>151</v>
      </c>
      <c r="L399" s="47"/>
      <c r="M399" s="223" t="s">
        <v>19</v>
      </c>
      <c r="N399" s="224" t="s">
        <v>43</v>
      </c>
      <c r="O399" s="87"/>
      <c r="P399" s="225">
        <f>O399*H399</f>
        <v>0</v>
      </c>
      <c r="Q399" s="225">
        <v>0.00018479999999999999</v>
      </c>
      <c r="R399" s="225">
        <f>Q399*H399</f>
        <v>0.00092399999999999991</v>
      </c>
      <c r="S399" s="225">
        <v>0</v>
      </c>
      <c r="T399" s="226">
        <f>S399*H399</f>
        <v>0</v>
      </c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R399" s="227" t="s">
        <v>193</v>
      </c>
      <c r="AT399" s="227" t="s">
        <v>147</v>
      </c>
      <c r="AU399" s="227" t="s">
        <v>81</v>
      </c>
      <c r="AY399" s="20" t="s">
        <v>144</v>
      </c>
      <c r="BE399" s="228">
        <f>IF(N399="základní",J399,0)</f>
        <v>0</v>
      </c>
      <c r="BF399" s="228">
        <f>IF(N399="snížená",J399,0)</f>
        <v>0</v>
      </c>
      <c r="BG399" s="228">
        <f>IF(N399="zákl. přenesená",J399,0)</f>
        <v>0</v>
      </c>
      <c r="BH399" s="228">
        <f>IF(N399="sníž. přenesená",J399,0)</f>
        <v>0</v>
      </c>
      <c r="BI399" s="228">
        <f>IF(N399="nulová",J399,0)</f>
        <v>0</v>
      </c>
      <c r="BJ399" s="20" t="s">
        <v>79</v>
      </c>
      <c r="BK399" s="228">
        <f>ROUND(I399*H399,2)</f>
        <v>0</v>
      </c>
      <c r="BL399" s="20" t="s">
        <v>193</v>
      </c>
      <c r="BM399" s="227" t="s">
        <v>412</v>
      </c>
    </row>
    <row r="400" s="2" customFormat="1">
      <c r="A400" s="41"/>
      <c r="B400" s="42"/>
      <c r="C400" s="43"/>
      <c r="D400" s="229" t="s">
        <v>154</v>
      </c>
      <c r="E400" s="43"/>
      <c r="F400" s="230" t="s">
        <v>413</v>
      </c>
      <c r="G400" s="43"/>
      <c r="H400" s="43"/>
      <c r="I400" s="231"/>
      <c r="J400" s="43"/>
      <c r="K400" s="43"/>
      <c r="L400" s="47"/>
      <c r="M400" s="232"/>
      <c r="N400" s="233"/>
      <c r="O400" s="87"/>
      <c r="P400" s="87"/>
      <c r="Q400" s="87"/>
      <c r="R400" s="87"/>
      <c r="S400" s="87"/>
      <c r="T400" s="88"/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T400" s="20" t="s">
        <v>154</v>
      </c>
      <c r="AU400" s="20" t="s">
        <v>81</v>
      </c>
    </row>
    <row r="401" s="2" customFormat="1" ht="16.5" customHeight="1">
      <c r="A401" s="41"/>
      <c r="B401" s="42"/>
      <c r="C401" s="266" t="s">
        <v>414</v>
      </c>
      <c r="D401" s="266" t="s">
        <v>267</v>
      </c>
      <c r="E401" s="267" t="s">
        <v>415</v>
      </c>
      <c r="F401" s="268" t="s">
        <v>416</v>
      </c>
      <c r="G401" s="269" t="s">
        <v>263</v>
      </c>
      <c r="H401" s="270">
        <v>5</v>
      </c>
      <c r="I401" s="271"/>
      <c r="J401" s="272">
        <f>ROUND(I401*H401,2)</f>
        <v>0</v>
      </c>
      <c r="K401" s="268" t="s">
        <v>151</v>
      </c>
      <c r="L401" s="273"/>
      <c r="M401" s="274" t="s">
        <v>19</v>
      </c>
      <c r="N401" s="275" t="s">
        <v>43</v>
      </c>
      <c r="O401" s="87"/>
      <c r="P401" s="225">
        <f>O401*H401</f>
        <v>0</v>
      </c>
      <c r="Q401" s="225">
        <v>0.0089999999999999993</v>
      </c>
      <c r="R401" s="225">
        <f>Q401*H401</f>
        <v>0.044999999999999998</v>
      </c>
      <c r="S401" s="225">
        <v>0</v>
      </c>
      <c r="T401" s="226">
        <f>S401*H401</f>
        <v>0</v>
      </c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R401" s="227" t="s">
        <v>409</v>
      </c>
      <c r="AT401" s="227" t="s">
        <v>267</v>
      </c>
      <c r="AU401" s="227" t="s">
        <v>81</v>
      </c>
      <c r="AY401" s="20" t="s">
        <v>144</v>
      </c>
      <c r="BE401" s="228">
        <f>IF(N401="základní",J401,0)</f>
        <v>0</v>
      </c>
      <c r="BF401" s="228">
        <f>IF(N401="snížená",J401,0)</f>
        <v>0</v>
      </c>
      <c r="BG401" s="228">
        <f>IF(N401="zákl. přenesená",J401,0)</f>
        <v>0</v>
      </c>
      <c r="BH401" s="228">
        <f>IF(N401="sníž. přenesená",J401,0)</f>
        <v>0</v>
      </c>
      <c r="BI401" s="228">
        <f>IF(N401="nulová",J401,0)</f>
        <v>0</v>
      </c>
      <c r="BJ401" s="20" t="s">
        <v>79</v>
      </c>
      <c r="BK401" s="228">
        <f>ROUND(I401*H401,2)</f>
        <v>0</v>
      </c>
      <c r="BL401" s="20" t="s">
        <v>193</v>
      </c>
      <c r="BM401" s="227" t="s">
        <v>417</v>
      </c>
    </row>
    <row r="402" s="2" customFormat="1">
      <c r="A402" s="41"/>
      <c r="B402" s="42"/>
      <c r="C402" s="43"/>
      <c r="D402" s="229" t="s">
        <v>154</v>
      </c>
      <c r="E402" s="43"/>
      <c r="F402" s="230" t="s">
        <v>416</v>
      </c>
      <c r="G402" s="43"/>
      <c r="H402" s="43"/>
      <c r="I402" s="231"/>
      <c r="J402" s="43"/>
      <c r="K402" s="43"/>
      <c r="L402" s="47"/>
      <c r="M402" s="232"/>
      <c r="N402" s="233"/>
      <c r="O402" s="87"/>
      <c r="P402" s="87"/>
      <c r="Q402" s="87"/>
      <c r="R402" s="87"/>
      <c r="S402" s="87"/>
      <c r="T402" s="88"/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T402" s="20" t="s">
        <v>154</v>
      </c>
      <c r="AU402" s="20" t="s">
        <v>81</v>
      </c>
    </row>
    <row r="403" s="2" customFormat="1" ht="16.5" customHeight="1">
      <c r="A403" s="41"/>
      <c r="B403" s="42"/>
      <c r="C403" s="216" t="s">
        <v>418</v>
      </c>
      <c r="D403" s="216" t="s">
        <v>147</v>
      </c>
      <c r="E403" s="217" t="s">
        <v>419</v>
      </c>
      <c r="F403" s="218" t="s">
        <v>420</v>
      </c>
      <c r="G403" s="219" t="s">
        <v>350</v>
      </c>
      <c r="H403" s="220">
        <v>0.079000000000000001</v>
      </c>
      <c r="I403" s="221"/>
      <c r="J403" s="222">
        <f>ROUND(I403*H403,2)</f>
        <v>0</v>
      </c>
      <c r="K403" s="218" t="s">
        <v>151</v>
      </c>
      <c r="L403" s="47"/>
      <c r="M403" s="223" t="s">
        <v>19</v>
      </c>
      <c r="N403" s="224" t="s">
        <v>43</v>
      </c>
      <c r="O403" s="87"/>
      <c r="P403" s="225">
        <f>O403*H403</f>
        <v>0</v>
      </c>
      <c r="Q403" s="225">
        <v>0</v>
      </c>
      <c r="R403" s="225">
        <f>Q403*H403</f>
        <v>0</v>
      </c>
      <c r="S403" s="225">
        <v>0</v>
      </c>
      <c r="T403" s="226">
        <f>S403*H403</f>
        <v>0</v>
      </c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R403" s="227" t="s">
        <v>193</v>
      </c>
      <c r="AT403" s="227" t="s">
        <v>147</v>
      </c>
      <c r="AU403" s="227" t="s">
        <v>81</v>
      </c>
      <c r="AY403" s="20" t="s">
        <v>144</v>
      </c>
      <c r="BE403" s="228">
        <f>IF(N403="základní",J403,0)</f>
        <v>0</v>
      </c>
      <c r="BF403" s="228">
        <f>IF(N403="snížená",J403,0)</f>
        <v>0</v>
      </c>
      <c r="BG403" s="228">
        <f>IF(N403="zákl. přenesená",J403,0)</f>
        <v>0</v>
      </c>
      <c r="BH403" s="228">
        <f>IF(N403="sníž. přenesená",J403,0)</f>
        <v>0</v>
      </c>
      <c r="BI403" s="228">
        <f>IF(N403="nulová",J403,0)</f>
        <v>0</v>
      </c>
      <c r="BJ403" s="20" t="s">
        <v>79</v>
      </c>
      <c r="BK403" s="228">
        <f>ROUND(I403*H403,2)</f>
        <v>0</v>
      </c>
      <c r="BL403" s="20" t="s">
        <v>193</v>
      </c>
      <c r="BM403" s="227" t="s">
        <v>421</v>
      </c>
    </row>
    <row r="404" s="2" customFormat="1">
      <c r="A404" s="41"/>
      <c r="B404" s="42"/>
      <c r="C404" s="43"/>
      <c r="D404" s="229" t="s">
        <v>154</v>
      </c>
      <c r="E404" s="43"/>
      <c r="F404" s="230" t="s">
        <v>422</v>
      </c>
      <c r="G404" s="43"/>
      <c r="H404" s="43"/>
      <c r="I404" s="231"/>
      <c r="J404" s="43"/>
      <c r="K404" s="43"/>
      <c r="L404" s="47"/>
      <c r="M404" s="232"/>
      <c r="N404" s="233"/>
      <c r="O404" s="87"/>
      <c r="P404" s="87"/>
      <c r="Q404" s="87"/>
      <c r="R404" s="87"/>
      <c r="S404" s="87"/>
      <c r="T404" s="88"/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T404" s="20" t="s">
        <v>154</v>
      </c>
      <c r="AU404" s="20" t="s">
        <v>81</v>
      </c>
    </row>
    <row r="405" s="12" customFormat="1" ht="22.8" customHeight="1">
      <c r="A405" s="12"/>
      <c r="B405" s="200"/>
      <c r="C405" s="201"/>
      <c r="D405" s="202" t="s">
        <v>71</v>
      </c>
      <c r="E405" s="214" t="s">
        <v>423</v>
      </c>
      <c r="F405" s="214" t="s">
        <v>424</v>
      </c>
      <c r="G405" s="201"/>
      <c r="H405" s="201"/>
      <c r="I405" s="204"/>
      <c r="J405" s="215">
        <f>BK405</f>
        <v>0</v>
      </c>
      <c r="K405" s="201"/>
      <c r="L405" s="206"/>
      <c r="M405" s="207"/>
      <c r="N405" s="208"/>
      <c r="O405" s="208"/>
      <c r="P405" s="209">
        <f>SUM(P406:P425)</f>
        <v>0</v>
      </c>
      <c r="Q405" s="208"/>
      <c r="R405" s="209">
        <f>SUM(R406:R425)</f>
        <v>0.22</v>
      </c>
      <c r="S405" s="208"/>
      <c r="T405" s="210">
        <f>SUM(T406:T425)</f>
        <v>0</v>
      </c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R405" s="211" t="s">
        <v>81</v>
      </c>
      <c r="AT405" s="212" t="s">
        <v>71</v>
      </c>
      <c r="AU405" s="212" t="s">
        <v>79</v>
      </c>
      <c r="AY405" s="211" t="s">
        <v>144</v>
      </c>
      <c r="BK405" s="213">
        <f>SUM(BK406:BK425)</f>
        <v>0</v>
      </c>
    </row>
    <row r="406" s="2" customFormat="1" ht="16.5" customHeight="1">
      <c r="A406" s="41"/>
      <c r="B406" s="42"/>
      <c r="C406" s="216" t="s">
        <v>425</v>
      </c>
      <c r="D406" s="216" t="s">
        <v>147</v>
      </c>
      <c r="E406" s="217" t="s">
        <v>426</v>
      </c>
      <c r="F406" s="218" t="s">
        <v>427</v>
      </c>
      <c r="G406" s="219" t="s">
        <v>263</v>
      </c>
      <c r="H406" s="220">
        <v>9</v>
      </c>
      <c r="I406" s="221"/>
      <c r="J406" s="222">
        <f>ROUND(I406*H406,2)</f>
        <v>0</v>
      </c>
      <c r="K406" s="218" t="s">
        <v>151</v>
      </c>
      <c r="L406" s="47"/>
      <c r="M406" s="223" t="s">
        <v>19</v>
      </c>
      <c r="N406" s="224" t="s">
        <v>43</v>
      </c>
      <c r="O406" s="87"/>
      <c r="P406" s="225">
        <f>O406*H406</f>
        <v>0</v>
      </c>
      <c r="Q406" s="225">
        <v>0</v>
      </c>
      <c r="R406" s="225">
        <f>Q406*H406</f>
        <v>0</v>
      </c>
      <c r="S406" s="225">
        <v>0</v>
      </c>
      <c r="T406" s="226">
        <f>S406*H406</f>
        <v>0</v>
      </c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R406" s="227" t="s">
        <v>193</v>
      </c>
      <c r="AT406" s="227" t="s">
        <v>147</v>
      </c>
      <c r="AU406" s="227" t="s">
        <v>81</v>
      </c>
      <c r="AY406" s="20" t="s">
        <v>144</v>
      </c>
      <c r="BE406" s="228">
        <f>IF(N406="základní",J406,0)</f>
        <v>0</v>
      </c>
      <c r="BF406" s="228">
        <f>IF(N406="snížená",J406,0)</f>
        <v>0</v>
      </c>
      <c r="BG406" s="228">
        <f>IF(N406="zákl. přenesená",J406,0)</f>
        <v>0</v>
      </c>
      <c r="BH406" s="228">
        <f>IF(N406="sníž. přenesená",J406,0)</f>
        <v>0</v>
      </c>
      <c r="BI406" s="228">
        <f>IF(N406="nulová",J406,0)</f>
        <v>0</v>
      </c>
      <c r="BJ406" s="20" t="s">
        <v>79</v>
      </c>
      <c r="BK406" s="228">
        <f>ROUND(I406*H406,2)</f>
        <v>0</v>
      </c>
      <c r="BL406" s="20" t="s">
        <v>193</v>
      </c>
      <c r="BM406" s="227" t="s">
        <v>428</v>
      </c>
    </row>
    <row r="407" s="2" customFormat="1">
      <c r="A407" s="41"/>
      <c r="B407" s="42"/>
      <c r="C407" s="43"/>
      <c r="D407" s="229" t="s">
        <v>154</v>
      </c>
      <c r="E407" s="43"/>
      <c r="F407" s="230" t="s">
        <v>429</v>
      </c>
      <c r="G407" s="43"/>
      <c r="H407" s="43"/>
      <c r="I407" s="231"/>
      <c r="J407" s="43"/>
      <c r="K407" s="43"/>
      <c r="L407" s="47"/>
      <c r="M407" s="232"/>
      <c r="N407" s="233"/>
      <c r="O407" s="87"/>
      <c r="P407" s="87"/>
      <c r="Q407" s="87"/>
      <c r="R407" s="87"/>
      <c r="S407" s="87"/>
      <c r="T407" s="88"/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T407" s="20" t="s">
        <v>154</v>
      </c>
      <c r="AU407" s="20" t="s">
        <v>81</v>
      </c>
    </row>
    <row r="408" s="13" customFormat="1">
      <c r="A408" s="13"/>
      <c r="B408" s="234"/>
      <c r="C408" s="235"/>
      <c r="D408" s="229" t="s">
        <v>156</v>
      </c>
      <c r="E408" s="236" t="s">
        <v>19</v>
      </c>
      <c r="F408" s="237" t="s">
        <v>430</v>
      </c>
      <c r="G408" s="235"/>
      <c r="H408" s="236" t="s">
        <v>19</v>
      </c>
      <c r="I408" s="238"/>
      <c r="J408" s="235"/>
      <c r="K408" s="235"/>
      <c r="L408" s="239"/>
      <c r="M408" s="240"/>
      <c r="N408" s="241"/>
      <c r="O408" s="241"/>
      <c r="P408" s="241"/>
      <c r="Q408" s="241"/>
      <c r="R408" s="241"/>
      <c r="S408" s="241"/>
      <c r="T408" s="242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3" t="s">
        <v>156</v>
      </c>
      <c r="AU408" s="243" t="s">
        <v>81</v>
      </c>
      <c r="AV408" s="13" t="s">
        <v>79</v>
      </c>
      <c r="AW408" s="13" t="s">
        <v>33</v>
      </c>
      <c r="AX408" s="13" t="s">
        <v>72</v>
      </c>
      <c r="AY408" s="243" t="s">
        <v>144</v>
      </c>
    </row>
    <row r="409" s="14" customFormat="1">
      <c r="A409" s="14"/>
      <c r="B409" s="244"/>
      <c r="C409" s="245"/>
      <c r="D409" s="229" t="s">
        <v>156</v>
      </c>
      <c r="E409" s="246" t="s">
        <v>19</v>
      </c>
      <c r="F409" s="247" t="s">
        <v>431</v>
      </c>
      <c r="G409" s="245"/>
      <c r="H409" s="248">
        <v>9</v>
      </c>
      <c r="I409" s="249"/>
      <c r="J409" s="245"/>
      <c r="K409" s="245"/>
      <c r="L409" s="250"/>
      <c r="M409" s="251"/>
      <c r="N409" s="252"/>
      <c r="O409" s="252"/>
      <c r="P409" s="252"/>
      <c r="Q409" s="252"/>
      <c r="R409" s="252"/>
      <c r="S409" s="252"/>
      <c r="T409" s="253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4" t="s">
        <v>156</v>
      </c>
      <c r="AU409" s="254" t="s">
        <v>81</v>
      </c>
      <c r="AV409" s="14" t="s">
        <v>81</v>
      </c>
      <c r="AW409" s="14" t="s">
        <v>33</v>
      </c>
      <c r="AX409" s="14" t="s">
        <v>72</v>
      </c>
      <c r="AY409" s="254" t="s">
        <v>144</v>
      </c>
    </row>
    <row r="410" s="15" customFormat="1">
      <c r="A410" s="15"/>
      <c r="B410" s="255"/>
      <c r="C410" s="256"/>
      <c r="D410" s="229" t="s">
        <v>156</v>
      </c>
      <c r="E410" s="257" t="s">
        <v>19</v>
      </c>
      <c r="F410" s="258" t="s">
        <v>159</v>
      </c>
      <c r="G410" s="256"/>
      <c r="H410" s="259">
        <v>9</v>
      </c>
      <c r="I410" s="260"/>
      <c r="J410" s="256"/>
      <c r="K410" s="256"/>
      <c r="L410" s="261"/>
      <c r="M410" s="262"/>
      <c r="N410" s="263"/>
      <c r="O410" s="263"/>
      <c r="P410" s="263"/>
      <c r="Q410" s="263"/>
      <c r="R410" s="263"/>
      <c r="S410" s="263"/>
      <c r="T410" s="264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65" t="s">
        <v>156</v>
      </c>
      <c r="AU410" s="265" t="s">
        <v>81</v>
      </c>
      <c r="AV410" s="15" t="s">
        <v>152</v>
      </c>
      <c r="AW410" s="15" t="s">
        <v>33</v>
      </c>
      <c r="AX410" s="15" t="s">
        <v>79</v>
      </c>
      <c r="AY410" s="265" t="s">
        <v>144</v>
      </c>
    </row>
    <row r="411" s="2" customFormat="1" ht="16.5" customHeight="1">
      <c r="A411" s="41"/>
      <c r="B411" s="42"/>
      <c r="C411" s="266" t="s">
        <v>432</v>
      </c>
      <c r="D411" s="266" t="s">
        <v>267</v>
      </c>
      <c r="E411" s="267" t="s">
        <v>433</v>
      </c>
      <c r="F411" s="268" t="s">
        <v>434</v>
      </c>
      <c r="G411" s="269" t="s">
        <v>263</v>
      </c>
      <c r="H411" s="270">
        <v>5</v>
      </c>
      <c r="I411" s="271"/>
      <c r="J411" s="272">
        <f>ROUND(I411*H411,2)</f>
        <v>0</v>
      </c>
      <c r="K411" s="268" t="s">
        <v>264</v>
      </c>
      <c r="L411" s="273"/>
      <c r="M411" s="274" t="s">
        <v>19</v>
      </c>
      <c r="N411" s="275" t="s">
        <v>43</v>
      </c>
      <c r="O411" s="87"/>
      <c r="P411" s="225">
        <f>O411*H411</f>
        <v>0</v>
      </c>
      <c r="Q411" s="225">
        <v>0.02</v>
      </c>
      <c r="R411" s="225">
        <f>Q411*H411</f>
        <v>0.10000000000000001</v>
      </c>
      <c r="S411" s="225">
        <v>0</v>
      </c>
      <c r="T411" s="226">
        <f>S411*H411</f>
        <v>0</v>
      </c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R411" s="227" t="s">
        <v>231</v>
      </c>
      <c r="AT411" s="227" t="s">
        <v>267</v>
      </c>
      <c r="AU411" s="227" t="s">
        <v>81</v>
      </c>
      <c r="AY411" s="20" t="s">
        <v>144</v>
      </c>
      <c r="BE411" s="228">
        <f>IF(N411="základní",J411,0)</f>
        <v>0</v>
      </c>
      <c r="BF411" s="228">
        <f>IF(N411="snížená",J411,0)</f>
        <v>0</v>
      </c>
      <c r="BG411" s="228">
        <f>IF(N411="zákl. přenesená",J411,0)</f>
        <v>0</v>
      </c>
      <c r="BH411" s="228">
        <f>IF(N411="sníž. přenesená",J411,0)</f>
        <v>0</v>
      </c>
      <c r="BI411" s="228">
        <f>IF(N411="nulová",J411,0)</f>
        <v>0</v>
      </c>
      <c r="BJ411" s="20" t="s">
        <v>79</v>
      </c>
      <c r="BK411" s="228">
        <f>ROUND(I411*H411,2)</f>
        <v>0</v>
      </c>
      <c r="BL411" s="20" t="s">
        <v>152</v>
      </c>
      <c r="BM411" s="227" t="s">
        <v>81</v>
      </c>
    </row>
    <row r="412" s="2" customFormat="1">
      <c r="A412" s="41"/>
      <c r="B412" s="42"/>
      <c r="C412" s="43"/>
      <c r="D412" s="229" t="s">
        <v>154</v>
      </c>
      <c r="E412" s="43"/>
      <c r="F412" s="230" t="s">
        <v>434</v>
      </c>
      <c r="G412" s="43"/>
      <c r="H412" s="43"/>
      <c r="I412" s="231"/>
      <c r="J412" s="43"/>
      <c r="K412" s="43"/>
      <c r="L412" s="47"/>
      <c r="M412" s="232"/>
      <c r="N412" s="233"/>
      <c r="O412" s="87"/>
      <c r="P412" s="87"/>
      <c r="Q412" s="87"/>
      <c r="R412" s="87"/>
      <c r="S412" s="87"/>
      <c r="T412" s="88"/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T412" s="20" t="s">
        <v>154</v>
      </c>
      <c r="AU412" s="20" t="s">
        <v>81</v>
      </c>
    </row>
    <row r="413" s="2" customFormat="1" ht="16.5" customHeight="1">
      <c r="A413" s="41"/>
      <c r="B413" s="42"/>
      <c r="C413" s="266" t="s">
        <v>435</v>
      </c>
      <c r="D413" s="266" t="s">
        <v>267</v>
      </c>
      <c r="E413" s="267" t="s">
        <v>436</v>
      </c>
      <c r="F413" s="268" t="s">
        <v>437</v>
      </c>
      <c r="G413" s="269" t="s">
        <v>263</v>
      </c>
      <c r="H413" s="270">
        <v>4</v>
      </c>
      <c r="I413" s="271"/>
      <c r="J413" s="272">
        <f>ROUND(I413*H413,2)</f>
        <v>0</v>
      </c>
      <c r="K413" s="268" t="s">
        <v>264</v>
      </c>
      <c r="L413" s="273"/>
      <c r="M413" s="274" t="s">
        <v>19</v>
      </c>
      <c r="N413" s="275" t="s">
        <v>43</v>
      </c>
      <c r="O413" s="87"/>
      <c r="P413" s="225">
        <f>O413*H413</f>
        <v>0</v>
      </c>
      <c r="Q413" s="225">
        <v>0.02</v>
      </c>
      <c r="R413" s="225">
        <f>Q413*H413</f>
        <v>0.080000000000000002</v>
      </c>
      <c r="S413" s="225">
        <v>0</v>
      </c>
      <c r="T413" s="226">
        <f>S413*H413</f>
        <v>0</v>
      </c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R413" s="227" t="s">
        <v>231</v>
      </c>
      <c r="AT413" s="227" t="s">
        <v>267</v>
      </c>
      <c r="AU413" s="227" t="s">
        <v>81</v>
      </c>
      <c r="AY413" s="20" t="s">
        <v>144</v>
      </c>
      <c r="BE413" s="228">
        <f>IF(N413="základní",J413,0)</f>
        <v>0</v>
      </c>
      <c r="BF413" s="228">
        <f>IF(N413="snížená",J413,0)</f>
        <v>0</v>
      </c>
      <c r="BG413" s="228">
        <f>IF(N413="zákl. přenesená",J413,0)</f>
        <v>0</v>
      </c>
      <c r="BH413" s="228">
        <f>IF(N413="sníž. přenesená",J413,0)</f>
        <v>0</v>
      </c>
      <c r="BI413" s="228">
        <f>IF(N413="nulová",J413,0)</f>
        <v>0</v>
      </c>
      <c r="BJ413" s="20" t="s">
        <v>79</v>
      </c>
      <c r="BK413" s="228">
        <f>ROUND(I413*H413,2)</f>
        <v>0</v>
      </c>
      <c r="BL413" s="20" t="s">
        <v>152</v>
      </c>
      <c r="BM413" s="227" t="s">
        <v>152</v>
      </c>
    </row>
    <row r="414" s="2" customFormat="1">
      <c r="A414" s="41"/>
      <c r="B414" s="42"/>
      <c r="C414" s="43"/>
      <c r="D414" s="229" t="s">
        <v>154</v>
      </c>
      <c r="E414" s="43"/>
      <c r="F414" s="230" t="s">
        <v>437</v>
      </c>
      <c r="G414" s="43"/>
      <c r="H414" s="43"/>
      <c r="I414" s="231"/>
      <c r="J414" s="43"/>
      <c r="K414" s="43"/>
      <c r="L414" s="47"/>
      <c r="M414" s="232"/>
      <c r="N414" s="233"/>
      <c r="O414" s="87"/>
      <c r="P414" s="87"/>
      <c r="Q414" s="87"/>
      <c r="R414" s="87"/>
      <c r="S414" s="87"/>
      <c r="T414" s="88"/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T414" s="20" t="s">
        <v>154</v>
      </c>
      <c r="AU414" s="20" t="s">
        <v>81</v>
      </c>
    </row>
    <row r="415" s="2" customFormat="1" ht="16.5" customHeight="1">
      <c r="A415" s="41"/>
      <c r="B415" s="42"/>
      <c r="C415" s="216" t="s">
        <v>438</v>
      </c>
      <c r="D415" s="216" t="s">
        <v>147</v>
      </c>
      <c r="E415" s="217" t="s">
        <v>439</v>
      </c>
      <c r="F415" s="218" t="s">
        <v>440</v>
      </c>
      <c r="G415" s="219" t="s">
        <v>263</v>
      </c>
      <c r="H415" s="220">
        <v>2</v>
      </c>
      <c r="I415" s="221"/>
      <c r="J415" s="222">
        <f>ROUND(I415*H415,2)</f>
        <v>0</v>
      </c>
      <c r="K415" s="218" t="s">
        <v>264</v>
      </c>
      <c r="L415" s="47"/>
      <c r="M415" s="223" t="s">
        <v>19</v>
      </c>
      <c r="N415" s="224" t="s">
        <v>43</v>
      </c>
      <c r="O415" s="87"/>
      <c r="P415" s="225">
        <f>O415*H415</f>
        <v>0</v>
      </c>
      <c r="Q415" s="225">
        <v>0</v>
      </c>
      <c r="R415" s="225">
        <f>Q415*H415</f>
        <v>0</v>
      </c>
      <c r="S415" s="225">
        <v>0</v>
      </c>
      <c r="T415" s="226">
        <f>S415*H415</f>
        <v>0</v>
      </c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R415" s="227" t="s">
        <v>193</v>
      </c>
      <c r="AT415" s="227" t="s">
        <v>147</v>
      </c>
      <c r="AU415" s="227" t="s">
        <v>81</v>
      </c>
      <c r="AY415" s="20" t="s">
        <v>144</v>
      </c>
      <c r="BE415" s="228">
        <f>IF(N415="základní",J415,0)</f>
        <v>0</v>
      </c>
      <c r="BF415" s="228">
        <f>IF(N415="snížená",J415,0)</f>
        <v>0</v>
      </c>
      <c r="BG415" s="228">
        <f>IF(N415="zákl. přenesená",J415,0)</f>
        <v>0</v>
      </c>
      <c r="BH415" s="228">
        <f>IF(N415="sníž. přenesená",J415,0)</f>
        <v>0</v>
      </c>
      <c r="BI415" s="228">
        <f>IF(N415="nulová",J415,0)</f>
        <v>0</v>
      </c>
      <c r="BJ415" s="20" t="s">
        <v>79</v>
      </c>
      <c r="BK415" s="228">
        <f>ROUND(I415*H415,2)</f>
        <v>0</v>
      </c>
      <c r="BL415" s="20" t="s">
        <v>193</v>
      </c>
      <c r="BM415" s="227" t="s">
        <v>441</v>
      </c>
    </row>
    <row r="416" s="2" customFormat="1">
      <c r="A416" s="41"/>
      <c r="B416" s="42"/>
      <c r="C416" s="43"/>
      <c r="D416" s="229" t="s">
        <v>154</v>
      </c>
      <c r="E416" s="43"/>
      <c r="F416" s="230" t="s">
        <v>440</v>
      </c>
      <c r="G416" s="43"/>
      <c r="H416" s="43"/>
      <c r="I416" s="231"/>
      <c r="J416" s="43"/>
      <c r="K416" s="43"/>
      <c r="L416" s="47"/>
      <c r="M416" s="232"/>
      <c r="N416" s="233"/>
      <c r="O416" s="87"/>
      <c r="P416" s="87"/>
      <c r="Q416" s="87"/>
      <c r="R416" s="87"/>
      <c r="S416" s="87"/>
      <c r="T416" s="88"/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T416" s="20" t="s">
        <v>154</v>
      </c>
      <c r="AU416" s="20" t="s">
        <v>81</v>
      </c>
    </row>
    <row r="417" s="13" customFormat="1">
      <c r="A417" s="13"/>
      <c r="B417" s="234"/>
      <c r="C417" s="235"/>
      <c r="D417" s="229" t="s">
        <v>156</v>
      </c>
      <c r="E417" s="236" t="s">
        <v>19</v>
      </c>
      <c r="F417" s="237" t="s">
        <v>442</v>
      </c>
      <c r="G417" s="235"/>
      <c r="H417" s="236" t="s">
        <v>19</v>
      </c>
      <c r="I417" s="238"/>
      <c r="J417" s="235"/>
      <c r="K417" s="235"/>
      <c r="L417" s="239"/>
      <c r="M417" s="240"/>
      <c r="N417" s="241"/>
      <c r="O417" s="241"/>
      <c r="P417" s="241"/>
      <c r="Q417" s="241"/>
      <c r="R417" s="241"/>
      <c r="S417" s="241"/>
      <c r="T417" s="242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3" t="s">
        <v>156</v>
      </c>
      <c r="AU417" s="243" t="s">
        <v>81</v>
      </c>
      <c r="AV417" s="13" t="s">
        <v>79</v>
      </c>
      <c r="AW417" s="13" t="s">
        <v>33</v>
      </c>
      <c r="AX417" s="13" t="s">
        <v>72</v>
      </c>
      <c r="AY417" s="243" t="s">
        <v>144</v>
      </c>
    </row>
    <row r="418" s="14" customFormat="1">
      <c r="A418" s="14"/>
      <c r="B418" s="244"/>
      <c r="C418" s="245"/>
      <c r="D418" s="229" t="s">
        <v>156</v>
      </c>
      <c r="E418" s="246" t="s">
        <v>19</v>
      </c>
      <c r="F418" s="247" t="s">
        <v>81</v>
      </c>
      <c r="G418" s="245"/>
      <c r="H418" s="248">
        <v>2</v>
      </c>
      <c r="I418" s="249"/>
      <c r="J418" s="245"/>
      <c r="K418" s="245"/>
      <c r="L418" s="250"/>
      <c r="M418" s="251"/>
      <c r="N418" s="252"/>
      <c r="O418" s="252"/>
      <c r="P418" s="252"/>
      <c r="Q418" s="252"/>
      <c r="R418" s="252"/>
      <c r="S418" s="252"/>
      <c r="T418" s="253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4" t="s">
        <v>156</v>
      </c>
      <c r="AU418" s="254" t="s">
        <v>81</v>
      </c>
      <c r="AV418" s="14" t="s">
        <v>81</v>
      </c>
      <c r="AW418" s="14" t="s">
        <v>33</v>
      </c>
      <c r="AX418" s="14" t="s">
        <v>72</v>
      </c>
      <c r="AY418" s="254" t="s">
        <v>144</v>
      </c>
    </row>
    <row r="419" s="15" customFormat="1">
      <c r="A419" s="15"/>
      <c r="B419" s="255"/>
      <c r="C419" s="256"/>
      <c r="D419" s="229" t="s">
        <v>156</v>
      </c>
      <c r="E419" s="257" t="s">
        <v>19</v>
      </c>
      <c r="F419" s="258" t="s">
        <v>159</v>
      </c>
      <c r="G419" s="256"/>
      <c r="H419" s="259">
        <v>2</v>
      </c>
      <c r="I419" s="260"/>
      <c r="J419" s="256"/>
      <c r="K419" s="256"/>
      <c r="L419" s="261"/>
      <c r="M419" s="262"/>
      <c r="N419" s="263"/>
      <c r="O419" s="263"/>
      <c r="P419" s="263"/>
      <c r="Q419" s="263"/>
      <c r="R419" s="263"/>
      <c r="S419" s="263"/>
      <c r="T419" s="264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65" t="s">
        <v>156</v>
      </c>
      <c r="AU419" s="265" t="s">
        <v>81</v>
      </c>
      <c r="AV419" s="15" t="s">
        <v>152</v>
      </c>
      <c r="AW419" s="15" t="s">
        <v>33</v>
      </c>
      <c r="AX419" s="15" t="s">
        <v>79</v>
      </c>
      <c r="AY419" s="265" t="s">
        <v>144</v>
      </c>
    </row>
    <row r="420" s="2" customFormat="1" ht="16.5" customHeight="1">
      <c r="A420" s="41"/>
      <c r="B420" s="42"/>
      <c r="C420" s="266" t="s">
        <v>443</v>
      </c>
      <c r="D420" s="266" t="s">
        <v>267</v>
      </c>
      <c r="E420" s="267" t="s">
        <v>444</v>
      </c>
      <c r="F420" s="268" t="s">
        <v>445</v>
      </c>
      <c r="G420" s="269" t="s">
        <v>263</v>
      </c>
      <c r="H420" s="270">
        <v>2</v>
      </c>
      <c r="I420" s="271"/>
      <c r="J420" s="272">
        <f>ROUND(I420*H420,2)</f>
        <v>0</v>
      </c>
      <c r="K420" s="268" t="s">
        <v>264</v>
      </c>
      <c r="L420" s="273"/>
      <c r="M420" s="274" t="s">
        <v>19</v>
      </c>
      <c r="N420" s="275" t="s">
        <v>43</v>
      </c>
      <c r="O420" s="87"/>
      <c r="P420" s="225">
        <f>O420*H420</f>
        <v>0</v>
      </c>
      <c r="Q420" s="225">
        <v>0.02</v>
      </c>
      <c r="R420" s="225">
        <f>Q420*H420</f>
        <v>0.040000000000000001</v>
      </c>
      <c r="S420" s="225">
        <v>0</v>
      </c>
      <c r="T420" s="226">
        <f>S420*H420</f>
        <v>0</v>
      </c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R420" s="227" t="s">
        <v>231</v>
      </c>
      <c r="AT420" s="227" t="s">
        <v>267</v>
      </c>
      <c r="AU420" s="227" t="s">
        <v>81</v>
      </c>
      <c r="AY420" s="20" t="s">
        <v>144</v>
      </c>
      <c r="BE420" s="228">
        <f>IF(N420="základní",J420,0)</f>
        <v>0</v>
      </c>
      <c r="BF420" s="228">
        <f>IF(N420="snížená",J420,0)</f>
        <v>0</v>
      </c>
      <c r="BG420" s="228">
        <f>IF(N420="zákl. přenesená",J420,0)</f>
        <v>0</v>
      </c>
      <c r="BH420" s="228">
        <f>IF(N420="sníž. přenesená",J420,0)</f>
        <v>0</v>
      </c>
      <c r="BI420" s="228">
        <f>IF(N420="nulová",J420,0)</f>
        <v>0</v>
      </c>
      <c r="BJ420" s="20" t="s">
        <v>79</v>
      </c>
      <c r="BK420" s="228">
        <f>ROUND(I420*H420,2)</f>
        <v>0</v>
      </c>
      <c r="BL420" s="20" t="s">
        <v>152</v>
      </c>
      <c r="BM420" s="227" t="s">
        <v>186</v>
      </c>
    </row>
    <row r="421" s="2" customFormat="1">
      <c r="A421" s="41"/>
      <c r="B421" s="42"/>
      <c r="C421" s="43"/>
      <c r="D421" s="229" t="s">
        <v>154</v>
      </c>
      <c r="E421" s="43"/>
      <c r="F421" s="230" t="s">
        <v>445</v>
      </c>
      <c r="G421" s="43"/>
      <c r="H421" s="43"/>
      <c r="I421" s="231"/>
      <c r="J421" s="43"/>
      <c r="K421" s="43"/>
      <c r="L421" s="47"/>
      <c r="M421" s="232"/>
      <c r="N421" s="233"/>
      <c r="O421" s="87"/>
      <c r="P421" s="87"/>
      <c r="Q421" s="87"/>
      <c r="R421" s="87"/>
      <c r="S421" s="87"/>
      <c r="T421" s="88"/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T421" s="20" t="s">
        <v>154</v>
      </c>
      <c r="AU421" s="20" t="s">
        <v>81</v>
      </c>
    </row>
    <row r="422" s="2" customFormat="1" ht="16.5" customHeight="1">
      <c r="A422" s="41"/>
      <c r="B422" s="42"/>
      <c r="C422" s="216" t="s">
        <v>446</v>
      </c>
      <c r="D422" s="216" t="s">
        <v>147</v>
      </c>
      <c r="E422" s="217" t="s">
        <v>447</v>
      </c>
      <c r="F422" s="218" t="s">
        <v>448</v>
      </c>
      <c r="G422" s="219" t="s">
        <v>263</v>
      </c>
      <c r="H422" s="220">
        <v>1</v>
      </c>
      <c r="I422" s="221"/>
      <c r="J422" s="222">
        <f>ROUND(I422*H422,2)</f>
        <v>0</v>
      </c>
      <c r="K422" s="218" t="s">
        <v>264</v>
      </c>
      <c r="L422" s="47"/>
      <c r="M422" s="223" t="s">
        <v>19</v>
      </c>
      <c r="N422" s="224" t="s">
        <v>43</v>
      </c>
      <c r="O422" s="87"/>
      <c r="P422" s="225">
        <f>O422*H422</f>
        <v>0</v>
      </c>
      <c r="Q422" s="225">
        <v>0</v>
      </c>
      <c r="R422" s="225">
        <f>Q422*H422</f>
        <v>0</v>
      </c>
      <c r="S422" s="225">
        <v>0</v>
      </c>
      <c r="T422" s="226">
        <f>S422*H422</f>
        <v>0</v>
      </c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R422" s="227" t="s">
        <v>152</v>
      </c>
      <c r="AT422" s="227" t="s">
        <v>147</v>
      </c>
      <c r="AU422" s="227" t="s">
        <v>81</v>
      </c>
      <c r="AY422" s="20" t="s">
        <v>144</v>
      </c>
      <c r="BE422" s="228">
        <f>IF(N422="základní",J422,0)</f>
        <v>0</v>
      </c>
      <c r="BF422" s="228">
        <f>IF(N422="snížená",J422,0)</f>
        <v>0</v>
      </c>
      <c r="BG422" s="228">
        <f>IF(N422="zákl. přenesená",J422,0)</f>
        <v>0</v>
      </c>
      <c r="BH422" s="228">
        <f>IF(N422="sníž. přenesená",J422,0)</f>
        <v>0</v>
      </c>
      <c r="BI422" s="228">
        <f>IF(N422="nulová",J422,0)</f>
        <v>0</v>
      </c>
      <c r="BJ422" s="20" t="s">
        <v>79</v>
      </c>
      <c r="BK422" s="228">
        <f>ROUND(I422*H422,2)</f>
        <v>0</v>
      </c>
      <c r="BL422" s="20" t="s">
        <v>152</v>
      </c>
      <c r="BM422" s="227" t="s">
        <v>449</v>
      </c>
    </row>
    <row r="423" s="2" customFormat="1">
      <c r="A423" s="41"/>
      <c r="B423" s="42"/>
      <c r="C423" s="43"/>
      <c r="D423" s="229" t="s">
        <v>154</v>
      </c>
      <c r="E423" s="43"/>
      <c r="F423" s="230" t="s">
        <v>448</v>
      </c>
      <c r="G423" s="43"/>
      <c r="H423" s="43"/>
      <c r="I423" s="231"/>
      <c r="J423" s="43"/>
      <c r="K423" s="43"/>
      <c r="L423" s="47"/>
      <c r="M423" s="232"/>
      <c r="N423" s="233"/>
      <c r="O423" s="87"/>
      <c r="P423" s="87"/>
      <c r="Q423" s="87"/>
      <c r="R423" s="87"/>
      <c r="S423" s="87"/>
      <c r="T423" s="88"/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T423" s="20" t="s">
        <v>154</v>
      </c>
      <c r="AU423" s="20" t="s">
        <v>81</v>
      </c>
    </row>
    <row r="424" s="2" customFormat="1" ht="16.5" customHeight="1">
      <c r="A424" s="41"/>
      <c r="B424" s="42"/>
      <c r="C424" s="216" t="s">
        <v>450</v>
      </c>
      <c r="D424" s="216" t="s">
        <v>147</v>
      </c>
      <c r="E424" s="217" t="s">
        <v>451</v>
      </c>
      <c r="F424" s="218" t="s">
        <v>452</v>
      </c>
      <c r="G424" s="219" t="s">
        <v>350</v>
      </c>
      <c r="H424" s="220">
        <v>0.22</v>
      </c>
      <c r="I424" s="221"/>
      <c r="J424" s="222">
        <f>ROUND(I424*H424,2)</f>
        <v>0</v>
      </c>
      <c r="K424" s="218" t="s">
        <v>151</v>
      </c>
      <c r="L424" s="47"/>
      <c r="M424" s="223" t="s">
        <v>19</v>
      </c>
      <c r="N424" s="224" t="s">
        <v>43</v>
      </c>
      <c r="O424" s="87"/>
      <c r="P424" s="225">
        <f>O424*H424</f>
        <v>0</v>
      </c>
      <c r="Q424" s="225">
        <v>0</v>
      </c>
      <c r="R424" s="225">
        <f>Q424*H424</f>
        <v>0</v>
      </c>
      <c r="S424" s="225">
        <v>0</v>
      </c>
      <c r="T424" s="226">
        <f>S424*H424</f>
        <v>0</v>
      </c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R424" s="227" t="s">
        <v>193</v>
      </c>
      <c r="AT424" s="227" t="s">
        <v>147</v>
      </c>
      <c r="AU424" s="227" t="s">
        <v>81</v>
      </c>
      <c r="AY424" s="20" t="s">
        <v>144</v>
      </c>
      <c r="BE424" s="228">
        <f>IF(N424="základní",J424,0)</f>
        <v>0</v>
      </c>
      <c r="BF424" s="228">
        <f>IF(N424="snížená",J424,0)</f>
        <v>0</v>
      </c>
      <c r="BG424" s="228">
        <f>IF(N424="zákl. přenesená",J424,0)</f>
        <v>0</v>
      </c>
      <c r="BH424" s="228">
        <f>IF(N424="sníž. přenesená",J424,0)</f>
        <v>0</v>
      </c>
      <c r="BI424" s="228">
        <f>IF(N424="nulová",J424,0)</f>
        <v>0</v>
      </c>
      <c r="BJ424" s="20" t="s">
        <v>79</v>
      </c>
      <c r="BK424" s="228">
        <f>ROUND(I424*H424,2)</f>
        <v>0</v>
      </c>
      <c r="BL424" s="20" t="s">
        <v>193</v>
      </c>
      <c r="BM424" s="227" t="s">
        <v>453</v>
      </c>
    </row>
    <row r="425" s="2" customFormat="1">
      <c r="A425" s="41"/>
      <c r="B425" s="42"/>
      <c r="C425" s="43"/>
      <c r="D425" s="229" t="s">
        <v>154</v>
      </c>
      <c r="E425" s="43"/>
      <c r="F425" s="230" t="s">
        <v>454</v>
      </c>
      <c r="G425" s="43"/>
      <c r="H425" s="43"/>
      <c r="I425" s="231"/>
      <c r="J425" s="43"/>
      <c r="K425" s="43"/>
      <c r="L425" s="47"/>
      <c r="M425" s="232"/>
      <c r="N425" s="233"/>
      <c r="O425" s="87"/>
      <c r="P425" s="87"/>
      <c r="Q425" s="87"/>
      <c r="R425" s="87"/>
      <c r="S425" s="87"/>
      <c r="T425" s="88"/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T425" s="20" t="s">
        <v>154</v>
      </c>
      <c r="AU425" s="20" t="s">
        <v>81</v>
      </c>
    </row>
    <row r="426" s="12" customFormat="1" ht="22.8" customHeight="1">
      <c r="A426" s="12"/>
      <c r="B426" s="200"/>
      <c r="C426" s="201"/>
      <c r="D426" s="202" t="s">
        <v>71</v>
      </c>
      <c r="E426" s="214" t="s">
        <v>455</v>
      </c>
      <c r="F426" s="214" t="s">
        <v>456</v>
      </c>
      <c r="G426" s="201"/>
      <c r="H426" s="201"/>
      <c r="I426" s="204"/>
      <c r="J426" s="215">
        <f>BK426</f>
        <v>0</v>
      </c>
      <c r="K426" s="201"/>
      <c r="L426" s="206"/>
      <c r="M426" s="207"/>
      <c r="N426" s="208"/>
      <c r="O426" s="208"/>
      <c r="P426" s="209">
        <f>SUM(P427:P510)</f>
        <v>0</v>
      </c>
      <c r="Q426" s="208"/>
      <c r="R426" s="209">
        <f>SUM(R427:R510)</f>
        <v>1.7541762400000001</v>
      </c>
      <c r="S426" s="208"/>
      <c r="T426" s="210">
        <f>SUM(T427:T510)</f>
        <v>0</v>
      </c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R426" s="211" t="s">
        <v>81</v>
      </c>
      <c r="AT426" s="212" t="s">
        <v>71</v>
      </c>
      <c r="AU426" s="212" t="s">
        <v>79</v>
      </c>
      <c r="AY426" s="211" t="s">
        <v>144</v>
      </c>
      <c r="BK426" s="213">
        <f>SUM(BK427:BK510)</f>
        <v>0</v>
      </c>
    </row>
    <row r="427" s="2" customFormat="1" ht="16.5" customHeight="1">
      <c r="A427" s="41"/>
      <c r="B427" s="42"/>
      <c r="C427" s="216" t="s">
        <v>457</v>
      </c>
      <c r="D427" s="216" t="s">
        <v>147</v>
      </c>
      <c r="E427" s="217" t="s">
        <v>458</v>
      </c>
      <c r="F427" s="218" t="s">
        <v>459</v>
      </c>
      <c r="G427" s="219" t="s">
        <v>150</v>
      </c>
      <c r="H427" s="220">
        <v>46.549999999999997</v>
      </c>
      <c r="I427" s="221"/>
      <c r="J427" s="222">
        <f>ROUND(I427*H427,2)</f>
        <v>0</v>
      </c>
      <c r="K427" s="218" t="s">
        <v>151</v>
      </c>
      <c r="L427" s="47"/>
      <c r="M427" s="223" t="s">
        <v>19</v>
      </c>
      <c r="N427" s="224" t="s">
        <v>43</v>
      </c>
      <c r="O427" s="87"/>
      <c r="P427" s="225">
        <f>O427*H427</f>
        <v>0</v>
      </c>
      <c r="Q427" s="225">
        <v>0</v>
      </c>
      <c r="R427" s="225">
        <f>Q427*H427</f>
        <v>0</v>
      </c>
      <c r="S427" s="225">
        <v>0</v>
      </c>
      <c r="T427" s="226">
        <f>S427*H427</f>
        <v>0</v>
      </c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R427" s="227" t="s">
        <v>193</v>
      </c>
      <c r="AT427" s="227" t="s">
        <v>147</v>
      </c>
      <c r="AU427" s="227" t="s">
        <v>81</v>
      </c>
      <c r="AY427" s="20" t="s">
        <v>144</v>
      </c>
      <c r="BE427" s="228">
        <f>IF(N427="základní",J427,0)</f>
        <v>0</v>
      </c>
      <c r="BF427" s="228">
        <f>IF(N427="snížená",J427,0)</f>
        <v>0</v>
      </c>
      <c r="BG427" s="228">
        <f>IF(N427="zákl. přenesená",J427,0)</f>
        <v>0</v>
      </c>
      <c r="BH427" s="228">
        <f>IF(N427="sníž. přenesená",J427,0)</f>
        <v>0</v>
      </c>
      <c r="BI427" s="228">
        <f>IF(N427="nulová",J427,0)</f>
        <v>0</v>
      </c>
      <c r="BJ427" s="20" t="s">
        <v>79</v>
      </c>
      <c r="BK427" s="228">
        <f>ROUND(I427*H427,2)</f>
        <v>0</v>
      </c>
      <c r="BL427" s="20" t="s">
        <v>193</v>
      </c>
      <c r="BM427" s="227" t="s">
        <v>460</v>
      </c>
    </row>
    <row r="428" s="2" customFormat="1">
      <c r="A428" s="41"/>
      <c r="B428" s="42"/>
      <c r="C428" s="43"/>
      <c r="D428" s="229" t="s">
        <v>154</v>
      </c>
      <c r="E428" s="43"/>
      <c r="F428" s="230" t="s">
        <v>461</v>
      </c>
      <c r="G428" s="43"/>
      <c r="H428" s="43"/>
      <c r="I428" s="231"/>
      <c r="J428" s="43"/>
      <c r="K428" s="43"/>
      <c r="L428" s="47"/>
      <c r="M428" s="232"/>
      <c r="N428" s="233"/>
      <c r="O428" s="87"/>
      <c r="P428" s="87"/>
      <c r="Q428" s="87"/>
      <c r="R428" s="87"/>
      <c r="S428" s="87"/>
      <c r="T428" s="88"/>
      <c r="U428" s="41"/>
      <c r="V428" s="41"/>
      <c r="W428" s="41"/>
      <c r="X428" s="41"/>
      <c r="Y428" s="41"/>
      <c r="Z428" s="41"/>
      <c r="AA428" s="41"/>
      <c r="AB428" s="41"/>
      <c r="AC428" s="41"/>
      <c r="AD428" s="41"/>
      <c r="AE428" s="41"/>
      <c r="AT428" s="20" t="s">
        <v>154</v>
      </c>
      <c r="AU428" s="20" t="s">
        <v>81</v>
      </c>
    </row>
    <row r="429" s="14" customFormat="1">
      <c r="A429" s="14"/>
      <c r="B429" s="244"/>
      <c r="C429" s="245"/>
      <c r="D429" s="229" t="s">
        <v>156</v>
      </c>
      <c r="E429" s="246" t="s">
        <v>19</v>
      </c>
      <c r="F429" s="247" t="s">
        <v>98</v>
      </c>
      <c r="G429" s="245"/>
      <c r="H429" s="248">
        <v>46.549999999999997</v>
      </c>
      <c r="I429" s="249"/>
      <c r="J429" s="245"/>
      <c r="K429" s="245"/>
      <c r="L429" s="250"/>
      <c r="M429" s="251"/>
      <c r="N429" s="252"/>
      <c r="O429" s="252"/>
      <c r="P429" s="252"/>
      <c r="Q429" s="252"/>
      <c r="R429" s="252"/>
      <c r="S429" s="252"/>
      <c r="T429" s="253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4" t="s">
        <v>156</v>
      </c>
      <c r="AU429" s="254" t="s">
        <v>81</v>
      </c>
      <c r="AV429" s="14" t="s">
        <v>81</v>
      </c>
      <c r="AW429" s="14" t="s">
        <v>33</v>
      </c>
      <c r="AX429" s="14" t="s">
        <v>79</v>
      </c>
      <c r="AY429" s="254" t="s">
        <v>144</v>
      </c>
    </row>
    <row r="430" s="2" customFormat="1" ht="16.5" customHeight="1">
      <c r="A430" s="41"/>
      <c r="B430" s="42"/>
      <c r="C430" s="216" t="s">
        <v>462</v>
      </c>
      <c r="D430" s="216" t="s">
        <v>147</v>
      </c>
      <c r="E430" s="217" t="s">
        <v>463</v>
      </c>
      <c r="F430" s="218" t="s">
        <v>464</v>
      </c>
      <c r="G430" s="219" t="s">
        <v>150</v>
      </c>
      <c r="H430" s="220">
        <v>46.549999999999997</v>
      </c>
      <c r="I430" s="221"/>
      <c r="J430" s="222">
        <f>ROUND(I430*H430,2)</f>
        <v>0</v>
      </c>
      <c r="K430" s="218" t="s">
        <v>151</v>
      </c>
      <c r="L430" s="47"/>
      <c r="M430" s="223" t="s">
        <v>19</v>
      </c>
      <c r="N430" s="224" t="s">
        <v>43</v>
      </c>
      <c r="O430" s="87"/>
      <c r="P430" s="225">
        <f>O430*H430</f>
        <v>0</v>
      </c>
      <c r="Q430" s="225">
        <v>0.00029999999999999997</v>
      </c>
      <c r="R430" s="225">
        <f>Q430*H430</f>
        <v>0.013964999999999998</v>
      </c>
      <c r="S430" s="225">
        <v>0</v>
      </c>
      <c r="T430" s="226">
        <f>S430*H430</f>
        <v>0</v>
      </c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R430" s="227" t="s">
        <v>193</v>
      </c>
      <c r="AT430" s="227" t="s">
        <v>147</v>
      </c>
      <c r="AU430" s="227" t="s">
        <v>81</v>
      </c>
      <c r="AY430" s="20" t="s">
        <v>144</v>
      </c>
      <c r="BE430" s="228">
        <f>IF(N430="základní",J430,0)</f>
        <v>0</v>
      </c>
      <c r="BF430" s="228">
        <f>IF(N430="snížená",J430,0)</f>
        <v>0</v>
      </c>
      <c r="BG430" s="228">
        <f>IF(N430="zákl. přenesená",J430,0)</f>
        <v>0</v>
      </c>
      <c r="BH430" s="228">
        <f>IF(N430="sníž. přenesená",J430,0)</f>
        <v>0</v>
      </c>
      <c r="BI430" s="228">
        <f>IF(N430="nulová",J430,0)</f>
        <v>0</v>
      </c>
      <c r="BJ430" s="20" t="s">
        <v>79</v>
      </c>
      <c r="BK430" s="228">
        <f>ROUND(I430*H430,2)</f>
        <v>0</v>
      </c>
      <c r="BL430" s="20" t="s">
        <v>193</v>
      </c>
      <c r="BM430" s="227" t="s">
        <v>465</v>
      </c>
    </row>
    <row r="431" s="2" customFormat="1">
      <c r="A431" s="41"/>
      <c r="B431" s="42"/>
      <c r="C431" s="43"/>
      <c r="D431" s="229" t="s">
        <v>154</v>
      </c>
      <c r="E431" s="43"/>
      <c r="F431" s="230" t="s">
        <v>466</v>
      </c>
      <c r="G431" s="43"/>
      <c r="H431" s="43"/>
      <c r="I431" s="231"/>
      <c r="J431" s="43"/>
      <c r="K431" s="43"/>
      <c r="L431" s="47"/>
      <c r="M431" s="232"/>
      <c r="N431" s="233"/>
      <c r="O431" s="87"/>
      <c r="P431" s="87"/>
      <c r="Q431" s="87"/>
      <c r="R431" s="87"/>
      <c r="S431" s="87"/>
      <c r="T431" s="88"/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T431" s="20" t="s">
        <v>154</v>
      </c>
      <c r="AU431" s="20" t="s">
        <v>81</v>
      </c>
    </row>
    <row r="432" s="14" customFormat="1">
      <c r="A432" s="14"/>
      <c r="B432" s="244"/>
      <c r="C432" s="245"/>
      <c r="D432" s="229" t="s">
        <v>156</v>
      </c>
      <c r="E432" s="246" t="s">
        <v>19</v>
      </c>
      <c r="F432" s="247" t="s">
        <v>98</v>
      </c>
      <c r="G432" s="245"/>
      <c r="H432" s="248">
        <v>46.549999999999997</v>
      </c>
      <c r="I432" s="249"/>
      <c r="J432" s="245"/>
      <c r="K432" s="245"/>
      <c r="L432" s="250"/>
      <c r="M432" s="251"/>
      <c r="N432" s="252"/>
      <c r="O432" s="252"/>
      <c r="P432" s="252"/>
      <c r="Q432" s="252"/>
      <c r="R432" s="252"/>
      <c r="S432" s="252"/>
      <c r="T432" s="253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4" t="s">
        <v>156</v>
      </c>
      <c r="AU432" s="254" t="s">
        <v>81</v>
      </c>
      <c r="AV432" s="14" t="s">
        <v>81</v>
      </c>
      <c r="AW432" s="14" t="s">
        <v>33</v>
      </c>
      <c r="AX432" s="14" t="s">
        <v>79</v>
      </c>
      <c r="AY432" s="254" t="s">
        <v>144</v>
      </c>
    </row>
    <row r="433" s="2" customFormat="1" ht="16.5" customHeight="1">
      <c r="A433" s="41"/>
      <c r="B433" s="42"/>
      <c r="C433" s="216" t="s">
        <v>467</v>
      </c>
      <c r="D433" s="216" t="s">
        <v>147</v>
      </c>
      <c r="E433" s="217" t="s">
        <v>468</v>
      </c>
      <c r="F433" s="218" t="s">
        <v>469</v>
      </c>
      <c r="G433" s="219" t="s">
        <v>150</v>
      </c>
      <c r="H433" s="220">
        <v>46.549999999999997</v>
      </c>
      <c r="I433" s="221"/>
      <c r="J433" s="222">
        <f>ROUND(I433*H433,2)</f>
        <v>0</v>
      </c>
      <c r="K433" s="218" t="s">
        <v>151</v>
      </c>
      <c r="L433" s="47"/>
      <c r="M433" s="223" t="s">
        <v>19</v>
      </c>
      <c r="N433" s="224" t="s">
        <v>43</v>
      </c>
      <c r="O433" s="87"/>
      <c r="P433" s="225">
        <f>O433*H433</f>
        <v>0</v>
      </c>
      <c r="Q433" s="225">
        <v>0.0075820000000000002</v>
      </c>
      <c r="R433" s="225">
        <f>Q433*H433</f>
        <v>0.35294209999999998</v>
      </c>
      <c r="S433" s="225">
        <v>0</v>
      </c>
      <c r="T433" s="226">
        <f>S433*H433</f>
        <v>0</v>
      </c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  <c r="AR433" s="227" t="s">
        <v>193</v>
      </c>
      <c r="AT433" s="227" t="s">
        <v>147</v>
      </c>
      <c r="AU433" s="227" t="s">
        <v>81</v>
      </c>
      <c r="AY433" s="20" t="s">
        <v>144</v>
      </c>
      <c r="BE433" s="228">
        <f>IF(N433="základní",J433,0)</f>
        <v>0</v>
      </c>
      <c r="BF433" s="228">
        <f>IF(N433="snížená",J433,0)</f>
        <v>0</v>
      </c>
      <c r="BG433" s="228">
        <f>IF(N433="zákl. přenesená",J433,0)</f>
        <v>0</v>
      </c>
      <c r="BH433" s="228">
        <f>IF(N433="sníž. přenesená",J433,0)</f>
        <v>0</v>
      </c>
      <c r="BI433" s="228">
        <f>IF(N433="nulová",J433,0)</f>
        <v>0</v>
      </c>
      <c r="BJ433" s="20" t="s">
        <v>79</v>
      </c>
      <c r="BK433" s="228">
        <f>ROUND(I433*H433,2)</f>
        <v>0</v>
      </c>
      <c r="BL433" s="20" t="s">
        <v>193</v>
      </c>
      <c r="BM433" s="227" t="s">
        <v>470</v>
      </c>
    </row>
    <row r="434" s="2" customFormat="1">
      <c r="A434" s="41"/>
      <c r="B434" s="42"/>
      <c r="C434" s="43"/>
      <c r="D434" s="229" t="s">
        <v>154</v>
      </c>
      <c r="E434" s="43"/>
      <c r="F434" s="230" t="s">
        <v>471</v>
      </c>
      <c r="G434" s="43"/>
      <c r="H434" s="43"/>
      <c r="I434" s="231"/>
      <c r="J434" s="43"/>
      <c r="K434" s="43"/>
      <c r="L434" s="47"/>
      <c r="M434" s="232"/>
      <c r="N434" s="233"/>
      <c r="O434" s="87"/>
      <c r="P434" s="87"/>
      <c r="Q434" s="87"/>
      <c r="R434" s="87"/>
      <c r="S434" s="87"/>
      <c r="T434" s="88"/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T434" s="20" t="s">
        <v>154</v>
      </c>
      <c r="AU434" s="20" t="s">
        <v>81</v>
      </c>
    </row>
    <row r="435" s="14" customFormat="1">
      <c r="A435" s="14"/>
      <c r="B435" s="244"/>
      <c r="C435" s="245"/>
      <c r="D435" s="229" t="s">
        <v>156</v>
      </c>
      <c r="E435" s="246" t="s">
        <v>19</v>
      </c>
      <c r="F435" s="247" t="s">
        <v>472</v>
      </c>
      <c r="G435" s="245"/>
      <c r="H435" s="248">
        <v>46.549999999999997</v>
      </c>
      <c r="I435" s="249"/>
      <c r="J435" s="245"/>
      <c r="K435" s="245"/>
      <c r="L435" s="250"/>
      <c r="M435" s="251"/>
      <c r="N435" s="252"/>
      <c r="O435" s="252"/>
      <c r="P435" s="252"/>
      <c r="Q435" s="252"/>
      <c r="R435" s="252"/>
      <c r="S435" s="252"/>
      <c r="T435" s="253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4" t="s">
        <v>156</v>
      </c>
      <c r="AU435" s="254" t="s">
        <v>81</v>
      </c>
      <c r="AV435" s="14" t="s">
        <v>81</v>
      </c>
      <c r="AW435" s="14" t="s">
        <v>33</v>
      </c>
      <c r="AX435" s="14" t="s">
        <v>79</v>
      </c>
      <c r="AY435" s="254" t="s">
        <v>144</v>
      </c>
    </row>
    <row r="436" s="2" customFormat="1" ht="16.5" customHeight="1">
      <c r="A436" s="41"/>
      <c r="B436" s="42"/>
      <c r="C436" s="216" t="s">
        <v>473</v>
      </c>
      <c r="D436" s="216" t="s">
        <v>147</v>
      </c>
      <c r="E436" s="217" t="s">
        <v>474</v>
      </c>
      <c r="F436" s="218" t="s">
        <v>475</v>
      </c>
      <c r="G436" s="219" t="s">
        <v>253</v>
      </c>
      <c r="H436" s="220">
        <v>48.880000000000003</v>
      </c>
      <c r="I436" s="221"/>
      <c r="J436" s="222">
        <f>ROUND(I436*H436,2)</f>
        <v>0</v>
      </c>
      <c r="K436" s="218" t="s">
        <v>151</v>
      </c>
      <c r="L436" s="47"/>
      <c r="M436" s="223" t="s">
        <v>19</v>
      </c>
      <c r="N436" s="224" t="s">
        <v>43</v>
      </c>
      <c r="O436" s="87"/>
      <c r="P436" s="225">
        <f>O436*H436</f>
        <v>0</v>
      </c>
      <c r="Q436" s="225">
        <v>0.000428</v>
      </c>
      <c r="R436" s="225">
        <f>Q436*H436</f>
        <v>0.020920640000000001</v>
      </c>
      <c r="S436" s="225">
        <v>0</v>
      </c>
      <c r="T436" s="226">
        <f>S436*H436</f>
        <v>0</v>
      </c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R436" s="227" t="s">
        <v>193</v>
      </c>
      <c r="AT436" s="227" t="s">
        <v>147</v>
      </c>
      <c r="AU436" s="227" t="s">
        <v>81</v>
      </c>
      <c r="AY436" s="20" t="s">
        <v>144</v>
      </c>
      <c r="BE436" s="228">
        <f>IF(N436="základní",J436,0)</f>
        <v>0</v>
      </c>
      <c r="BF436" s="228">
        <f>IF(N436="snížená",J436,0)</f>
        <v>0</v>
      </c>
      <c r="BG436" s="228">
        <f>IF(N436="zákl. přenesená",J436,0)</f>
        <v>0</v>
      </c>
      <c r="BH436" s="228">
        <f>IF(N436="sníž. přenesená",J436,0)</f>
        <v>0</v>
      </c>
      <c r="BI436" s="228">
        <f>IF(N436="nulová",J436,0)</f>
        <v>0</v>
      </c>
      <c r="BJ436" s="20" t="s">
        <v>79</v>
      </c>
      <c r="BK436" s="228">
        <f>ROUND(I436*H436,2)</f>
        <v>0</v>
      </c>
      <c r="BL436" s="20" t="s">
        <v>193</v>
      </c>
      <c r="BM436" s="227" t="s">
        <v>476</v>
      </c>
    </row>
    <row r="437" s="2" customFormat="1">
      <c r="A437" s="41"/>
      <c r="B437" s="42"/>
      <c r="C437" s="43"/>
      <c r="D437" s="229" t="s">
        <v>154</v>
      </c>
      <c r="E437" s="43"/>
      <c r="F437" s="230" t="s">
        <v>477</v>
      </c>
      <c r="G437" s="43"/>
      <c r="H437" s="43"/>
      <c r="I437" s="231"/>
      <c r="J437" s="43"/>
      <c r="K437" s="43"/>
      <c r="L437" s="47"/>
      <c r="M437" s="232"/>
      <c r="N437" s="233"/>
      <c r="O437" s="87"/>
      <c r="P437" s="87"/>
      <c r="Q437" s="87"/>
      <c r="R437" s="87"/>
      <c r="S437" s="87"/>
      <c r="T437" s="88"/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T437" s="20" t="s">
        <v>154</v>
      </c>
      <c r="AU437" s="20" t="s">
        <v>81</v>
      </c>
    </row>
    <row r="438" s="13" customFormat="1">
      <c r="A438" s="13"/>
      <c r="B438" s="234"/>
      <c r="C438" s="235"/>
      <c r="D438" s="229" t="s">
        <v>156</v>
      </c>
      <c r="E438" s="236" t="s">
        <v>19</v>
      </c>
      <c r="F438" s="237" t="s">
        <v>199</v>
      </c>
      <c r="G438" s="235"/>
      <c r="H438" s="236" t="s">
        <v>19</v>
      </c>
      <c r="I438" s="238"/>
      <c r="J438" s="235"/>
      <c r="K438" s="235"/>
      <c r="L438" s="239"/>
      <c r="M438" s="240"/>
      <c r="N438" s="241"/>
      <c r="O438" s="241"/>
      <c r="P438" s="241"/>
      <c r="Q438" s="241"/>
      <c r="R438" s="241"/>
      <c r="S438" s="241"/>
      <c r="T438" s="242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3" t="s">
        <v>156</v>
      </c>
      <c r="AU438" s="243" t="s">
        <v>81</v>
      </c>
      <c r="AV438" s="13" t="s">
        <v>79</v>
      </c>
      <c r="AW438" s="13" t="s">
        <v>33</v>
      </c>
      <c r="AX438" s="13" t="s">
        <v>72</v>
      </c>
      <c r="AY438" s="243" t="s">
        <v>144</v>
      </c>
    </row>
    <row r="439" s="14" customFormat="1">
      <c r="A439" s="14"/>
      <c r="B439" s="244"/>
      <c r="C439" s="245"/>
      <c r="D439" s="229" t="s">
        <v>156</v>
      </c>
      <c r="E439" s="246" t="s">
        <v>19</v>
      </c>
      <c r="F439" s="247" t="s">
        <v>478</v>
      </c>
      <c r="G439" s="245"/>
      <c r="H439" s="248">
        <v>8.3499999999999996</v>
      </c>
      <c r="I439" s="249"/>
      <c r="J439" s="245"/>
      <c r="K439" s="245"/>
      <c r="L439" s="250"/>
      <c r="M439" s="251"/>
      <c r="N439" s="252"/>
      <c r="O439" s="252"/>
      <c r="P439" s="252"/>
      <c r="Q439" s="252"/>
      <c r="R439" s="252"/>
      <c r="S439" s="252"/>
      <c r="T439" s="253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4" t="s">
        <v>156</v>
      </c>
      <c r="AU439" s="254" t="s">
        <v>81</v>
      </c>
      <c r="AV439" s="14" t="s">
        <v>81</v>
      </c>
      <c r="AW439" s="14" t="s">
        <v>33</v>
      </c>
      <c r="AX439" s="14" t="s">
        <v>72</v>
      </c>
      <c r="AY439" s="254" t="s">
        <v>144</v>
      </c>
    </row>
    <row r="440" s="13" customFormat="1">
      <c r="A440" s="13"/>
      <c r="B440" s="234"/>
      <c r="C440" s="235"/>
      <c r="D440" s="229" t="s">
        <v>156</v>
      </c>
      <c r="E440" s="236" t="s">
        <v>19</v>
      </c>
      <c r="F440" s="237" t="s">
        <v>204</v>
      </c>
      <c r="G440" s="235"/>
      <c r="H440" s="236" t="s">
        <v>19</v>
      </c>
      <c r="I440" s="238"/>
      <c r="J440" s="235"/>
      <c r="K440" s="235"/>
      <c r="L440" s="239"/>
      <c r="M440" s="240"/>
      <c r="N440" s="241"/>
      <c r="O440" s="241"/>
      <c r="P440" s="241"/>
      <c r="Q440" s="241"/>
      <c r="R440" s="241"/>
      <c r="S440" s="241"/>
      <c r="T440" s="242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3" t="s">
        <v>156</v>
      </c>
      <c r="AU440" s="243" t="s">
        <v>81</v>
      </c>
      <c r="AV440" s="13" t="s">
        <v>79</v>
      </c>
      <c r="AW440" s="13" t="s">
        <v>33</v>
      </c>
      <c r="AX440" s="13" t="s">
        <v>72</v>
      </c>
      <c r="AY440" s="243" t="s">
        <v>144</v>
      </c>
    </row>
    <row r="441" s="14" customFormat="1">
      <c r="A441" s="14"/>
      <c r="B441" s="244"/>
      <c r="C441" s="245"/>
      <c r="D441" s="229" t="s">
        <v>156</v>
      </c>
      <c r="E441" s="246" t="s">
        <v>19</v>
      </c>
      <c r="F441" s="247" t="s">
        <v>479</v>
      </c>
      <c r="G441" s="245"/>
      <c r="H441" s="248">
        <v>9.4000000000000004</v>
      </c>
      <c r="I441" s="249"/>
      <c r="J441" s="245"/>
      <c r="K441" s="245"/>
      <c r="L441" s="250"/>
      <c r="M441" s="251"/>
      <c r="N441" s="252"/>
      <c r="O441" s="252"/>
      <c r="P441" s="252"/>
      <c r="Q441" s="252"/>
      <c r="R441" s="252"/>
      <c r="S441" s="252"/>
      <c r="T441" s="253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4" t="s">
        <v>156</v>
      </c>
      <c r="AU441" s="254" t="s">
        <v>81</v>
      </c>
      <c r="AV441" s="14" t="s">
        <v>81</v>
      </c>
      <c r="AW441" s="14" t="s">
        <v>33</v>
      </c>
      <c r="AX441" s="14" t="s">
        <v>72</v>
      </c>
      <c r="AY441" s="254" t="s">
        <v>144</v>
      </c>
    </row>
    <row r="442" s="13" customFormat="1">
      <c r="A442" s="13"/>
      <c r="B442" s="234"/>
      <c r="C442" s="235"/>
      <c r="D442" s="229" t="s">
        <v>156</v>
      </c>
      <c r="E442" s="236" t="s">
        <v>19</v>
      </c>
      <c r="F442" s="237" t="s">
        <v>206</v>
      </c>
      <c r="G442" s="235"/>
      <c r="H442" s="236" t="s">
        <v>19</v>
      </c>
      <c r="I442" s="238"/>
      <c r="J442" s="235"/>
      <c r="K442" s="235"/>
      <c r="L442" s="239"/>
      <c r="M442" s="240"/>
      <c r="N442" s="241"/>
      <c r="O442" s="241"/>
      <c r="P442" s="241"/>
      <c r="Q442" s="241"/>
      <c r="R442" s="241"/>
      <c r="S442" s="241"/>
      <c r="T442" s="242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3" t="s">
        <v>156</v>
      </c>
      <c r="AU442" s="243" t="s">
        <v>81</v>
      </c>
      <c r="AV442" s="13" t="s">
        <v>79</v>
      </c>
      <c r="AW442" s="13" t="s">
        <v>33</v>
      </c>
      <c r="AX442" s="13" t="s">
        <v>72</v>
      </c>
      <c r="AY442" s="243" t="s">
        <v>144</v>
      </c>
    </row>
    <row r="443" s="14" customFormat="1">
      <c r="A443" s="14"/>
      <c r="B443" s="244"/>
      <c r="C443" s="245"/>
      <c r="D443" s="229" t="s">
        <v>156</v>
      </c>
      <c r="E443" s="246" t="s">
        <v>19</v>
      </c>
      <c r="F443" s="247" t="s">
        <v>480</v>
      </c>
      <c r="G443" s="245"/>
      <c r="H443" s="248">
        <v>8.4299999999999997</v>
      </c>
      <c r="I443" s="249"/>
      <c r="J443" s="245"/>
      <c r="K443" s="245"/>
      <c r="L443" s="250"/>
      <c r="M443" s="251"/>
      <c r="N443" s="252"/>
      <c r="O443" s="252"/>
      <c r="P443" s="252"/>
      <c r="Q443" s="252"/>
      <c r="R443" s="252"/>
      <c r="S443" s="252"/>
      <c r="T443" s="253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4" t="s">
        <v>156</v>
      </c>
      <c r="AU443" s="254" t="s">
        <v>81</v>
      </c>
      <c r="AV443" s="14" t="s">
        <v>81</v>
      </c>
      <c r="AW443" s="14" t="s">
        <v>33</v>
      </c>
      <c r="AX443" s="14" t="s">
        <v>72</v>
      </c>
      <c r="AY443" s="254" t="s">
        <v>144</v>
      </c>
    </row>
    <row r="444" s="13" customFormat="1">
      <c r="A444" s="13"/>
      <c r="B444" s="234"/>
      <c r="C444" s="235"/>
      <c r="D444" s="229" t="s">
        <v>156</v>
      </c>
      <c r="E444" s="236" t="s">
        <v>19</v>
      </c>
      <c r="F444" s="237" t="s">
        <v>208</v>
      </c>
      <c r="G444" s="235"/>
      <c r="H444" s="236" t="s">
        <v>19</v>
      </c>
      <c r="I444" s="238"/>
      <c r="J444" s="235"/>
      <c r="K444" s="235"/>
      <c r="L444" s="239"/>
      <c r="M444" s="240"/>
      <c r="N444" s="241"/>
      <c r="O444" s="241"/>
      <c r="P444" s="241"/>
      <c r="Q444" s="241"/>
      <c r="R444" s="241"/>
      <c r="S444" s="241"/>
      <c r="T444" s="242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3" t="s">
        <v>156</v>
      </c>
      <c r="AU444" s="243" t="s">
        <v>81</v>
      </c>
      <c r="AV444" s="13" t="s">
        <v>79</v>
      </c>
      <c r="AW444" s="13" t="s">
        <v>33</v>
      </c>
      <c r="AX444" s="13" t="s">
        <v>72</v>
      </c>
      <c r="AY444" s="243" t="s">
        <v>144</v>
      </c>
    </row>
    <row r="445" s="14" customFormat="1">
      <c r="A445" s="14"/>
      <c r="B445" s="244"/>
      <c r="C445" s="245"/>
      <c r="D445" s="229" t="s">
        <v>156</v>
      </c>
      <c r="E445" s="246" t="s">
        <v>19</v>
      </c>
      <c r="F445" s="247" t="s">
        <v>481</v>
      </c>
      <c r="G445" s="245"/>
      <c r="H445" s="248">
        <v>5.4000000000000004</v>
      </c>
      <c r="I445" s="249"/>
      <c r="J445" s="245"/>
      <c r="K445" s="245"/>
      <c r="L445" s="250"/>
      <c r="M445" s="251"/>
      <c r="N445" s="252"/>
      <c r="O445" s="252"/>
      <c r="P445" s="252"/>
      <c r="Q445" s="252"/>
      <c r="R445" s="252"/>
      <c r="S445" s="252"/>
      <c r="T445" s="253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4" t="s">
        <v>156</v>
      </c>
      <c r="AU445" s="254" t="s">
        <v>81</v>
      </c>
      <c r="AV445" s="14" t="s">
        <v>81</v>
      </c>
      <c r="AW445" s="14" t="s">
        <v>33</v>
      </c>
      <c r="AX445" s="14" t="s">
        <v>72</v>
      </c>
      <c r="AY445" s="254" t="s">
        <v>144</v>
      </c>
    </row>
    <row r="446" s="13" customFormat="1">
      <c r="A446" s="13"/>
      <c r="B446" s="234"/>
      <c r="C446" s="235"/>
      <c r="D446" s="229" t="s">
        <v>156</v>
      </c>
      <c r="E446" s="236" t="s">
        <v>19</v>
      </c>
      <c r="F446" s="237" t="s">
        <v>213</v>
      </c>
      <c r="G446" s="235"/>
      <c r="H446" s="236" t="s">
        <v>19</v>
      </c>
      <c r="I446" s="238"/>
      <c r="J446" s="235"/>
      <c r="K446" s="235"/>
      <c r="L446" s="239"/>
      <c r="M446" s="240"/>
      <c r="N446" s="241"/>
      <c r="O446" s="241"/>
      <c r="P446" s="241"/>
      <c r="Q446" s="241"/>
      <c r="R446" s="241"/>
      <c r="S446" s="241"/>
      <c r="T446" s="242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3" t="s">
        <v>156</v>
      </c>
      <c r="AU446" s="243" t="s">
        <v>81</v>
      </c>
      <c r="AV446" s="13" t="s">
        <v>79</v>
      </c>
      <c r="AW446" s="13" t="s">
        <v>33</v>
      </c>
      <c r="AX446" s="13" t="s">
        <v>72</v>
      </c>
      <c r="AY446" s="243" t="s">
        <v>144</v>
      </c>
    </row>
    <row r="447" s="14" customFormat="1">
      <c r="A447" s="14"/>
      <c r="B447" s="244"/>
      <c r="C447" s="245"/>
      <c r="D447" s="229" t="s">
        <v>156</v>
      </c>
      <c r="E447" s="246" t="s">
        <v>19</v>
      </c>
      <c r="F447" s="247" t="s">
        <v>478</v>
      </c>
      <c r="G447" s="245"/>
      <c r="H447" s="248">
        <v>8.3499999999999996</v>
      </c>
      <c r="I447" s="249"/>
      <c r="J447" s="245"/>
      <c r="K447" s="245"/>
      <c r="L447" s="250"/>
      <c r="M447" s="251"/>
      <c r="N447" s="252"/>
      <c r="O447" s="252"/>
      <c r="P447" s="252"/>
      <c r="Q447" s="252"/>
      <c r="R447" s="252"/>
      <c r="S447" s="252"/>
      <c r="T447" s="253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4" t="s">
        <v>156</v>
      </c>
      <c r="AU447" s="254" t="s">
        <v>81</v>
      </c>
      <c r="AV447" s="14" t="s">
        <v>81</v>
      </c>
      <c r="AW447" s="14" t="s">
        <v>33</v>
      </c>
      <c r="AX447" s="14" t="s">
        <v>72</v>
      </c>
      <c r="AY447" s="254" t="s">
        <v>144</v>
      </c>
    </row>
    <row r="448" s="13" customFormat="1">
      <c r="A448" s="13"/>
      <c r="B448" s="234"/>
      <c r="C448" s="235"/>
      <c r="D448" s="229" t="s">
        <v>156</v>
      </c>
      <c r="E448" s="236" t="s">
        <v>19</v>
      </c>
      <c r="F448" s="237" t="s">
        <v>217</v>
      </c>
      <c r="G448" s="235"/>
      <c r="H448" s="236" t="s">
        <v>19</v>
      </c>
      <c r="I448" s="238"/>
      <c r="J448" s="235"/>
      <c r="K448" s="235"/>
      <c r="L448" s="239"/>
      <c r="M448" s="240"/>
      <c r="N448" s="241"/>
      <c r="O448" s="241"/>
      <c r="P448" s="241"/>
      <c r="Q448" s="241"/>
      <c r="R448" s="241"/>
      <c r="S448" s="241"/>
      <c r="T448" s="242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3" t="s">
        <v>156</v>
      </c>
      <c r="AU448" s="243" t="s">
        <v>81</v>
      </c>
      <c r="AV448" s="13" t="s">
        <v>79</v>
      </c>
      <c r="AW448" s="13" t="s">
        <v>33</v>
      </c>
      <c r="AX448" s="13" t="s">
        <v>72</v>
      </c>
      <c r="AY448" s="243" t="s">
        <v>144</v>
      </c>
    </row>
    <row r="449" s="14" customFormat="1">
      <c r="A449" s="14"/>
      <c r="B449" s="244"/>
      <c r="C449" s="245"/>
      <c r="D449" s="229" t="s">
        <v>156</v>
      </c>
      <c r="E449" s="246" t="s">
        <v>19</v>
      </c>
      <c r="F449" s="247" t="s">
        <v>482</v>
      </c>
      <c r="G449" s="245"/>
      <c r="H449" s="248">
        <v>8.9499999999999993</v>
      </c>
      <c r="I449" s="249"/>
      <c r="J449" s="245"/>
      <c r="K449" s="245"/>
      <c r="L449" s="250"/>
      <c r="M449" s="251"/>
      <c r="N449" s="252"/>
      <c r="O449" s="252"/>
      <c r="P449" s="252"/>
      <c r="Q449" s="252"/>
      <c r="R449" s="252"/>
      <c r="S449" s="252"/>
      <c r="T449" s="253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4" t="s">
        <v>156</v>
      </c>
      <c r="AU449" s="254" t="s">
        <v>81</v>
      </c>
      <c r="AV449" s="14" t="s">
        <v>81</v>
      </c>
      <c r="AW449" s="14" t="s">
        <v>33</v>
      </c>
      <c r="AX449" s="14" t="s">
        <v>72</v>
      </c>
      <c r="AY449" s="254" t="s">
        <v>144</v>
      </c>
    </row>
    <row r="450" s="15" customFormat="1">
      <c r="A450" s="15"/>
      <c r="B450" s="255"/>
      <c r="C450" s="256"/>
      <c r="D450" s="229" t="s">
        <v>156</v>
      </c>
      <c r="E450" s="257" t="s">
        <v>19</v>
      </c>
      <c r="F450" s="258" t="s">
        <v>159</v>
      </c>
      <c r="G450" s="256"/>
      <c r="H450" s="259">
        <v>48.880000000000003</v>
      </c>
      <c r="I450" s="260"/>
      <c r="J450" s="256"/>
      <c r="K450" s="256"/>
      <c r="L450" s="261"/>
      <c r="M450" s="262"/>
      <c r="N450" s="263"/>
      <c r="O450" s="263"/>
      <c r="P450" s="263"/>
      <c r="Q450" s="263"/>
      <c r="R450" s="263"/>
      <c r="S450" s="263"/>
      <c r="T450" s="264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65" t="s">
        <v>156</v>
      </c>
      <c r="AU450" s="265" t="s">
        <v>81</v>
      </c>
      <c r="AV450" s="15" t="s">
        <v>152</v>
      </c>
      <c r="AW450" s="15" t="s">
        <v>33</v>
      </c>
      <c r="AX450" s="15" t="s">
        <v>79</v>
      </c>
      <c r="AY450" s="265" t="s">
        <v>144</v>
      </c>
    </row>
    <row r="451" s="2" customFormat="1" ht="16.5" customHeight="1">
      <c r="A451" s="41"/>
      <c r="B451" s="42"/>
      <c r="C451" s="266" t="s">
        <v>483</v>
      </c>
      <c r="D451" s="266" t="s">
        <v>267</v>
      </c>
      <c r="E451" s="267" t="s">
        <v>484</v>
      </c>
      <c r="F451" s="268" t="s">
        <v>485</v>
      </c>
      <c r="G451" s="269" t="s">
        <v>263</v>
      </c>
      <c r="H451" s="270">
        <v>172</v>
      </c>
      <c r="I451" s="271"/>
      <c r="J451" s="272">
        <f>ROUND(I451*H451,2)</f>
        <v>0</v>
      </c>
      <c r="K451" s="268" t="s">
        <v>151</v>
      </c>
      <c r="L451" s="273"/>
      <c r="M451" s="274" t="s">
        <v>19</v>
      </c>
      <c r="N451" s="275" t="s">
        <v>43</v>
      </c>
      <c r="O451" s="87"/>
      <c r="P451" s="225">
        <f>O451*H451</f>
        <v>0</v>
      </c>
      <c r="Q451" s="225">
        <v>0.00044999999999999999</v>
      </c>
      <c r="R451" s="225">
        <f>Q451*H451</f>
        <v>0.077399999999999997</v>
      </c>
      <c r="S451" s="225">
        <v>0</v>
      </c>
      <c r="T451" s="226">
        <f>S451*H451</f>
        <v>0</v>
      </c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R451" s="227" t="s">
        <v>409</v>
      </c>
      <c r="AT451" s="227" t="s">
        <v>267</v>
      </c>
      <c r="AU451" s="227" t="s">
        <v>81</v>
      </c>
      <c r="AY451" s="20" t="s">
        <v>144</v>
      </c>
      <c r="BE451" s="228">
        <f>IF(N451="základní",J451,0)</f>
        <v>0</v>
      </c>
      <c r="BF451" s="228">
        <f>IF(N451="snížená",J451,0)</f>
        <v>0</v>
      </c>
      <c r="BG451" s="228">
        <f>IF(N451="zákl. přenesená",J451,0)</f>
        <v>0</v>
      </c>
      <c r="BH451" s="228">
        <f>IF(N451="sníž. přenesená",J451,0)</f>
        <v>0</v>
      </c>
      <c r="BI451" s="228">
        <f>IF(N451="nulová",J451,0)</f>
        <v>0</v>
      </c>
      <c r="BJ451" s="20" t="s">
        <v>79</v>
      </c>
      <c r="BK451" s="228">
        <f>ROUND(I451*H451,2)</f>
        <v>0</v>
      </c>
      <c r="BL451" s="20" t="s">
        <v>193</v>
      </c>
      <c r="BM451" s="227" t="s">
        <v>486</v>
      </c>
    </row>
    <row r="452" s="2" customFormat="1">
      <c r="A452" s="41"/>
      <c r="B452" s="42"/>
      <c r="C452" s="43"/>
      <c r="D452" s="229" t="s">
        <v>154</v>
      </c>
      <c r="E452" s="43"/>
      <c r="F452" s="230" t="s">
        <v>485</v>
      </c>
      <c r="G452" s="43"/>
      <c r="H452" s="43"/>
      <c r="I452" s="231"/>
      <c r="J452" s="43"/>
      <c r="K452" s="43"/>
      <c r="L452" s="47"/>
      <c r="M452" s="232"/>
      <c r="N452" s="233"/>
      <c r="O452" s="87"/>
      <c r="P452" s="87"/>
      <c r="Q452" s="87"/>
      <c r="R452" s="87"/>
      <c r="S452" s="87"/>
      <c r="T452" s="88"/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T452" s="20" t="s">
        <v>154</v>
      </c>
      <c r="AU452" s="20" t="s">
        <v>81</v>
      </c>
    </row>
    <row r="453" s="14" customFormat="1">
      <c r="A453" s="14"/>
      <c r="B453" s="244"/>
      <c r="C453" s="245"/>
      <c r="D453" s="229" t="s">
        <v>156</v>
      </c>
      <c r="E453" s="246" t="s">
        <v>19</v>
      </c>
      <c r="F453" s="247" t="s">
        <v>487</v>
      </c>
      <c r="G453" s="245"/>
      <c r="H453" s="248">
        <v>171.08000000000001</v>
      </c>
      <c r="I453" s="249"/>
      <c r="J453" s="245"/>
      <c r="K453" s="245"/>
      <c r="L453" s="250"/>
      <c r="M453" s="251"/>
      <c r="N453" s="252"/>
      <c r="O453" s="252"/>
      <c r="P453" s="252"/>
      <c r="Q453" s="252"/>
      <c r="R453" s="252"/>
      <c r="S453" s="252"/>
      <c r="T453" s="253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4" t="s">
        <v>156</v>
      </c>
      <c r="AU453" s="254" t="s">
        <v>81</v>
      </c>
      <c r="AV453" s="14" t="s">
        <v>81</v>
      </c>
      <c r="AW453" s="14" t="s">
        <v>33</v>
      </c>
      <c r="AX453" s="14" t="s">
        <v>72</v>
      </c>
      <c r="AY453" s="254" t="s">
        <v>144</v>
      </c>
    </row>
    <row r="454" s="17" customFormat="1">
      <c r="A454" s="17"/>
      <c r="B454" s="289"/>
      <c r="C454" s="290"/>
      <c r="D454" s="229" t="s">
        <v>156</v>
      </c>
      <c r="E454" s="291" t="s">
        <v>19</v>
      </c>
      <c r="F454" s="292" t="s">
        <v>488</v>
      </c>
      <c r="G454" s="290"/>
      <c r="H454" s="293">
        <v>171.08000000000001</v>
      </c>
      <c r="I454" s="294"/>
      <c r="J454" s="290"/>
      <c r="K454" s="290"/>
      <c r="L454" s="295"/>
      <c r="M454" s="296"/>
      <c r="N454" s="297"/>
      <c r="O454" s="297"/>
      <c r="P454" s="297"/>
      <c r="Q454" s="297"/>
      <c r="R454" s="297"/>
      <c r="S454" s="297"/>
      <c r="T454" s="298"/>
      <c r="U454" s="17"/>
      <c r="V454" s="17"/>
      <c r="W454" s="17"/>
      <c r="X454" s="17"/>
      <c r="Y454" s="17"/>
      <c r="Z454" s="17"/>
      <c r="AA454" s="17"/>
      <c r="AB454" s="17"/>
      <c r="AC454" s="17"/>
      <c r="AD454" s="17"/>
      <c r="AE454" s="17"/>
      <c r="AT454" s="299" t="s">
        <v>156</v>
      </c>
      <c r="AU454" s="299" t="s">
        <v>81</v>
      </c>
      <c r="AV454" s="17" t="s">
        <v>145</v>
      </c>
      <c r="AW454" s="17" t="s">
        <v>33</v>
      </c>
      <c r="AX454" s="17" t="s">
        <v>72</v>
      </c>
      <c r="AY454" s="299" t="s">
        <v>144</v>
      </c>
    </row>
    <row r="455" s="14" customFormat="1">
      <c r="A455" s="14"/>
      <c r="B455" s="244"/>
      <c r="C455" s="245"/>
      <c r="D455" s="229" t="s">
        <v>156</v>
      </c>
      <c r="E455" s="246" t="s">
        <v>19</v>
      </c>
      <c r="F455" s="247" t="s">
        <v>489</v>
      </c>
      <c r="G455" s="245"/>
      <c r="H455" s="248">
        <v>172</v>
      </c>
      <c r="I455" s="249"/>
      <c r="J455" s="245"/>
      <c r="K455" s="245"/>
      <c r="L455" s="250"/>
      <c r="M455" s="251"/>
      <c r="N455" s="252"/>
      <c r="O455" s="252"/>
      <c r="P455" s="252"/>
      <c r="Q455" s="252"/>
      <c r="R455" s="252"/>
      <c r="S455" s="252"/>
      <c r="T455" s="253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4" t="s">
        <v>156</v>
      </c>
      <c r="AU455" s="254" t="s">
        <v>81</v>
      </c>
      <c r="AV455" s="14" t="s">
        <v>81</v>
      </c>
      <c r="AW455" s="14" t="s">
        <v>33</v>
      </c>
      <c r="AX455" s="14" t="s">
        <v>79</v>
      </c>
      <c r="AY455" s="254" t="s">
        <v>144</v>
      </c>
    </row>
    <row r="456" s="2" customFormat="1" ht="16.5" customHeight="1">
      <c r="A456" s="41"/>
      <c r="B456" s="42"/>
      <c r="C456" s="216" t="s">
        <v>490</v>
      </c>
      <c r="D456" s="216" t="s">
        <v>147</v>
      </c>
      <c r="E456" s="217" t="s">
        <v>491</v>
      </c>
      <c r="F456" s="218" t="s">
        <v>492</v>
      </c>
      <c r="G456" s="219" t="s">
        <v>150</v>
      </c>
      <c r="H456" s="220">
        <v>46.549999999999997</v>
      </c>
      <c r="I456" s="221"/>
      <c r="J456" s="222">
        <f>ROUND(I456*H456,2)</f>
        <v>0</v>
      </c>
      <c r="K456" s="218" t="s">
        <v>151</v>
      </c>
      <c r="L456" s="47"/>
      <c r="M456" s="223" t="s">
        <v>19</v>
      </c>
      <c r="N456" s="224" t="s">
        <v>43</v>
      </c>
      <c r="O456" s="87"/>
      <c r="P456" s="225">
        <f>O456*H456</f>
        <v>0</v>
      </c>
      <c r="Q456" s="225">
        <v>0.0074999999999999997</v>
      </c>
      <c r="R456" s="225">
        <f>Q456*H456</f>
        <v>0.34912499999999996</v>
      </c>
      <c r="S456" s="225">
        <v>0</v>
      </c>
      <c r="T456" s="226">
        <f>S456*H456</f>
        <v>0</v>
      </c>
      <c r="U456" s="41"/>
      <c r="V456" s="41"/>
      <c r="W456" s="41"/>
      <c r="X456" s="41"/>
      <c r="Y456" s="41"/>
      <c r="Z456" s="41"/>
      <c r="AA456" s="41"/>
      <c r="AB456" s="41"/>
      <c r="AC456" s="41"/>
      <c r="AD456" s="41"/>
      <c r="AE456" s="41"/>
      <c r="AR456" s="227" t="s">
        <v>193</v>
      </c>
      <c r="AT456" s="227" t="s">
        <v>147</v>
      </c>
      <c r="AU456" s="227" t="s">
        <v>81</v>
      </c>
      <c r="AY456" s="20" t="s">
        <v>144</v>
      </c>
      <c r="BE456" s="228">
        <f>IF(N456="základní",J456,0)</f>
        <v>0</v>
      </c>
      <c r="BF456" s="228">
        <f>IF(N456="snížená",J456,0)</f>
        <v>0</v>
      </c>
      <c r="BG456" s="228">
        <f>IF(N456="zákl. přenesená",J456,0)</f>
        <v>0</v>
      </c>
      <c r="BH456" s="228">
        <f>IF(N456="sníž. přenesená",J456,0)</f>
        <v>0</v>
      </c>
      <c r="BI456" s="228">
        <f>IF(N456="nulová",J456,0)</f>
        <v>0</v>
      </c>
      <c r="BJ456" s="20" t="s">
        <v>79</v>
      </c>
      <c r="BK456" s="228">
        <f>ROUND(I456*H456,2)</f>
        <v>0</v>
      </c>
      <c r="BL456" s="20" t="s">
        <v>193</v>
      </c>
      <c r="BM456" s="227" t="s">
        <v>493</v>
      </c>
    </row>
    <row r="457" s="2" customFormat="1">
      <c r="A457" s="41"/>
      <c r="B457" s="42"/>
      <c r="C457" s="43"/>
      <c r="D457" s="229" t="s">
        <v>154</v>
      </c>
      <c r="E457" s="43"/>
      <c r="F457" s="230" t="s">
        <v>494</v>
      </c>
      <c r="G457" s="43"/>
      <c r="H457" s="43"/>
      <c r="I457" s="231"/>
      <c r="J457" s="43"/>
      <c r="K457" s="43"/>
      <c r="L457" s="47"/>
      <c r="M457" s="232"/>
      <c r="N457" s="233"/>
      <c r="O457" s="87"/>
      <c r="P457" s="87"/>
      <c r="Q457" s="87"/>
      <c r="R457" s="87"/>
      <c r="S457" s="87"/>
      <c r="T457" s="88"/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T457" s="20" t="s">
        <v>154</v>
      </c>
      <c r="AU457" s="20" t="s">
        <v>81</v>
      </c>
    </row>
    <row r="458" s="13" customFormat="1">
      <c r="A458" s="13"/>
      <c r="B458" s="234"/>
      <c r="C458" s="235"/>
      <c r="D458" s="229" t="s">
        <v>156</v>
      </c>
      <c r="E458" s="236" t="s">
        <v>19</v>
      </c>
      <c r="F458" s="237" t="s">
        <v>199</v>
      </c>
      <c r="G458" s="235"/>
      <c r="H458" s="236" t="s">
        <v>19</v>
      </c>
      <c r="I458" s="238"/>
      <c r="J458" s="235"/>
      <c r="K458" s="235"/>
      <c r="L458" s="239"/>
      <c r="M458" s="240"/>
      <c r="N458" s="241"/>
      <c r="O458" s="241"/>
      <c r="P458" s="241"/>
      <c r="Q458" s="241"/>
      <c r="R458" s="241"/>
      <c r="S458" s="241"/>
      <c r="T458" s="242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3" t="s">
        <v>156</v>
      </c>
      <c r="AU458" s="243" t="s">
        <v>81</v>
      </c>
      <c r="AV458" s="13" t="s">
        <v>79</v>
      </c>
      <c r="AW458" s="13" t="s">
        <v>33</v>
      </c>
      <c r="AX458" s="13" t="s">
        <v>72</v>
      </c>
      <c r="AY458" s="243" t="s">
        <v>144</v>
      </c>
    </row>
    <row r="459" s="14" customFormat="1">
      <c r="A459" s="14"/>
      <c r="B459" s="244"/>
      <c r="C459" s="245"/>
      <c r="D459" s="229" t="s">
        <v>156</v>
      </c>
      <c r="E459" s="246" t="s">
        <v>19</v>
      </c>
      <c r="F459" s="247" t="s">
        <v>200</v>
      </c>
      <c r="G459" s="245"/>
      <c r="H459" s="248">
        <v>4.3300000000000001</v>
      </c>
      <c r="I459" s="249"/>
      <c r="J459" s="245"/>
      <c r="K459" s="245"/>
      <c r="L459" s="250"/>
      <c r="M459" s="251"/>
      <c r="N459" s="252"/>
      <c r="O459" s="252"/>
      <c r="P459" s="252"/>
      <c r="Q459" s="252"/>
      <c r="R459" s="252"/>
      <c r="S459" s="252"/>
      <c r="T459" s="253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4" t="s">
        <v>156</v>
      </c>
      <c r="AU459" s="254" t="s">
        <v>81</v>
      </c>
      <c r="AV459" s="14" t="s">
        <v>81</v>
      </c>
      <c r="AW459" s="14" t="s">
        <v>33</v>
      </c>
      <c r="AX459" s="14" t="s">
        <v>72</v>
      </c>
      <c r="AY459" s="254" t="s">
        <v>144</v>
      </c>
    </row>
    <row r="460" s="13" customFormat="1">
      <c r="A460" s="13"/>
      <c r="B460" s="234"/>
      <c r="C460" s="235"/>
      <c r="D460" s="229" t="s">
        <v>156</v>
      </c>
      <c r="E460" s="236" t="s">
        <v>19</v>
      </c>
      <c r="F460" s="237" t="s">
        <v>182</v>
      </c>
      <c r="G460" s="235"/>
      <c r="H460" s="236" t="s">
        <v>19</v>
      </c>
      <c r="I460" s="238"/>
      <c r="J460" s="235"/>
      <c r="K460" s="235"/>
      <c r="L460" s="239"/>
      <c r="M460" s="240"/>
      <c r="N460" s="241"/>
      <c r="O460" s="241"/>
      <c r="P460" s="241"/>
      <c r="Q460" s="241"/>
      <c r="R460" s="241"/>
      <c r="S460" s="241"/>
      <c r="T460" s="242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3" t="s">
        <v>156</v>
      </c>
      <c r="AU460" s="243" t="s">
        <v>81</v>
      </c>
      <c r="AV460" s="13" t="s">
        <v>79</v>
      </c>
      <c r="AW460" s="13" t="s">
        <v>33</v>
      </c>
      <c r="AX460" s="13" t="s">
        <v>72</v>
      </c>
      <c r="AY460" s="243" t="s">
        <v>144</v>
      </c>
    </row>
    <row r="461" s="14" customFormat="1">
      <c r="A461" s="14"/>
      <c r="B461" s="244"/>
      <c r="C461" s="245"/>
      <c r="D461" s="229" t="s">
        <v>156</v>
      </c>
      <c r="E461" s="246" t="s">
        <v>19</v>
      </c>
      <c r="F461" s="247" t="s">
        <v>201</v>
      </c>
      <c r="G461" s="245"/>
      <c r="H461" s="248">
        <v>5.2000000000000002</v>
      </c>
      <c r="I461" s="249"/>
      <c r="J461" s="245"/>
      <c r="K461" s="245"/>
      <c r="L461" s="250"/>
      <c r="M461" s="251"/>
      <c r="N461" s="252"/>
      <c r="O461" s="252"/>
      <c r="P461" s="252"/>
      <c r="Q461" s="252"/>
      <c r="R461" s="252"/>
      <c r="S461" s="252"/>
      <c r="T461" s="253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4" t="s">
        <v>156</v>
      </c>
      <c r="AU461" s="254" t="s">
        <v>81</v>
      </c>
      <c r="AV461" s="14" t="s">
        <v>81</v>
      </c>
      <c r="AW461" s="14" t="s">
        <v>33</v>
      </c>
      <c r="AX461" s="14" t="s">
        <v>72</v>
      </c>
      <c r="AY461" s="254" t="s">
        <v>144</v>
      </c>
    </row>
    <row r="462" s="13" customFormat="1">
      <c r="A462" s="13"/>
      <c r="B462" s="234"/>
      <c r="C462" s="235"/>
      <c r="D462" s="229" t="s">
        <v>156</v>
      </c>
      <c r="E462" s="236" t="s">
        <v>19</v>
      </c>
      <c r="F462" s="237" t="s">
        <v>172</v>
      </c>
      <c r="G462" s="235"/>
      <c r="H462" s="236" t="s">
        <v>19</v>
      </c>
      <c r="I462" s="238"/>
      <c r="J462" s="235"/>
      <c r="K462" s="235"/>
      <c r="L462" s="239"/>
      <c r="M462" s="240"/>
      <c r="N462" s="241"/>
      <c r="O462" s="241"/>
      <c r="P462" s="241"/>
      <c r="Q462" s="241"/>
      <c r="R462" s="241"/>
      <c r="S462" s="241"/>
      <c r="T462" s="242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3" t="s">
        <v>156</v>
      </c>
      <c r="AU462" s="243" t="s">
        <v>81</v>
      </c>
      <c r="AV462" s="13" t="s">
        <v>79</v>
      </c>
      <c r="AW462" s="13" t="s">
        <v>33</v>
      </c>
      <c r="AX462" s="13" t="s">
        <v>72</v>
      </c>
      <c r="AY462" s="243" t="s">
        <v>144</v>
      </c>
    </row>
    <row r="463" s="14" customFormat="1">
      <c r="A463" s="14"/>
      <c r="B463" s="244"/>
      <c r="C463" s="245"/>
      <c r="D463" s="229" t="s">
        <v>156</v>
      </c>
      <c r="E463" s="246" t="s">
        <v>19</v>
      </c>
      <c r="F463" s="247" t="s">
        <v>202</v>
      </c>
      <c r="G463" s="245"/>
      <c r="H463" s="248">
        <v>1.45</v>
      </c>
      <c r="I463" s="249"/>
      <c r="J463" s="245"/>
      <c r="K463" s="245"/>
      <c r="L463" s="250"/>
      <c r="M463" s="251"/>
      <c r="N463" s="252"/>
      <c r="O463" s="252"/>
      <c r="P463" s="252"/>
      <c r="Q463" s="252"/>
      <c r="R463" s="252"/>
      <c r="S463" s="252"/>
      <c r="T463" s="253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4" t="s">
        <v>156</v>
      </c>
      <c r="AU463" s="254" t="s">
        <v>81</v>
      </c>
      <c r="AV463" s="14" t="s">
        <v>81</v>
      </c>
      <c r="AW463" s="14" t="s">
        <v>33</v>
      </c>
      <c r="AX463" s="14" t="s">
        <v>72</v>
      </c>
      <c r="AY463" s="254" t="s">
        <v>144</v>
      </c>
    </row>
    <row r="464" s="13" customFormat="1">
      <c r="A464" s="13"/>
      <c r="B464" s="234"/>
      <c r="C464" s="235"/>
      <c r="D464" s="229" t="s">
        <v>156</v>
      </c>
      <c r="E464" s="236" t="s">
        <v>19</v>
      </c>
      <c r="F464" s="237" t="s">
        <v>184</v>
      </c>
      <c r="G464" s="235"/>
      <c r="H464" s="236" t="s">
        <v>19</v>
      </c>
      <c r="I464" s="238"/>
      <c r="J464" s="235"/>
      <c r="K464" s="235"/>
      <c r="L464" s="239"/>
      <c r="M464" s="240"/>
      <c r="N464" s="241"/>
      <c r="O464" s="241"/>
      <c r="P464" s="241"/>
      <c r="Q464" s="241"/>
      <c r="R464" s="241"/>
      <c r="S464" s="241"/>
      <c r="T464" s="242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3" t="s">
        <v>156</v>
      </c>
      <c r="AU464" s="243" t="s">
        <v>81</v>
      </c>
      <c r="AV464" s="13" t="s">
        <v>79</v>
      </c>
      <c r="AW464" s="13" t="s">
        <v>33</v>
      </c>
      <c r="AX464" s="13" t="s">
        <v>72</v>
      </c>
      <c r="AY464" s="243" t="s">
        <v>144</v>
      </c>
    </row>
    <row r="465" s="14" customFormat="1">
      <c r="A465" s="14"/>
      <c r="B465" s="244"/>
      <c r="C465" s="245"/>
      <c r="D465" s="229" t="s">
        <v>156</v>
      </c>
      <c r="E465" s="246" t="s">
        <v>19</v>
      </c>
      <c r="F465" s="247" t="s">
        <v>203</v>
      </c>
      <c r="G465" s="245"/>
      <c r="H465" s="248">
        <v>1.1799999999999999</v>
      </c>
      <c r="I465" s="249"/>
      <c r="J465" s="245"/>
      <c r="K465" s="245"/>
      <c r="L465" s="250"/>
      <c r="M465" s="251"/>
      <c r="N465" s="252"/>
      <c r="O465" s="252"/>
      <c r="P465" s="252"/>
      <c r="Q465" s="252"/>
      <c r="R465" s="252"/>
      <c r="S465" s="252"/>
      <c r="T465" s="253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4" t="s">
        <v>156</v>
      </c>
      <c r="AU465" s="254" t="s">
        <v>81</v>
      </c>
      <c r="AV465" s="14" t="s">
        <v>81</v>
      </c>
      <c r="AW465" s="14" t="s">
        <v>33</v>
      </c>
      <c r="AX465" s="14" t="s">
        <v>72</v>
      </c>
      <c r="AY465" s="254" t="s">
        <v>144</v>
      </c>
    </row>
    <row r="466" s="13" customFormat="1">
      <c r="A466" s="13"/>
      <c r="B466" s="234"/>
      <c r="C466" s="235"/>
      <c r="D466" s="229" t="s">
        <v>156</v>
      </c>
      <c r="E466" s="236" t="s">
        <v>19</v>
      </c>
      <c r="F466" s="237" t="s">
        <v>204</v>
      </c>
      <c r="G466" s="235"/>
      <c r="H466" s="236" t="s">
        <v>19</v>
      </c>
      <c r="I466" s="238"/>
      <c r="J466" s="235"/>
      <c r="K466" s="235"/>
      <c r="L466" s="239"/>
      <c r="M466" s="240"/>
      <c r="N466" s="241"/>
      <c r="O466" s="241"/>
      <c r="P466" s="241"/>
      <c r="Q466" s="241"/>
      <c r="R466" s="241"/>
      <c r="S466" s="241"/>
      <c r="T466" s="242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3" t="s">
        <v>156</v>
      </c>
      <c r="AU466" s="243" t="s">
        <v>81</v>
      </c>
      <c r="AV466" s="13" t="s">
        <v>79</v>
      </c>
      <c r="AW466" s="13" t="s">
        <v>33</v>
      </c>
      <c r="AX466" s="13" t="s">
        <v>72</v>
      </c>
      <c r="AY466" s="243" t="s">
        <v>144</v>
      </c>
    </row>
    <row r="467" s="14" customFormat="1">
      <c r="A467" s="14"/>
      <c r="B467" s="244"/>
      <c r="C467" s="245"/>
      <c r="D467" s="229" t="s">
        <v>156</v>
      </c>
      <c r="E467" s="246" t="s">
        <v>19</v>
      </c>
      <c r="F467" s="247" t="s">
        <v>205</v>
      </c>
      <c r="G467" s="245"/>
      <c r="H467" s="248">
        <v>5.5199999999999996</v>
      </c>
      <c r="I467" s="249"/>
      <c r="J467" s="245"/>
      <c r="K467" s="245"/>
      <c r="L467" s="250"/>
      <c r="M467" s="251"/>
      <c r="N467" s="252"/>
      <c r="O467" s="252"/>
      <c r="P467" s="252"/>
      <c r="Q467" s="252"/>
      <c r="R467" s="252"/>
      <c r="S467" s="252"/>
      <c r="T467" s="253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4" t="s">
        <v>156</v>
      </c>
      <c r="AU467" s="254" t="s">
        <v>81</v>
      </c>
      <c r="AV467" s="14" t="s">
        <v>81</v>
      </c>
      <c r="AW467" s="14" t="s">
        <v>33</v>
      </c>
      <c r="AX467" s="14" t="s">
        <v>72</v>
      </c>
      <c r="AY467" s="254" t="s">
        <v>144</v>
      </c>
    </row>
    <row r="468" s="13" customFormat="1">
      <c r="A468" s="13"/>
      <c r="B468" s="234"/>
      <c r="C468" s="235"/>
      <c r="D468" s="229" t="s">
        <v>156</v>
      </c>
      <c r="E468" s="236" t="s">
        <v>19</v>
      </c>
      <c r="F468" s="237" t="s">
        <v>206</v>
      </c>
      <c r="G468" s="235"/>
      <c r="H468" s="236" t="s">
        <v>19</v>
      </c>
      <c r="I468" s="238"/>
      <c r="J468" s="235"/>
      <c r="K468" s="235"/>
      <c r="L468" s="239"/>
      <c r="M468" s="240"/>
      <c r="N468" s="241"/>
      <c r="O468" s="241"/>
      <c r="P468" s="241"/>
      <c r="Q468" s="241"/>
      <c r="R468" s="241"/>
      <c r="S468" s="241"/>
      <c r="T468" s="242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3" t="s">
        <v>156</v>
      </c>
      <c r="AU468" s="243" t="s">
        <v>81</v>
      </c>
      <c r="AV468" s="13" t="s">
        <v>79</v>
      </c>
      <c r="AW468" s="13" t="s">
        <v>33</v>
      </c>
      <c r="AX468" s="13" t="s">
        <v>72</v>
      </c>
      <c r="AY468" s="243" t="s">
        <v>144</v>
      </c>
    </row>
    <row r="469" s="14" customFormat="1">
      <c r="A469" s="14"/>
      <c r="B469" s="244"/>
      <c r="C469" s="245"/>
      <c r="D469" s="229" t="s">
        <v>156</v>
      </c>
      <c r="E469" s="246" t="s">
        <v>19</v>
      </c>
      <c r="F469" s="247" t="s">
        <v>207</v>
      </c>
      <c r="G469" s="245"/>
      <c r="H469" s="248">
        <v>3.71</v>
      </c>
      <c r="I469" s="249"/>
      <c r="J469" s="245"/>
      <c r="K469" s="245"/>
      <c r="L469" s="250"/>
      <c r="M469" s="251"/>
      <c r="N469" s="252"/>
      <c r="O469" s="252"/>
      <c r="P469" s="252"/>
      <c r="Q469" s="252"/>
      <c r="R469" s="252"/>
      <c r="S469" s="252"/>
      <c r="T469" s="253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4" t="s">
        <v>156</v>
      </c>
      <c r="AU469" s="254" t="s">
        <v>81</v>
      </c>
      <c r="AV469" s="14" t="s">
        <v>81</v>
      </c>
      <c r="AW469" s="14" t="s">
        <v>33</v>
      </c>
      <c r="AX469" s="14" t="s">
        <v>72</v>
      </c>
      <c r="AY469" s="254" t="s">
        <v>144</v>
      </c>
    </row>
    <row r="470" s="13" customFormat="1">
      <c r="A470" s="13"/>
      <c r="B470" s="234"/>
      <c r="C470" s="235"/>
      <c r="D470" s="229" t="s">
        <v>156</v>
      </c>
      <c r="E470" s="236" t="s">
        <v>19</v>
      </c>
      <c r="F470" s="237" t="s">
        <v>208</v>
      </c>
      <c r="G470" s="235"/>
      <c r="H470" s="236" t="s">
        <v>19</v>
      </c>
      <c r="I470" s="238"/>
      <c r="J470" s="235"/>
      <c r="K470" s="235"/>
      <c r="L470" s="239"/>
      <c r="M470" s="240"/>
      <c r="N470" s="241"/>
      <c r="O470" s="241"/>
      <c r="P470" s="241"/>
      <c r="Q470" s="241"/>
      <c r="R470" s="241"/>
      <c r="S470" s="241"/>
      <c r="T470" s="242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3" t="s">
        <v>156</v>
      </c>
      <c r="AU470" s="243" t="s">
        <v>81</v>
      </c>
      <c r="AV470" s="13" t="s">
        <v>79</v>
      </c>
      <c r="AW470" s="13" t="s">
        <v>33</v>
      </c>
      <c r="AX470" s="13" t="s">
        <v>72</v>
      </c>
      <c r="AY470" s="243" t="s">
        <v>144</v>
      </c>
    </row>
    <row r="471" s="14" customFormat="1">
      <c r="A471" s="14"/>
      <c r="B471" s="244"/>
      <c r="C471" s="245"/>
      <c r="D471" s="229" t="s">
        <v>156</v>
      </c>
      <c r="E471" s="246" t="s">
        <v>19</v>
      </c>
      <c r="F471" s="247" t="s">
        <v>209</v>
      </c>
      <c r="G471" s="245"/>
      <c r="H471" s="248">
        <v>1.6200000000000001</v>
      </c>
      <c r="I471" s="249"/>
      <c r="J471" s="245"/>
      <c r="K471" s="245"/>
      <c r="L471" s="250"/>
      <c r="M471" s="251"/>
      <c r="N471" s="252"/>
      <c r="O471" s="252"/>
      <c r="P471" s="252"/>
      <c r="Q471" s="252"/>
      <c r="R471" s="252"/>
      <c r="S471" s="252"/>
      <c r="T471" s="253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4" t="s">
        <v>156</v>
      </c>
      <c r="AU471" s="254" t="s">
        <v>81</v>
      </c>
      <c r="AV471" s="14" t="s">
        <v>81</v>
      </c>
      <c r="AW471" s="14" t="s">
        <v>33</v>
      </c>
      <c r="AX471" s="14" t="s">
        <v>72</v>
      </c>
      <c r="AY471" s="254" t="s">
        <v>144</v>
      </c>
    </row>
    <row r="472" s="13" customFormat="1">
      <c r="A472" s="13"/>
      <c r="B472" s="234"/>
      <c r="C472" s="235"/>
      <c r="D472" s="229" t="s">
        <v>156</v>
      </c>
      <c r="E472" s="236" t="s">
        <v>19</v>
      </c>
      <c r="F472" s="237" t="s">
        <v>164</v>
      </c>
      <c r="G472" s="235"/>
      <c r="H472" s="236" t="s">
        <v>19</v>
      </c>
      <c r="I472" s="238"/>
      <c r="J472" s="235"/>
      <c r="K472" s="235"/>
      <c r="L472" s="239"/>
      <c r="M472" s="240"/>
      <c r="N472" s="241"/>
      <c r="O472" s="241"/>
      <c r="P472" s="241"/>
      <c r="Q472" s="241"/>
      <c r="R472" s="241"/>
      <c r="S472" s="241"/>
      <c r="T472" s="242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3" t="s">
        <v>156</v>
      </c>
      <c r="AU472" s="243" t="s">
        <v>81</v>
      </c>
      <c r="AV472" s="13" t="s">
        <v>79</v>
      </c>
      <c r="AW472" s="13" t="s">
        <v>33</v>
      </c>
      <c r="AX472" s="13" t="s">
        <v>72</v>
      </c>
      <c r="AY472" s="243" t="s">
        <v>144</v>
      </c>
    </row>
    <row r="473" s="14" customFormat="1">
      <c r="A473" s="14"/>
      <c r="B473" s="244"/>
      <c r="C473" s="245"/>
      <c r="D473" s="229" t="s">
        <v>156</v>
      </c>
      <c r="E473" s="246" t="s">
        <v>19</v>
      </c>
      <c r="F473" s="247" t="s">
        <v>210</v>
      </c>
      <c r="G473" s="245"/>
      <c r="H473" s="248">
        <v>5.8399999999999999</v>
      </c>
      <c r="I473" s="249"/>
      <c r="J473" s="245"/>
      <c r="K473" s="245"/>
      <c r="L473" s="250"/>
      <c r="M473" s="251"/>
      <c r="N473" s="252"/>
      <c r="O473" s="252"/>
      <c r="P473" s="252"/>
      <c r="Q473" s="252"/>
      <c r="R473" s="252"/>
      <c r="S473" s="252"/>
      <c r="T473" s="253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4" t="s">
        <v>156</v>
      </c>
      <c r="AU473" s="254" t="s">
        <v>81</v>
      </c>
      <c r="AV473" s="14" t="s">
        <v>81</v>
      </c>
      <c r="AW473" s="14" t="s">
        <v>33</v>
      </c>
      <c r="AX473" s="14" t="s">
        <v>72</v>
      </c>
      <c r="AY473" s="254" t="s">
        <v>144</v>
      </c>
    </row>
    <row r="474" s="13" customFormat="1">
      <c r="A474" s="13"/>
      <c r="B474" s="234"/>
      <c r="C474" s="235"/>
      <c r="D474" s="229" t="s">
        <v>156</v>
      </c>
      <c r="E474" s="236" t="s">
        <v>19</v>
      </c>
      <c r="F474" s="237" t="s">
        <v>211</v>
      </c>
      <c r="G474" s="235"/>
      <c r="H474" s="236" t="s">
        <v>19</v>
      </c>
      <c r="I474" s="238"/>
      <c r="J474" s="235"/>
      <c r="K474" s="235"/>
      <c r="L474" s="239"/>
      <c r="M474" s="240"/>
      <c r="N474" s="241"/>
      <c r="O474" s="241"/>
      <c r="P474" s="241"/>
      <c r="Q474" s="241"/>
      <c r="R474" s="241"/>
      <c r="S474" s="241"/>
      <c r="T474" s="242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3" t="s">
        <v>156</v>
      </c>
      <c r="AU474" s="243" t="s">
        <v>81</v>
      </c>
      <c r="AV474" s="13" t="s">
        <v>79</v>
      </c>
      <c r="AW474" s="13" t="s">
        <v>33</v>
      </c>
      <c r="AX474" s="13" t="s">
        <v>72</v>
      </c>
      <c r="AY474" s="243" t="s">
        <v>144</v>
      </c>
    </row>
    <row r="475" s="14" customFormat="1">
      <c r="A475" s="14"/>
      <c r="B475" s="244"/>
      <c r="C475" s="245"/>
      <c r="D475" s="229" t="s">
        <v>156</v>
      </c>
      <c r="E475" s="246" t="s">
        <v>19</v>
      </c>
      <c r="F475" s="247" t="s">
        <v>212</v>
      </c>
      <c r="G475" s="245"/>
      <c r="H475" s="248">
        <v>1.21</v>
      </c>
      <c r="I475" s="249"/>
      <c r="J475" s="245"/>
      <c r="K475" s="245"/>
      <c r="L475" s="250"/>
      <c r="M475" s="251"/>
      <c r="N475" s="252"/>
      <c r="O475" s="252"/>
      <c r="P475" s="252"/>
      <c r="Q475" s="252"/>
      <c r="R475" s="252"/>
      <c r="S475" s="252"/>
      <c r="T475" s="253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4" t="s">
        <v>156</v>
      </c>
      <c r="AU475" s="254" t="s">
        <v>81</v>
      </c>
      <c r="AV475" s="14" t="s">
        <v>81</v>
      </c>
      <c r="AW475" s="14" t="s">
        <v>33</v>
      </c>
      <c r="AX475" s="14" t="s">
        <v>72</v>
      </c>
      <c r="AY475" s="254" t="s">
        <v>144</v>
      </c>
    </row>
    <row r="476" s="13" customFormat="1">
      <c r="A476" s="13"/>
      <c r="B476" s="234"/>
      <c r="C476" s="235"/>
      <c r="D476" s="229" t="s">
        <v>156</v>
      </c>
      <c r="E476" s="236" t="s">
        <v>19</v>
      </c>
      <c r="F476" s="237" t="s">
        <v>213</v>
      </c>
      <c r="G476" s="235"/>
      <c r="H476" s="236" t="s">
        <v>19</v>
      </c>
      <c r="I476" s="238"/>
      <c r="J476" s="235"/>
      <c r="K476" s="235"/>
      <c r="L476" s="239"/>
      <c r="M476" s="240"/>
      <c r="N476" s="241"/>
      <c r="O476" s="241"/>
      <c r="P476" s="241"/>
      <c r="Q476" s="241"/>
      <c r="R476" s="241"/>
      <c r="S476" s="241"/>
      <c r="T476" s="242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3" t="s">
        <v>156</v>
      </c>
      <c r="AU476" s="243" t="s">
        <v>81</v>
      </c>
      <c r="AV476" s="13" t="s">
        <v>79</v>
      </c>
      <c r="AW476" s="13" t="s">
        <v>33</v>
      </c>
      <c r="AX476" s="13" t="s">
        <v>72</v>
      </c>
      <c r="AY476" s="243" t="s">
        <v>144</v>
      </c>
    </row>
    <row r="477" s="14" customFormat="1">
      <c r="A477" s="14"/>
      <c r="B477" s="244"/>
      <c r="C477" s="245"/>
      <c r="D477" s="229" t="s">
        <v>156</v>
      </c>
      <c r="E477" s="246" t="s">
        <v>19</v>
      </c>
      <c r="F477" s="247" t="s">
        <v>200</v>
      </c>
      <c r="G477" s="245"/>
      <c r="H477" s="248">
        <v>4.3300000000000001</v>
      </c>
      <c r="I477" s="249"/>
      <c r="J477" s="245"/>
      <c r="K477" s="245"/>
      <c r="L477" s="250"/>
      <c r="M477" s="251"/>
      <c r="N477" s="252"/>
      <c r="O477" s="252"/>
      <c r="P477" s="252"/>
      <c r="Q477" s="252"/>
      <c r="R477" s="252"/>
      <c r="S477" s="252"/>
      <c r="T477" s="253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4" t="s">
        <v>156</v>
      </c>
      <c r="AU477" s="254" t="s">
        <v>81</v>
      </c>
      <c r="AV477" s="14" t="s">
        <v>81</v>
      </c>
      <c r="AW477" s="14" t="s">
        <v>33</v>
      </c>
      <c r="AX477" s="14" t="s">
        <v>72</v>
      </c>
      <c r="AY477" s="254" t="s">
        <v>144</v>
      </c>
    </row>
    <row r="478" s="13" customFormat="1">
      <c r="A478" s="13"/>
      <c r="B478" s="234"/>
      <c r="C478" s="235"/>
      <c r="D478" s="229" t="s">
        <v>156</v>
      </c>
      <c r="E478" s="236" t="s">
        <v>19</v>
      </c>
      <c r="F478" s="237" t="s">
        <v>180</v>
      </c>
      <c r="G478" s="235"/>
      <c r="H478" s="236" t="s">
        <v>19</v>
      </c>
      <c r="I478" s="238"/>
      <c r="J478" s="235"/>
      <c r="K478" s="235"/>
      <c r="L478" s="239"/>
      <c r="M478" s="240"/>
      <c r="N478" s="241"/>
      <c r="O478" s="241"/>
      <c r="P478" s="241"/>
      <c r="Q478" s="241"/>
      <c r="R478" s="241"/>
      <c r="S478" s="241"/>
      <c r="T478" s="242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3" t="s">
        <v>156</v>
      </c>
      <c r="AU478" s="243" t="s">
        <v>81</v>
      </c>
      <c r="AV478" s="13" t="s">
        <v>79</v>
      </c>
      <c r="AW478" s="13" t="s">
        <v>33</v>
      </c>
      <c r="AX478" s="13" t="s">
        <v>72</v>
      </c>
      <c r="AY478" s="243" t="s">
        <v>144</v>
      </c>
    </row>
    <row r="479" s="14" customFormat="1">
      <c r="A479" s="14"/>
      <c r="B479" s="244"/>
      <c r="C479" s="245"/>
      <c r="D479" s="229" t="s">
        <v>156</v>
      </c>
      <c r="E479" s="246" t="s">
        <v>19</v>
      </c>
      <c r="F479" s="247" t="s">
        <v>214</v>
      </c>
      <c r="G479" s="245"/>
      <c r="H479" s="248">
        <v>5.0999999999999996</v>
      </c>
      <c r="I479" s="249"/>
      <c r="J479" s="245"/>
      <c r="K479" s="245"/>
      <c r="L479" s="250"/>
      <c r="M479" s="251"/>
      <c r="N479" s="252"/>
      <c r="O479" s="252"/>
      <c r="P479" s="252"/>
      <c r="Q479" s="252"/>
      <c r="R479" s="252"/>
      <c r="S479" s="252"/>
      <c r="T479" s="253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4" t="s">
        <v>156</v>
      </c>
      <c r="AU479" s="254" t="s">
        <v>81</v>
      </c>
      <c r="AV479" s="14" t="s">
        <v>81</v>
      </c>
      <c r="AW479" s="14" t="s">
        <v>33</v>
      </c>
      <c r="AX479" s="14" t="s">
        <v>72</v>
      </c>
      <c r="AY479" s="254" t="s">
        <v>144</v>
      </c>
    </row>
    <row r="480" s="13" customFormat="1">
      <c r="A480" s="13"/>
      <c r="B480" s="234"/>
      <c r="C480" s="235"/>
      <c r="D480" s="229" t="s">
        <v>156</v>
      </c>
      <c r="E480" s="236" t="s">
        <v>19</v>
      </c>
      <c r="F480" s="237" t="s">
        <v>170</v>
      </c>
      <c r="G480" s="235"/>
      <c r="H480" s="236" t="s">
        <v>19</v>
      </c>
      <c r="I480" s="238"/>
      <c r="J480" s="235"/>
      <c r="K480" s="235"/>
      <c r="L480" s="239"/>
      <c r="M480" s="240"/>
      <c r="N480" s="241"/>
      <c r="O480" s="241"/>
      <c r="P480" s="241"/>
      <c r="Q480" s="241"/>
      <c r="R480" s="241"/>
      <c r="S480" s="241"/>
      <c r="T480" s="242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3" t="s">
        <v>156</v>
      </c>
      <c r="AU480" s="243" t="s">
        <v>81</v>
      </c>
      <c r="AV480" s="13" t="s">
        <v>79</v>
      </c>
      <c r="AW480" s="13" t="s">
        <v>33</v>
      </c>
      <c r="AX480" s="13" t="s">
        <v>72</v>
      </c>
      <c r="AY480" s="243" t="s">
        <v>144</v>
      </c>
    </row>
    <row r="481" s="14" customFormat="1">
      <c r="A481" s="14"/>
      <c r="B481" s="244"/>
      <c r="C481" s="245"/>
      <c r="D481" s="229" t="s">
        <v>156</v>
      </c>
      <c r="E481" s="246" t="s">
        <v>19</v>
      </c>
      <c r="F481" s="247" t="s">
        <v>215</v>
      </c>
      <c r="G481" s="245"/>
      <c r="H481" s="248">
        <v>1.4299999999999999</v>
      </c>
      <c r="I481" s="249"/>
      <c r="J481" s="245"/>
      <c r="K481" s="245"/>
      <c r="L481" s="250"/>
      <c r="M481" s="251"/>
      <c r="N481" s="252"/>
      <c r="O481" s="252"/>
      <c r="P481" s="252"/>
      <c r="Q481" s="252"/>
      <c r="R481" s="252"/>
      <c r="S481" s="252"/>
      <c r="T481" s="253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4" t="s">
        <v>156</v>
      </c>
      <c r="AU481" s="254" t="s">
        <v>81</v>
      </c>
      <c r="AV481" s="14" t="s">
        <v>81</v>
      </c>
      <c r="AW481" s="14" t="s">
        <v>33</v>
      </c>
      <c r="AX481" s="14" t="s">
        <v>72</v>
      </c>
      <c r="AY481" s="254" t="s">
        <v>144</v>
      </c>
    </row>
    <row r="482" s="13" customFormat="1">
      <c r="A482" s="13"/>
      <c r="B482" s="234"/>
      <c r="C482" s="235"/>
      <c r="D482" s="229" t="s">
        <v>156</v>
      </c>
      <c r="E482" s="236" t="s">
        <v>19</v>
      </c>
      <c r="F482" s="237" t="s">
        <v>178</v>
      </c>
      <c r="G482" s="235"/>
      <c r="H482" s="236" t="s">
        <v>19</v>
      </c>
      <c r="I482" s="238"/>
      <c r="J482" s="235"/>
      <c r="K482" s="235"/>
      <c r="L482" s="239"/>
      <c r="M482" s="240"/>
      <c r="N482" s="241"/>
      <c r="O482" s="241"/>
      <c r="P482" s="241"/>
      <c r="Q482" s="241"/>
      <c r="R482" s="241"/>
      <c r="S482" s="241"/>
      <c r="T482" s="242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3" t="s">
        <v>156</v>
      </c>
      <c r="AU482" s="243" t="s">
        <v>81</v>
      </c>
      <c r="AV482" s="13" t="s">
        <v>79</v>
      </c>
      <c r="AW482" s="13" t="s">
        <v>33</v>
      </c>
      <c r="AX482" s="13" t="s">
        <v>72</v>
      </c>
      <c r="AY482" s="243" t="s">
        <v>144</v>
      </c>
    </row>
    <row r="483" s="14" customFormat="1">
      <c r="A483" s="14"/>
      <c r="B483" s="244"/>
      <c r="C483" s="245"/>
      <c r="D483" s="229" t="s">
        <v>156</v>
      </c>
      <c r="E483" s="246" t="s">
        <v>19</v>
      </c>
      <c r="F483" s="247" t="s">
        <v>216</v>
      </c>
      <c r="G483" s="245"/>
      <c r="H483" s="248">
        <v>0.92000000000000004</v>
      </c>
      <c r="I483" s="249"/>
      <c r="J483" s="245"/>
      <c r="K483" s="245"/>
      <c r="L483" s="250"/>
      <c r="M483" s="251"/>
      <c r="N483" s="252"/>
      <c r="O483" s="252"/>
      <c r="P483" s="252"/>
      <c r="Q483" s="252"/>
      <c r="R483" s="252"/>
      <c r="S483" s="252"/>
      <c r="T483" s="253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4" t="s">
        <v>156</v>
      </c>
      <c r="AU483" s="254" t="s">
        <v>81</v>
      </c>
      <c r="AV483" s="14" t="s">
        <v>81</v>
      </c>
      <c r="AW483" s="14" t="s">
        <v>33</v>
      </c>
      <c r="AX483" s="14" t="s">
        <v>72</v>
      </c>
      <c r="AY483" s="254" t="s">
        <v>144</v>
      </c>
    </row>
    <row r="484" s="13" customFormat="1">
      <c r="A484" s="13"/>
      <c r="B484" s="234"/>
      <c r="C484" s="235"/>
      <c r="D484" s="229" t="s">
        <v>156</v>
      </c>
      <c r="E484" s="236" t="s">
        <v>19</v>
      </c>
      <c r="F484" s="237" t="s">
        <v>217</v>
      </c>
      <c r="G484" s="235"/>
      <c r="H484" s="236" t="s">
        <v>19</v>
      </c>
      <c r="I484" s="238"/>
      <c r="J484" s="235"/>
      <c r="K484" s="235"/>
      <c r="L484" s="239"/>
      <c r="M484" s="240"/>
      <c r="N484" s="241"/>
      <c r="O484" s="241"/>
      <c r="P484" s="241"/>
      <c r="Q484" s="241"/>
      <c r="R484" s="241"/>
      <c r="S484" s="241"/>
      <c r="T484" s="242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3" t="s">
        <v>156</v>
      </c>
      <c r="AU484" s="243" t="s">
        <v>81</v>
      </c>
      <c r="AV484" s="13" t="s">
        <v>79</v>
      </c>
      <c r="AW484" s="13" t="s">
        <v>33</v>
      </c>
      <c r="AX484" s="13" t="s">
        <v>72</v>
      </c>
      <c r="AY484" s="243" t="s">
        <v>144</v>
      </c>
    </row>
    <row r="485" s="14" customFormat="1">
      <c r="A485" s="14"/>
      <c r="B485" s="244"/>
      <c r="C485" s="245"/>
      <c r="D485" s="229" t="s">
        <v>156</v>
      </c>
      <c r="E485" s="246" t="s">
        <v>19</v>
      </c>
      <c r="F485" s="247" t="s">
        <v>218</v>
      </c>
      <c r="G485" s="245"/>
      <c r="H485" s="248">
        <v>4.71</v>
      </c>
      <c r="I485" s="249"/>
      <c r="J485" s="245"/>
      <c r="K485" s="245"/>
      <c r="L485" s="250"/>
      <c r="M485" s="251"/>
      <c r="N485" s="252"/>
      <c r="O485" s="252"/>
      <c r="P485" s="252"/>
      <c r="Q485" s="252"/>
      <c r="R485" s="252"/>
      <c r="S485" s="252"/>
      <c r="T485" s="253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4" t="s">
        <v>156</v>
      </c>
      <c r="AU485" s="254" t="s">
        <v>81</v>
      </c>
      <c r="AV485" s="14" t="s">
        <v>81</v>
      </c>
      <c r="AW485" s="14" t="s">
        <v>33</v>
      </c>
      <c r="AX485" s="14" t="s">
        <v>72</v>
      </c>
      <c r="AY485" s="254" t="s">
        <v>144</v>
      </c>
    </row>
    <row r="486" s="15" customFormat="1">
      <c r="A486" s="15"/>
      <c r="B486" s="255"/>
      <c r="C486" s="256"/>
      <c r="D486" s="229" t="s">
        <v>156</v>
      </c>
      <c r="E486" s="257" t="s">
        <v>98</v>
      </c>
      <c r="F486" s="258" t="s">
        <v>159</v>
      </c>
      <c r="G486" s="256"/>
      <c r="H486" s="259">
        <v>46.549999999999997</v>
      </c>
      <c r="I486" s="260"/>
      <c r="J486" s="256"/>
      <c r="K486" s="256"/>
      <c r="L486" s="261"/>
      <c r="M486" s="262"/>
      <c r="N486" s="263"/>
      <c r="O486" s="263"/>
      <c r="P486" s="263"/>
      <c r="Q486" s="263"/>
      <c r="R486" s="263"/>
      <c r="S486" s="263"/>
      <c r="T486" s="264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15"/>
      <c r="AT486" s="265" t="s">
        <v>156</v>
      </c>
      <c r="AU486" s="265" t="s">
        <v>81</v>
      </c>
      <c r="AV486" s="15" t="s">
        <v>152</v>
      </c>
      <c r="AW486" s="15" t="s">
        <v>33</v>
      </c>
      <c r="AX486" s="15" t="s">
        <v>79</v>
      </c>
      <c r="AY486" s="265" t="s">
        <v>144</v>
      </c>
    </row>
    <row r="487" s="2" customFormat="1" ht="16.5" customHeight="1">
      <c r="A487" s="41"/>
      <c r="B487" s="42"/>
      <c r="C487" s="266" t="s">
        <v>495</v>
      </c>
      <c r="D487" s="266" t="s">
        <v>267</v>
      </c>
      <c r="E487" s="267" t="s">
        <v>496</v>
      </c>
      <c r="F487" s="268" t="s">
        <v>497</v>
      </c>
      <c r="G487" s="269" t="s">
        <v>150</v>
      </c>
      <c r="H487" s="270">
        <v>51.204999999999998</v>
      </c>
      <c r="I487" s="271"/>
      <c r="J487" s="272">
        <f>ROUND(I487*H487,2)</f>
        <v>0</v>
      </c>
      <c r="K487" s="268" t="s">
        <v>151</v>
      </c>
      <c r="L487" s="273"/>
      <c r="M487" s="274" t="s">
        <v>19</v>
      </c>
      <c r="N487" s="275" t="s">
        <v>43</v>
      </c>
      <c r="O487" s="87"/>
      <c r="P487" s="225">
        <f>O487*H487</f>
        <v>0</v>
      </c>
      <c r="Q487" s="225">
        <v>0.0177</v>
      </c>
      <c r="R487" s="225">
        <f>Q487*H487</f>
        <v>0.90632849999999998</v>
      </c>
      <c r="S487" s="225">
        <v>0</v>
      </c>
      <c r="T487" s="226">
        <f>S487*H487</f>
        <v>0</v>
      </c>
      <c r="U487" s="41"/>
      <c r="V487" s="41"/>
      <c r="W487" s="41"/>
      <c r="X487" s="41"/>
      <c r="Y487" s="41"/>
      <c r="Z487" s="41"/>
      <c r="AA487" s="41"/>
      <c r="AB487" s="41"/>
      <c r="AC487" s="41"/>
      <c r="AD487" s="41"/>
      <c r="AE487" s="41"/>
      <c r="AR487" s="227" t="s">
        <v>409</v>
      </c>
      <c r="AT487" s="227" t="s">
        <v>267</v>
      </c>
      <c r="AU487" s="227" t="s">
        <v>81</v>
      </c>
      <c r="AY487" s="20" t="s">
        <v>144</v>
      </c>
      <c r="BE487" s="228">
        <f>IF(N487="základní",J487,0)</f>
        <v>0</v>
      </c>
      <c r="BF487" s="228">
        <f>IF(N487="snížená",J487,0)</f>
        <v>0</v>
      </c>
      <c r="BG487" s="228">
        <f>IF(N487="zákl. přenesená",J487,0)</f>
        <v>0</v>
      </c>
      <c r="BH487" s="228">
        <f>IF(N487="sníž. přenesená",J487,0)</f>
        <v>0</v>
      </c>
      <c r="BI487" s="228">
        <f>IF(N487="nulová",J487,0)</f>
        <v>0</v>
      </c>
      <c r="BJ487" s="20" t="s">
        <v>79</v>
      </c>
      <c r="BK487" s="228">
        <f>ROUND(I487*H487,2)</f>
        <v>0</v>
      </c>
      <c r="BL487" s="20" t="s">
        <v>193</v>
      </c>
      <c r="BM487" s="227" t="s">
        <v>498</v>
      </c>
    </row>
    <row r="488" s="2" customFormat="1">
      <c r="A488" s="41"/>
      <c r="B488" s="42"/>
      <c r="C488" s="43"/>
      <c r="D488" s="229" t="s">
        <v>154</v>
      </c>
      <c r="E488" s="43"/>
      <c r="F488" s="230" t="s">
        <v>497</v>
      </c>
      <c r="G488" s="43"/>
      <c r="H488" s="43"/>
      <c r="I488" s="231"/>
      <c r="J488" s="43"/>
      <c r="K488" s="43"/>
      <c r="L488" s="47"/>
      <c r="M488" s="232"/>
      <c r="N488" s="233"/>
      <c r="O488" s="87"/>
      <c r="P488" s="87"/>
      <c r="Q488" s="87"/>
      <c r="R488" s="87"/>
      <c r="S488" s="87"/>
      <c r="T488" s="88"/>
      <c r="U488" s="41"/>
      <c r="V488" s="41"/>
      <c r="W488" s="41"/>
      <c r="X488" s="41"/>
      <c r="Y488" s="41"/>
      <c r="Z488" s="41"/>
      <c r="AA488" s="41"/>
      <c r="AB488" s="41"/>
      <c r="AC488" s="41"/>
      <c r="AD488" s="41"/>
      <c r="AE488" s="41"/>
      <c r="AT488" s="20" t="s">
        <v>154</v>
      </c>
      <c r="AU488" s="20" t="s">
        <v>81</v>
      </c>
    </row>
    <row r="489" s="14" customFormat="1">
      <c r="A489" s="14"/>
      <c r="B489" s="244"/>
      <c r="C489" s="245"/>
      <c r="D489" s="229" t="s">
        <v>156</v>
      </c>
      <c r="E489" s="245"/>
      <c r="F489" s="247" t="s">
        <v>499</v>
      </c>
      <c r="G489" s="245"/>
      <c r="H489" s="248">
        <v>51.204999999999998</v>
      </c>
      <c r="I489" s="249"/>
      <c r="J489" s="245"/>
      <c r="K489" s="245"/>
      <c r="L489" s="250"/>
      <c r="M489" s="251"/>
      <c r="N489" s="252"/>
      <c r="O489" s="252"/>
      <c r="P489" s="252"/>
      <c r="Q489" s="252"/>
      <c r="R489" s="252"/>
      <c r="S489" s="252"/>
      <c r="T489" s="253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4" t="s">
        <v>156</v>
      </c>
      <c r="AU489" s="254" t="s">
        <v>81</v>
      </c>
      <c r="AV489" s="14" t="s">
        <v>81</v>
      </c>
      <c r="AW489" s="14" t="s">
        <v>4</v>
      </c>
      <c r="AX489" s="14" t="s">
        <v>79</v>
      </c>
      <c r="AY489" s="254" t="s">
        <v>144</v>
      </c>
    </row>
    <row r="490" s="2" customFormat="1" ht="16.5" customHeight="1">
      <c r="A490" s="41"/>
      <c r="B490" s="42"/>
      <c r="C490" s="216" t="s">
        <v>500</v>
      </c>
      <c r="D490" s="216" t="s">
        <v>147</v>
      </c>
      <c r="E490" s="217" t="s">
        <v>501</v>
      </c>
      <c r="F490" s="218" t="s">
        <v>502</v>
      </c>
      <c r="G490" s="219" t="s">
        <v>150</v>
      </c>
      <c r="H490" s="220">
        <v>22.329999999999998</v>
      </c>
      <c r="I490" s="221"/>
      <c r="J490" s="222">
        <f>ROUND(I490*H490,2)</f>
        <v>0</v>
      </c>
      <c r="K490" s="218" t="s">
        <v>151</v>
      </c>
      <c r="L490" s="47"/>
      <c r="M490" s="223" t="s">
        <v>19</v>
      </c>
      <c r="N490" s="224" t="s">
        <v>43</v>
      </c>
      <c r="O490" s="87"/>
      <c r="P490" s="225">
        <f>O490*H490</f>
        <v>0</v>
      </c>
      <c r="Q490" s="225">
        <v>0.0015</v>
      </c>
      <c r="R490" s="225">
        <f>Q490*H490</f>
        <v>0.033494999999999997</v>
      </c>
      <c r="S490" s="225">
        <v>0</v>
      </c>
      <c r="T490" s="226">
        <f>S490*H490</f>
        <v>0</v>
      </c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41"/>
      <c r="AR490" s="227" t="s">
        <v>193</v>
      </c>
      <c r="AT490" s="227" t="s">
        <v>147</v>
      </c>
      <c r="AU490" s="227" t="s">
        <v>81</v>
      </c>
      <c r="AY490" s="20" t="s">
        <v>144</v>
      </c>
      <c r="BE490" s="228">
        <f>IF(N490="základní",J490,0)</f>
        <v>0</v>
      </c>
      <c r="BF490" s="228">
        <f>IF(N490="snížená",J490,0)</f>
        <v>0</v>
      </c>
      <c r="BG490" s="228">
        <f>IF(N490="zákl. přenesená",J490,0)</f>
        <v>0</v>
      </c>
      <c r="BH490" s="228">
        <f>IF(N490="sníž. přenesená",J490,0)</f>
        <v>0</v>
      </c>
      <c r="BI490" s="228">
        <f>IF(N490="nulová",J490,0)</f>
        <v>0</v>
      </c>
      <c r="BJ490" s="20" t="s">
        <v>79</v>
      </c>
      <c r="BK490" s="228">
        <f>ROUND(I490*H490,2)</f>
        <v>0</v>
      </c>
      <c r="BL490" s="20" t="s">
        <v>193</v>
      </c>
      <c r="BM490" s="227" t="s">
        <v>503</v>
      </c>
    </row>
    <row r="491" s="2" customFormat="1">
      <c r="A491" s="41"/>
      <c r="B491" s="42"/>
      <c r="C491" s="43"/>
      <c r="D491" s="229" t="s">
        <v>154</v>
      </c>
      <c r="E491" s="43"/>
      <c r="F491" s="230" t="s">
        <v>504</v>
      </c>
      <c r="G491" s="43"/>
      <c r="H491" s="43"/>
      <c r="I491" s="231"/>
      <c r="J491" s="43"/>
      <c r="K491" s="43"/>
      <c r="L491" s="47"/>
      <c r="M491" s="232"/>
      <c r="N491" s="233"/>
      <c r="O491" s="87"/>
      <c r="P491" s="87"/>
      <c r="Q491" s="87"/>
      <c r="R491" s="87"/>
      <c r="S491" s="87"/>
      <c r="T491" s="88"/>
      <c r="U491" s="41"/>
      <c r="V491" s="41"/>
      <c r="W491" s="41"/>
      <c r="X491" s="41"/>
      <c r="Y491" s="41"/>
      <c r="Z491" s="41"/>
      <c r="AA491" s="41"/>
      <c r="AB491" s="41"/>
      <c r="AC491" s="41"/>
      <c r="AD491" s="41"/>
      <c r="AE491" s="41"/>
      <c r="AT491" s="20" t="s">
        <v>154</v>
      </c>
      <c r="AU491" s="20" t="s">
        <v>81</v>
      </c>
    </row>
    <row r="492" s="13" customFormat="1">
      <c r="A492" s="13"/>
      <c r="B492" s="234"/>
      <c r="C492" s="235"/>
      <c r="D492" s="229" t="s">
        <v>156</v>
      </c>
      <c r="E492" s="236" t="s">
        <v>19</v>
      </c>
      <c r="F492" s="237" t="s">
        <v>182</v>
      </c>
      <c r="G492" s="235"/>
      <c r="H492" s="236" t="s">
        <v>19</v>
      </c>
      <c r="I492" s="238"/>
      <c r="J492" s="235"/>
      <c r="K492" s="235"/>
      <c r="L492" s="239"/>
      <c r="M492" s="240"/>
      <c r="N492" s="241"/>
      <c r="O492" s="241"/>
      <c r="P492" s="241"/>
      <c r="Q492" s="241"/>
      <c r="R492" s="241"/>
      <c r="S492" s="241"/>
      <c r="T492" s="242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3" t="s">
        <v>156</v>
      </c>
      <c r="AU492" s="243" t="s">
        <v>81</v>
      </c>
      <c r="AV492" s="13" t="s">
        <v>79</v>
      </c>
      <c r="AW492" s="13" t="s">
        <v>33</v>
      </c>
      <c r="AX492" s="13" t="s">
        <v>72</v>
      </c>
      <c r="AY492" s="243" t="s">
        <v>144</v>
      </c>
    </row>
    <row r="493" s="14" customFormat="1">
      <c r="A493" s="14"/>
      <c r="B493" s="244"/>
      <c r="C493" s="245"/>
      <c r="D493" s="229" t="s">
        <v>156</v>
      </c>
      <c r="E493" s="246" t="s">
        <v>19</v>
      </c>
      <c r="F493" s="247" t="s">
        <v>201</v>
      </c>
      <c r="G493" s="245"/>
      <c r="H493" s="248">
        <v>5.2000000000000002</v>
      </c>
      <c r="I493" s="249"/>
      <c r="J493" s="245"/>
      <c r="K493" s="245"/>
      <c r="L493" s="250"/>
      <c r="M493" s="251"/>
      <c r="N493" s="252"/>
      <c r="O493" s="252"/>
      <c r="P493" s="252"/>
      <c r="Q493" s="252"/>
      <c r="R493" s="252"/>
      <c r="S493" s="252"/>
      <c r="T493" s="253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4" t="s">
        <v>156</v>
      </c>
      <c r="AU493" s="254" t="s">
        <v>81</v>
      </c>
      <c r="AV493" s="14" t="s">
        <v>81</v>
      </c>
      <c r="AW493" s="14" t="s">
        <v>33</v>
      </c>
      <c r="AX493" s="14" t="s">
        <v>72</v>
      </c>
      <c r="AY493" s="254" t="s">
        <v>144</v>
      </c>
    </row>
    <row r="494" s="13" customFormat="1">
      <c r="A494" s="13"/>
      <c r="B494" s="234"/>
      <c r="C494" s="235"/>
      <c r="D494" s="229" t="s">
        <v>156</v>
      </c>
      <c r="E494" s="236" t="s">
        <v>19</v>
      </c>
      <c r="F494" s="237" t="s">
        <v>172</v>
      </c>
      <c r="G494" s="235"/>
      <c r="H494" s="236" t="s">
        <v>19</v>
      </c>
      <c r="I494" s="238"/>
      <c r="J494" s="235"/>
      <c r="K494" s="235"/>
      <c r="L494" s="239"/>
      <c r="M494" s="240"/>
      <c r="N494" s="241"/>
      <c r="O494" s="241"/>
      <c r="P494" s="241"/>
      <c r="Q494" s="241"/>
      <c r="R494" s="241"/>
      <c r="S494" s="241"/>
      <c r="T494" s="242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3" t="s">
        <v>156</v>
      </c>
      <c r="AU494" s="243" t="s">
        <v>81</v>
      </c>
      <c r="AV494" s="13" t="s">
        <v>79</v>
      </c>
      <c r="AW494" s="13" t="s">
        <v>33</v>
      </c>
      <c r="AX494" s="13" t="s">
        <v>72</v>
      </c>
      <c r="AY494" s="243" t="s">
        <v>144</v>
      </c>
    </row>
    <row r="495" s="14" customFormat="1">
      <c r="A495" s="14"/>
      <c r="B495" s="244"/>
      <c r="C495" s="245"/>
      <c r="D495" s="229" t="s">
        <v>156</v>
      </c>
      <c r="E495" s="246" t="s">
        <v>19</v>
      </c>
      <c r="F495" s="247" t="s">
        <v>202</v>
      </c>
      <c r="G495" s="245"/>
      <c r="H495" s="248">
        <v>1.45</v>
      </c>
      <c r="I495" s="249"/>
      <c r="J495" s="245"/>
      <c r="K495" s="245"/>
      <c r="L495" s="250"/>
      <c r="M495" s="251"/>
      <c r="N495" s="252"/>
      <c r="O495" s="252"/>
      <c r="P495" s="252"/>
      <c r="Q495" s="252"/>
      <c r="R495" s="252"/>
      <c r="S495" s="252"/>
      <c r="T495" s="253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4" t="s">
        <v>156</v>
      </c>
      <c r="AU495" s="254" t="s">
        <v>81</v>
      </c>
      <c r="AV495" s="14" t="s">
        <v>81</v>
      </c>
      <c r="AW495" s="14" t="s">
        <v>33</v>
      </c>
      <c r="AX495" s="14" t="s">
        <v>72</v>
      </c>
      <c r="AY495" s="254" t="s">
        <v>144</v>
      </c>
    </row>
    <row r="496" s="13" customFormat="1">
      <c r="A496" s="13"/>
      <c r="B496" s="234"/>
      <c r="C496" s="235"/>
      <c r="D496" s="229" t="s">
        <v>156</v>
      </c>
      <c r="E496" s="236" t="s">
        <v>19</v>
      </c>
      <c r="F496" s="237" t="s">
        <v>184</v>
      </c>
      <c r="G496" s="235"/>
      <c r="H496" s="236" t="s">
        <v>19</v>
      </c>
      <c r="I496" s="238"/>
      <c r="J496" s="235"/>
      <c r="K496" s="235"/>
      <c r="L496" s="239"/>
      <c r="M496" s="240"/>
      <c r="N496" s="241"/>
      <c r="O496" s="241"/>
      <c r="P496" s="241"/>
      <c r="Q496" s="241"/>
      <c r="R496" s="241"/>
      <c r="S496" s="241"/>
      <c r="T496" s="242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3" t="s">
        <v>156</v>
      </c>
      <c r="AU496" s="243" t="s">
        <v>81</v>
      </c>
      <c r="AV496" s="13" t="s">
        <v>79</v>
      </c>
      <c r="AW496" s="13" t="s">
        <v>33</v>
      </c>
      <c r="AX496" s="13" t="s">
        <v>72</v>
      </c>
      <c r="AY496" s="243" t="s">
        <v>144</v>
      </c>
    </row>
    <row r="497" s="14" customFormat="1">
      <c r="A497" s="14"/>
      <c r="B497" s="244"/>
      <c r="C497" s="245"/>
      <c r="D497" s="229" t="s">
        <v>156</v>
      </c>
      <c r="E497" s="246" t="s">
        <v>19</v>
      </c>
      <c r="F497" s="247" t="s">
        <v>203</v>
      </c>
      <c r="G497" s="245"/>
      <c r="H497" s="248">
        <v>1.1799999999999999</v>
      </c>
      <c r="I497" s="249"/>
      <c r="J497" s="245"/>
      <c r="K497" s="245"/>
      <c r="L497" s="250"/>
      <c r="M497" s="251"/>
      <c r="N497" s="252"/>
      <c r="O497" s="252"/>
      <c r="P497" s="252"/>
      <c r="Q497" s="252"/>
      <c r="R497" s="252"/>
      <c r="S497" s="252"/>
      <c r="T497" s="253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4" t="s">
        <v>156</v>
      </c>
      <c r="AU497" s="254" t="s">
        <v>81</v>
      </c>
      <c r="AV497" s="14" t="s">
        <v>81</v>
      </c>
      <c r="AW497" s="14" t="s">
        <v>33</v>
      </c>
      <c r="AX497" s="14" t="s">
        <v>72</v>
      </c>
      <c r="AY497" s="254" t="s">
        <v>144</v>
      </c>
    </row>
    <row r="498" s="13" customFormat="1">
      <c r="A498" s="13"/>
      <c r="B498" s="234"/>
      <c r="C498" s="235"/>
      <c r="D498" s="229" t="s">
        <v>156</v>
      </c>
      <c r="E498" s="236" t="s">
        <v>19</v>
      </c>
      <c r="F498" s="237" t="s">
        <v>164</v>
      </c>
      <c r="G498" s="235"/>
      <c r="H498" s="236" t="s">
        <v>19</v>
      </c>
      <c r="I498" s="238"/>
      <c r="J498" s="235"/>
      <c r="K498" s="235"/>
      <c r="L498" s="239"/>
      <c r="M498" s="240"/>
      <c r="N498" s="241"/>
      <c r="O498" s="241"/>
      <c r="P498" s="241"/>
      <c r="Q498" s="241"/>
      <c r="R498" s="241"/>
      <c r="S498" s="241"/>
      <c r="T498" s="242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3" t="s">
        <v>156</v>
      </c>
      <c r="AU498" s="243" t="s">
        <v>81</v>
      </c>
      <c r="AV498" s="13" t="s">
        <v>79</v>
      </c>
      <c r="AW498" s="13" t="s">
        <v>33</v>
      </c>
      <c r="AX498" s="13" t="s">
        <v>72</v>
      </c>
      <c r="AY498" s="243" t="s">
        <v>144</v>
      </c>
    </row>
    <row r="499" s="14" customFormat="1">
      <c r="A499" s="14"/>
      <c r="B499" s="244"/>
      <c r="C499" s="245"/>
      <c r="D499" s="229" t="s">
        <v>156</v>
      </c>
      <c r="E499" s="246" t="s">
        <v>19</v>
      </c>
      <c r="F499" s="247" t="s">
        <v>210</v>
      </c>
      <c r="G499" s="245"/>
      <c r="H499" s="248">
        <v>5.8399999999999999</v>
      </c>
      <c r="I499" s="249"/>
      <c r="J499" s="245"/>
      <c r="K499" s="245"/>
      <c r="L499" s="250"/>
      <c r="M499" s="251"/>
      <c r="N499" s="252"/>
      <c r="O499" s="252"/>
      <c r="P499" s="252"/>
      <c r="Q499" s="252"/>
      <c r="R499" s="252"/>
      <c r="S499" s="252"/>
      <c r="T499" s="253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4" t="s">
        <v>156</v>
      </c>
      <c r="AU499" s="254" t="s">
        <v>81</v>
      </c>
      <c r="AV499" s="14" t="s">
        <v>81</v>
      </c>
      <c r="AW499" s="14" t="s">
        <v>33</v>
      </c>
      <c r="AX499" s="14" t="s">
        <v>72</v>
      </c>
      <c r="AY499" s="254" t="s">
        <v>144</v>
      </c>
    </row>
    <row r="500" s="13" customFormat="1">
      <c r="A500" s="13"/>
      <c r="B500" s="234"/>
      <c r="C500" s="235"/>
      <c r="D500" s="229" t="s">
        <v>156</v>
      </c>
      <c r="E500" s="236" t="s">
        <v>19</v>
      </c>
      <c r="F500" s="237" t="s">
        <v>211</v>
      </c>
      <c r="G500" s="235"/>
      <c r="H500" s="236" t="s">
        <v>19</v>
      </c>
      <c r="I500" s="238"/>
      <c r="J500" s="235"/>
      <c r="K500" s="235"/>
      <c r="L500" s="239"/>
      <c r="M500" s="240"/>
      <c r="N500" s="241"/>
      <c r="O500" s="241"/>
      <c r="P500" s="241"/>
      <c r="Q500" s="241"/>
      <c r="R500" s="241"/>
      <c r="S500" s="241"/>
      <c r="T500" s="242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3" t="s">
        <v>156</v>
      </c>
      <c r="AU500" s="243" t="s">
        <v>81</v>
      </c>
      <c r="AV500" s="13" t="s">
        <v>79</v>
      </c>
      <c r="AW500" s="13" t="s">
        <v>33</v>
      </c>
      <c r="AX500" s="13" t="s">
        <v>72</v>
      </c>
      <c r="AY500" s="243" t="s">
        <v>144</v>
      </c>
    </row>
    <row r="501" s="14" customFormat="1">
      <c r="A501" s="14"/>
      <c r="B501" s="244"/>
      <c r="C501" s="245"/>
      <c r="D501" s="229" t="s">
        <v>156</v>
      </c>
      <c r="E501" s="246" t="s">
        <v>19</v>
      </c>
      <c r="F501" s="247" t="s">
        <v>212</v>
      </c>
      <c r="G501" s="245"/>
      <c r="H501" s="248">
        <v>1.21</v>
      </c>
      <c r="I501" s="249"/>
      <c r="J501" s="245"/>
      <c r="K501" s="245"/>
      <c r="L501" s="250"/>
      <c r="M501" s="251"/>
      <c r="N501" s="252"/>
      <c r="O501" s="252"/>
      <c r="P501" s="252"/>
      <c r="Q501" s="252"/>
      <c r="R501" s="252"/>
      <c r="S501" s="252"/>
      <c r="T501" s="253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4" t="s">
        <v>156</v>
      </c>
      <c r="AU501" s="254" t="s">
        <v>81</v>
      </c>
      <c r="AV501" s="14" t="s">
        <v>81</v>
      </c>
      <c r="AW501" s="14" t="s">
        <v>33</v>
      </c>
      <c r="AX501" s="14" t="s">
        <v>72</v>
      </c>
      <c r="AY501" s="254" t="s">
        <v>144</v>
      </c>
    </row>
    <row r="502" s="13" customFormat="1">
      <c r="A502" s="13"/>
      <c r="B502" s="234"/>
      <c r="C502" s="235"/>
      <c r="D502" s="229" t="s">
        <v>156</v>
      </c>
      <c r="E502" s="236" t="s">
        <v>19</v>
      </c>
      <c r="F502" s="237" t="s">
        <v>180</v>
      </c>
      <c r="G502" s="235"/>
      <c r="H502" s="236" t="s">
        <v>19</v>
      </c>
      <c r="I502" s="238"/>
      <c r="J502" s="235"/>
      <c r="K502" s="235"/>
      <c r="L502" s="239"/>
      <c r="M502" s="240"/>
      <c r="N502" s="241"/>
      <c r="O502" s="241"/>
      <c r="P502" s="241"/>
      <c r="Q502" s="241"/>
      <c r="R502" s="241"/>
      <c r="S502" s="241"/>
      <c r="T502" s="242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3" t="s">
        <v>156</v>
      </c>
      <c r="AU502" s="243" t="s">
        <v>81</v>
      </c>
      <c r="AV502" s="13" t="s">
        <v>79</v>
      </c>
      <c r="AW502" s="13" t="s">
        <v>33</v>
      </c>
      <c r="AX502" s="13" t="s">
        <v>72</v>
      </c>
      <c r="AY502" s="243" t="s">
        <v>144</v>
      </c>
    </row>
    <row r="503" s="14" customFormat="1">
      <c r="A503" s="14"/>
      <c r="B503" s="244"/>
      <c r="C503" s="245"/>
      <c r="D503" s="229" t="s">
        <v>156</v>
      </c>
      <c r="E503" s="246" t="s">
        <v>19</v>
      </c>
      <c r="F503" s="247" t="s">
        <v>214</v>
      </c>
      <c r="G503" s="245"/>
      <c r="H503" s="248">
        <v>5.0999999999999996</v>
      </c>
      <c r="I503" s="249"/>
      <c r="J503" s="245"/>
      <c r="K503" s="245"/>
      <c r="L503" s="250"/>
      <c r="M503" s="251"/>
      <c r="N503" s="252"/>
      <c r="O503" s="252"/>
      <c r="P503" s="252"/>
      <c r="Q503" s="252"/>
      <c r="R503" s="252"/>
      <c r="S503" s="252"/>
      <c r="T503" s="253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4" t="s">
        <v>156</v>
      </c>
      <c r="AU503" s="254" t="s">
        <v>81</v>
      </c>
      <c r="AV503" s="14" t="s">
        <v>81</v>
      </c>
      <c r="AW503" s="14" t="s">
        <v>33</v>
      </c>
      <c r="AX503" s="14" t="s">
        <v>72</v>
      </c>
      <c r="AY503" s="254" t="s">
        <v>144</v>
      </c>
    </row>
    <row r="504" s="13" customFormat="1">
      <c r="A504" s="13"/>
      <c r="B504" s="234"/>
      <c r="C504" s="235"/>
      <c r="D504" s="229" t="s">
        <v>156</v>
      </c>
      <c r="E504" s="236" t="s">
        <v>19</v>
      </c>
      <c r="F504" s="237" t="s">
        <v>170</v>
      </c>
      <c r="G504" s="235"/>
      <c r="H504" s="236" t="s">
        <v>19</v>
      </c>
      <c r="I504" s="238"/>
      <c r="J504" s="235"/>
      <c r="K504" s="235"/>
      <c r="L504" s="239"/>
      <c r="M504" s="240"/>
      <c r="N504" s="241"/>
      <c r="O504" s="241"/>
      <c r="P504" s="241"/>
      <c r="Q504" s="241"/>
      <c r="R504" s="241"/>
      <c r="S504" s="241"/>
      <c r="T504" s="242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3" t="s">
        <v>156</v>
      </c>
      <c r="AU504" s="243" t="s">
        <v>81</v>
      </c>
      <c r="AV504" s="13" t="s">
        <v>79</v>
      </c>
      <c r="AW504" s="13" t="s">
        <v>33</v>
      </c>
      <c r="AX504" s="13" t="s">
        <v>72</v>
      </c>
      <c r="AY504" s="243" t="s">
        <v>144</v>
      </c>
    </row>
    <row r="505" s="14" customFormat="1">
      <c r="A505" s="14"/>
      <c r="B505" s="244"/>
      <c r="C505" s="245"/>
      <c r="D505" s="229" t="s">
        <v>156</v>
      </c>
      <c r="E505" s="246" t="s">
        <v>19</v>
      </c>
      <c r="F505" s="247" t="s">
        <v>215</v>
      </c>
      <c r="G505" s="245"/>
      <c r="H505" s="248">
        <v>1.4299999999999999</v>
      </c>
      <c r="I505" s="249"/>
      <c r="J505" s="245"/>
      <c r="K505" s="245"/>
      <c r="L505" s="250"/>
      <c r="M505" s="251"/>
      <c r="N505" s="252"/>
      <c r="O505" s="252"/>
      <c r="P505" s="252"/>
      <c r="Q505" s="252"/>
      <c r="R505" s="252"/>
      <c r="S505" s="252"/>
      <c r="T505" s="253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4" t="s">
        <v>156</v>
      </c>
      <c r="AU505" s="254" t="s">
        <v>81</v>
      </c>
      <c r="AV505" s="14" t="s">
        <v>81</v>
      </c>
      <c r="AW505" s="14" t="s">
        <v>33</v>
      </c>
      <c r="AX505" s="14" t="s">
        <v>72</v>
      </c>
      <c r="AY505" s="254" t="s">
        <v>144</v>
      </c>
    </row>
    <row r="506" s="13" customFormat="1">
      <c r="A506" s="13"/>
      <c r="B506" s="234"/>
      <c r="C506" s="235"/>
      <c r="D506" s="229" t="s">
        <v>156</v>
      </c>
      <c r="E506" s="236" t="s">
        <v>19</v>
      </c>
      <c r="F506" s="237" t="s">
        <v>178</v>
      </c>
      <c r="G506" s="235"/>
      <c r="H506" s="236" t="s">
        <v>19</v>
      </c>
      <c r="I506" s="238"/>
      <c r="J506" s="235"/>
      <c r="K506" s="235"/>
      <c r="L506" s="239"/>
      <c r="M506" s="240"/>
      <c r="N506" s="241"/>
      <c r="O506" s="241"/>
      <c r="P506" s="241"/>
      <c r="Q506" s="241"/>
      <c r="R506" s="241"/>
      <c r="S506" s="241"/>
      <c r="T506" s="242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3" t="s">
        <v>156</v>
      </c>
      <c r="AU506" s="243" t="s">
        <v>81</v>
      </c>
      <c r="AV506" s="13" t="s">
        <v>79</v>
      </c>
      <c r="AW506" s="13" t="s">
        <v>33</v>
      </c>
      <c r="AX506" s="13" t="s">
        <v>72</v>
      </c>
      <c r="AY506" s="243" t="s">
        <v>144</v>
      </c>
    </row>
    <row r="507" s="14" customFormat="1">
      <c r="A507" s="14"/>
      <c r="B507" s="244"/>
      <c r="C507" s="245"/>
      <c r="D507" s="229" t="s">
        <v>156</v>
      </c>
      <c r="E507" s="246" t="s">
        <v>19</v>
      </c>
      <c r="F507" s="247" t="s">
        <v>216</v>
      </c>
      <c r="G507" s="245"/>
      <c r="H507" s="248">
        <v>0.92000000000000004</v>
      </c>
      <c r="I507" s="249"/>
      <c r="J507" s="245"/>
      <c r="K507" s="245"/>
      <c r="L507" s="250"/>
      <c r="M507" s="251"/>
      <c r="N507" s="252"/>
      <c r="O507" s="252"/>
      <c r="P507" s="252"/>
      <c r="Q507" s="252"/>
      <c r="R507" s="252"/>
      <c r="S507" s="252"/>
      <c r="T507" s="253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4" t="s">
        <v>156</v>
      </c>
      <c r="AU507" s="254" t="s">
        <v>81</v>
      </c>
      <c r="AV507" s="14" t="s">
        <v>81</v>
      </c>
      <c r="AW507" s="14" t="s">
        <v>33</v>
      </c>
      <c r="AX507" s="14" t="s">
        <v>72</v>
      </c>
      <c r="AY507" s="254" t="s">
        <v>144</v>
      </c>
    </row>
    <row r="508" s="15" customFormat="1">
      <c r="A508" s="15"/>
      <c r="B508" s="255"/>
      <c r="C508" s="256"/>
      <c r="D508" s="229" t="s">
        <v>156</v>
      </c>
      <c r="E508" s="257" t="s">
        <v>19</v>
      </c>
      <c r="F508" s="258" t="s">
        <v>159</v>
      </c>
      <c r="G508" s="256"/>
      <c r="H508" s="259">
        <v>22.329999999999998</v>
      </c>
      <c r="I508" s="260"/>
      <c r="J508" s="256"/>
      <c r="K508" s="256"/>
      <c r="L508" s="261"/>
      <c r="M508" s="262"/>
      <c r="N508" s="263"/>
      <c r="O508" s="263"/>
      <c r="P508" s="263"/>
      <c r="Q508" s="263"/>
      <c r="R508" s="263"/>
      <c r="S508" s="263"/>
      <c r="T508" s="264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65" t="s">
        <v>156</v>
      </c>
      <c r="AU508" s="265" t="s">
        <v>81</v>
      </c>
      <c r="AV508" s="15" t="s">
        <v>152</v>
      </c>
      <c r="AW508" s="15" t="s">
        <v>33</v>
      </c>
      <c r="AX508" s="15" t="s">
        <v>79</v>
      </c>
      <c r="AY508" s="265" t="s">
        <v>144</v>
      </c>
    </row>
    <row r="509" s="2" customFormat="1" ht="16.5" customHeight="1">
      <c r="A509" s="41"/>
      <c r="B509" s="42"/>
      <c r="C509" s="216" t="s">
        <v>505</v>
      </c>
      <c r="D509" s="216" t="s">
        <v>147</v>
      </c>
      <c r="E509" s="217" t="s">
        <v>506</v>
      </c>
      <c r="F509" s="218" t="s">
        <v>507</v>
      </c>
      <c r="G509" s="219" t="s">
        <v>350</v>
      </c>
      <c r="H509" s="220">
        <v>1.754</v>
      </c>
      <c r="I509" s="221"/>
      <c r="J509" s="222">
        <f>ROUND(I509*H509,2)</f>
        <v>0</v>
      </c>
      <c r="K509" s="218" t="s">
        <v>151</v>
      </c>
      <c r="L509" s="47"/>
      <c r="M509" s="223" t="s">
        <v>19</v>
      </c>
      <c r="N509" s="224" t="s">
        <v>43</v>
      </c>
      <c r="O509" s="87"/>
      <c r="P509" s="225">
        <f>O509*H509</f>
        <v>0</v>
      </c>
      <c r="Q509" s="225">
        <v>0</v>
      </c>
      <c r="R509" s="225">
        <f>Q509*H509</f>
        <v>0</v>
      </c>
      <c r="S509" s="225">
        <v>0</v>
      </c>
      <c r="T509" s="226">
        <f>S509*H509</f>
        <v>0</v>
      </c>
      <c r="U509" s="41"/>
      <c r="V509" s="41"/>
      <c r="W509" s="41"/>
      <c r="X509" s="41"/>
      <c r="Y509" s="41"/>
      <c r="Z509" s="41"/>
      <c r="AA509" s="41"/>
      <c r="AB509" s="41"/>
      <c r="AC509" s="41"/>
      <c r="AD509" s="41"/>
      <c r="AE509" s="41"/>
      <c r="AR509" s="227" t="s">
        <v>193</v>
      </c>
      <c r="AT509" s="227" t="s">
        <v>147</v>
      </c>
      <c r="AU509" s="227" t="s">
        <v>81</v>
      </c>
      <c r="AY509" s="20" t="s">
        <v>144</v>
      </c>
      <c r="BE509" s="228">
        <f>IF(N509="základní",J509,0)</f>
        <v>0</v>
      </c>
      <c r="BF509" s="228">
        <f>IF(N509="snížená",J509,0)</f>
        <v>0</v>
      </c>
      <c r="BG509" s="228">
        <f>IF(N509="zákl. přenesená",J509,0)</f>
        <v>0</v>
      </c>
      <c r="BH509" s="228">
        <f>IF(N509="sníž. přenesená",J509,0)</f>
        <v>0</v>
      </c>
      <c r="BI509" s="228">
        <f>IF(N509="nulová",J509,0)</f>
        <v>0</v>
      </c>
      <c r="BJ509" s="20" t="s">
        <v>79</v>
      </c>
      <c r="BK509" s="228">
        <f>ROUND(I509*H509,2)</f>
        <v>0</v>
      </c>
      <c r="BL509" s="20" t="s">
        <v>193</v>
      </c>
      <c r="BM509" s="227" t="s">
        <v>508</v>
      </c>
    </row>
    <row r="510" s="2" customFormat="1">
      <c r="A510" s="41"/>
      <c r="B510" s="42"/>
      <c r="C510" s="43"/>
      <c r="D510" s="229" t="s">
        <v>154</v>
      </c>
      <c r="E510" s="43"/>
      <c r="F510" s="230" t="s">
        <v>509</v>
      </c>
      <c r="G510" s="43"/>
      <c r="H510" s="43"/>
      <c r="I510" s="231"/>
      <c r="J510" s="43"/>
      <c r="K510" s="43"/>
      <c r="L510" s="47"/>
      <c r="M510" s="232"/>
      <c r="N510" s="233"/>
      <c r="O510" s="87"/>
      <c r="P510" s="87"/>
      <c r="Q510" s="87"/>
      <c r="R510" s="87"/>
      <c r="S510" s="87"/>
      <c r="T510" s="88"/>
      <c r="U510" s="41"/>
      <c r="V510" s="41"/>
      <c r="W510" s="41"/>
      <c r="X510" s="41"/>
      <c r="Y510" s="41"/>
      <c r="Z510" s="41"/>
      <c r="AA510" s="41"/>
      <c r="AB510" s="41"/>
      <c r="AC510" s="41"/>
      <c r="AD510" s="41"/>
      <c r="AE510" s="41"/>
      <c r="AT510" s="20" t="s">
        <v>154</v>
      </c>
      <c r="AU510" s="20" t="s">
        <v>81</v>
      </c>
    </row>
    <row r="511" s="12" customFormat="1" ht="22.8" customHeight="1">
      <c r="A511" s="12"/>
      <c r="B511" s="200"/>
      <c r="C511" s="201"/>
      <c r="D511" s="202" t="s">
        <v>71</v>
      </c>
      <c r="E511" s="214" t="s">
        <v>510</v>
      </c>
      <c r="F511" s="214" t="s">
        <v>511</v>
      </c>
      <c r="G511" s="201"/>
      <c r="H511" s="201"/>
      <c r="I511" s="204"/>
      <c r="J511" s="215">
        <f>BK511</f>
        <v>0</v>
      </c>
      <c r="K511" s="201"/>
      <c r="L511" s="206"/>
      <c r="M511" s="207"/>
      <c r="N511" s="208"/>
      <c r="O511" s="208"/>
      <c r="P511" s="209">
        <f>SUM(P512:P544)</f>
        <v>0</v>
      </c>
      <c r="Q511" s="208"/>
      <c r="R511" s="209">
        <f>SUM(R512:R544)</f>
        <v>1.5204232000000002</v>
      </c>
      <c r="S511" s="208"/>
      <c r="T511" s="210">
        <f>SUM(T512:T544)</f>
        <v>0</v>
      </c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R511" s="211" t="s">
        <v>81</v>
      </c>
      <c r="AT511" s="212" t="s">
        <v>71</v>
      </c>
      <c r="AU511" s="212" t="s">
        <v>79</v>
      </c>
      <c r="AY511" s="211" t="s">
        <v>144</v>
      </c>
      <c r="BK511" s="213">
        <f>SUM(BK512:BK544)</f>
        <v>0</v>
      </c>
    </row>
    <row r="512" s="2" customFormat="1" ht="16.5" customHeight="1">
      <c r="A512" s="41"/>
      <c r="B512" s="42"/>
      <c r="C512" s="216" t="s">
        <v>512</v>
      </c>
      <c r="D512" s="216" t="s">
        <v>147</v>
      </c>
      <c r="E512" s="217" t="s">
        <v>513</v>
      </c>
      <c r="F512" s="218" t="s">
        <v>514</v>
      </c>
      <c r="G512" s="219" t="s">
        <v>150</v>
      </c>
      <c r="H512" s="220">
        <v>78.439999999999998</v>
      </c>
      <c r="I512" s="221"/>
      <c r="J512" s="222">
        <f>ROUND(I512*H512,2)</f>
        <v>0</v>
      </c>
      <c r="K512" s="218" t="s">
        <v>151</v>
      </c>
      <c r="L512" s="47"/>
      <c r="M512" s="223" t="s">
        <v>19</v>
      </c>
      <c r="N512" s="224" t="s">
        <v>43</v>
      </c>
      <c r="O512" s="87"/>
      <c r="P512" s="225">
        <f>O512*H512</f>
        <v>0</v>
      </c>
      <c r="Q512" s="225">
        <v>0.00029999999999999997</v>
      </c>
      <c r="R512" s="225">
        <f>Q512*H512</f>
        <v>0.023531999999999997</v>
      </c>
      <c r="S512" s="225">
        <v>0</v>
      </c>
      <c r="T512" s="226">
        <f>S512*H512</f>
        <v>0</v>
      </c>
      <c r="U512" s="41"/>
      <c r="V512" s="41"/>
      <c r="W512" s="41"/>
      <c r="X512" s="41"/>
      <c r="Y512" s="41"/>
      <c r="Z512" s="41"/>
      <c r="AA512" s="41"/>
      <c r="AB512" s="41"/>
      <c r="AC512" s="41"/>
      <c r="AD512" s="41"/>
      <c r="AE512" s="41"/>
      <c r="AR512" s="227" t="s">
        <v>193</v>
      </c>
      <c r="AT512" s="227" t="s">
        <v>147</v>
      </c>
      <c r="AU512" s="227" t="s">
        <v>81</v>
      </c>
      <c r="AY512" s="20" t="s">
        <v>144</v>
      </c>
      <c r="BE512" s="228">
        <f>IF(N512="základní",J512,0)</f>
        <v>0</v>
      </c>
      <c r="BF512" s="228">
        <f>IF(N512="snížená",J512,0)</f>
        <v>0</v>
      </c>
      <c r="BG512" s="228">
        <f>IF(N512="zákl. přenesená",J512,0)</f>
        <v>0</v>
      </c>
      <c r="BH512" s="228">
        <f>IF(N512="sníž. přenesená",J512,0)</f>
        <v>0</v>
      </c>
      <c r="BI512" s="228">
        <f>IF(N512="nulová",J512,0)</f>
        <v>0</v>
      </c>
      <c r="BJ512" s="20" t="s">
        <v>79</v>
      </c>
      <c r="BK512" s="228">
        <f>ROUND(I512*H512,2)</f>
        <v>0</v>
      </c>
      <c r="BL512" s="20" t="s">
        <v>193</v>
      </c>
      <c r="BM512" s="227" t="s">
        <v>515</v>
      </c>
    </row>
    <row r="513" s="2" customFormat="1">
      <c r="A513" s="41"/>
      <c r="B513" s="42"/>
      <c r="C513" s="43"/>
      <c r="D513" s="229" t="s">
        <v>154</v>
      </c>
      <c r="E513" s="43"/>
      <c r="F513" s="230" t="s">
        <v>516</v>
      </c>
      <c r="G513" s="43"/>
      <c r="H513" s="43"/>
      <c r="I513" s="231"/>
      <c r="J513" s="43"/>
      <c r="K513" s="43"/>
      <c r="L513" s="47"/>
      <c r="M513" s="232"/>
      <c r="N513" s="233"/>
      <c r="O513" s="87"/>
      <c r="P513" s="87"/>
      <c r="Q513" s="87"/>
      <c r="R513" s="87"/>
      <c r="S513" s="87"/>
      <c r="T513" s="88"/>
      <c r="U513" s="41"/>
      <c r="V513" s="41"/>
      <c r="W513" s="41"/>
      <c r="X513" s="41"/>
      <c r="Y513" s="41"/>
      <c r="Z513" s="41"/>
      <c r="AA513" s="41"/>
      <c r="AB513" s="41"/>
      <c r="AC513" s="41"/>
      <c r="AD513" s="41"/>
      <c r="AE513" s="41"/>
      <c r="AT513" s="20" t="s">
        <v>154</v>
      </c>
      <c r="AU513" s="20" t="s">
        <v>81</v>
      </c>
    </row>
    <row r="514" s="13" customFormat="1">
      <c r="A514" s="13"/>
      <c r="B514" s="234"/>
      <c r="C514" s="235"/>
      <c r="D514" s="229" t="s">
        <v>156</v>
      </c>
      <c r="E514" s="236" t="s">
        <v>19</v>
      </c>
      <c r="F514" s="237" t="s">
        <v>182</v>
      </c>
      <c r="G514" s="235"/>
      <c r="H514" s="236" t="s">
        <v>19</v>
      </c>
      <c r="I514" s="238"/>
      <c r="J514" s="235"/>
      <c r="K514" s="235"/>
      <c r="L514" s="239"/>
      <c r="M514" s="240"/>
      <c r="N514" s="241"/>
      <c r="O514" s="241"/>
      <c r="P514" s="241"/>
      <c r="Q514" s="241"/>
      <c r="R514" s="241"/>
      <c r="S514" s="241"/>
      <c r="T514" s="242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3" t="s">
        <v>156</v>
      </c>
      <c r="AU514" s="243" t="s">
        <v>81</v>
      </c>
      <c r="AV514" s="13" t="s">
        <v>79</v>
      </c>
      <c r="AW514" s="13" t="s">
        <v>33</v>
      </c>
      <c r="AX514" s="13" t="s">
        <v>72</v>
      </c>
      <c r="AY514" s="243" t="s">
        <v>144</v>
      </c>
    </row>
    <row r="515" s="14" customFormat="1">
      <c r="A515" s="14"/>
      <c r="B515" s="244"/>
      <c r="C515" s="245"/>
      <c r="D515" s="229" t="s">
        <v>156</v>
      </c>
      <c r="E515" s="246" t="s">
        <v>19</v>
      </c>
      <c r="F515" s="247" t="s">
        <v>517</v>
      </c>
      <c r="G515" s="245"/>
      <c r="H515" s="248">
        <v>6.5999999999999996</v>
      </c>
      <c r="I515" s="249"/>
      <c r="J515" s="245"/>
      <c r="K515" s="245"/>
      <c r="L515" s="250"/>
      <c r="M515" s="251"/>
      <c r="N515" s="252"/>
      <c r="O515" s="252"/>
      <c r="P515" s="252"/>
      <c r="Q515" s="252"/>
      <c r="R515" s="252"/>
      <c r="S515" s="252"/>
      <c r="T515" s="253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4" t="s">
        <v>156</v>
      </c>
      <c r="AU515" s="254" t="s">
        <v>81</v>
      </c>
      <c r="AV515" s="14" t="s">
        <v>81</v>
      </c>
      <c r="AW515" s="14" t="s">
        <v>33</v>
      </c>
      <c r="AX515" s="14" t="s">
        <v>72</v>
      </c>
      <c r="AY515" s="254" t="s">
        <v>144</v>
      </c>
    </row>
    <row r="516" s="13" customFormat="1">
      <c r="A516" s="13"/>
      <c r="B516" s="234"/>
      <c r="C516" s="235"/>
      <c r="D516" s="229" t="s">
        <v>156</v>
      </c>
      <c r="E516" s="236" t="s">
        <v>19</v>
      </c>
      <c r="F516" s="237" t="s">
        <v>172</v>
      </c>
      <c r="G516" s="235"/>
      <c r="H516" s="236" t="s">
        <v>19</v>
      </c>
      <c r="I516" s="238"/>
      <c r="J516" s="235"/>
      <c r="K516" s="235"/>
      <c r="L516" s="239"/>
      <c r="M516" s="240"/>
      <c r="N516" s="241"/>
      <c r="O516" s="241"/>
      <c r="P516" s="241"/>
      <c r="Q516" s="241"/>
      <c r="R516" s="241"/>
      <c r="S516" s="241"/>
      <c r="T516" s="242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3" t="s">
        <v>156</v>
      </c>
      <c r="AU516" s="243" t="s">
        <v>81</v>
      </c>
      <c r="AV516" s="13" t="s">
        <v>79</v>
      </c>
      <c r="AW516" s="13" t="s">
        <v>33</v>
      </c>
      <c r="AX516" s="13" t="s">
        <v>72</v>
      </c>
      <c r="AY516" s="243" t="s">
        <v>144</v>
      </c>
    </row>
    <row r="517" s="14" customFormat="1">
      <c r="A517" s="14"/>
      <c r="B517" s="244"/>
      <c r="C517" s="245"/>
      <c r="D517" s="229" t="s">
        <v>156</v>
      </c>
      <c r="E517" s="246" t="s">
        <v>19</v>
      </c>
      <c r="F517" s="247" t="s">
        <v>340</v>
      </c>
      <c r="G517" s="245"/>
      <c r="H517" s="248">
        <v>10.4</v>
      </c>
      <c r="I517" s="249"/>
      <c r="J517" s="245"/>
      <c r="K517" s="245"/>
      <c r="L517" s="250"/>
      <c r="M517" s="251"/>
      <c r="N517" s="252"/>
      <c r="O517" s="252"/>
      <c r="P517" s="252"/>
      <c r="Q517" s="252"/>
      <c r="R517" s="252"/>
      <c r="S517" s="252"/>
      <c r="T517" s="253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54" t="s">
        <v>156</v>
      </c>
      <c r="AU517" s="254" t="s">
        <v>81</v>
      </c>
      <c r="AV517" s="14" t="s">
        <v>81</v>
      </c>
      <c r="AW517" s="14" t="s">
        <v>33</v>
      </c>
      <c r="AX517" s="14" t="s">
        <v>72</v>
      </c>
      <c r="AY517" s="254" t="s">
        <v>144</v>
      </c>
    </row>
    <row r="518" s="13" customFormat="1">
      <c r="A518" s="13"/>
      <c r="B518" s="234"/>
      <c r="C518" s="235"/>
      <c r="D518" s="229" t="s">
        <v>156</v>
      </c>
      <c r="E518" s="236" t="s">
        <v>19</v>
      </c>
      <c r="F518" s="237" t="s">
        <v>184</v>
      </c>
      <c r="G518" s="235"/>
      <c r="H518" s="236" t="s">
        <v>19</v>
      </c>
      <c r="I518" s="238"/>
      <c r="J518" s="235"/>
      <c r="K518" s="235"/>
      <c r="L518" s="239"/>
      <c r="M518" s="240"/>
      <c r="N518" s="241"/>
      <c r="O518" s="241"/>
      <c r="P518" s="241"/>
      <c r="Q518" s="241"/>
      <c r="R518" s="241"/>
      <c r="S518" s="241"/>
      <c r="T518" s="242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3" t="s">
        <v>156</v>
      </c>
      <c r="AU518" s="243" t="s">
        <v>81</v>
      </c>
      <c r="AV518" s="13" t="s">
        <v>79</v>
      </c>
      <c r="AW518" s="13" t="s">
        <v>33</v>
      </c>
      <c r="AX518" s="13" t="s">
        <v>72</v>
      </c>
      <c r="AY518" s="243" t="s">
        <v>144</v>
      </c>
    </row>
    <row r="519" s="14" customFormat="1">
      <c r="A519" s="14"/>
      <c r="B519" s="244"/>
      <c r="C519" s="245"/>
      <c r="D519" s="229" t="s">
        <v>156</v>
      </c>
      <c r="E519" s="246" t="s">
        <v>19</v>
      </c>
      <c r="F519" s="247" t="s">
        <v>518</v>
      </c>
      <c r="G519" s="245"/>
      <c r="H519" s="248">
        <v>9</v>
      </c>
      <c r="I519" s="249"/>
      <c r="J519" s="245"/>
      <c r="K519" s="245"/>
      <c r="L519" s="250"/>
      <c r="M519" s="251"/>
      <c r="N519" s="252"/>
      <c r="O519" s="252"/>
      <c r="P519" s="252"/>
      <c r="Q519" s="252"/>
      <c r="R519" s="252"/>
      <c r="S519" s="252"/>
      <c r="T519" s="253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4" t="s">
        <v>156</v>
      </c>
      <c r="AU519" s="254" t="s">
        <v>81</v>
      </c>
      <c r="AV519" s="14" t="s">
        <v>81</v>
      </c>
      <c r="AW519" s="14" t="s">
        <v>33</v>
      </c>
      <c r="AX519" s="14" t="s">
        <v>72</v>
      </c>
      <c r="AY519" s="254" t="s">
        <v>144</v>
      </c>
    </row>
    <row r="520" s="13" customFormat="1">
      <c r="A520" s="13"/>
      <c r="B520" s="234"/>
      <c r="C520" s="235"/>
      <c r="D520" s="229" t="s">
        <v>156</v>
      </c>
      <c r="E520" s="236" t="s">
        <v>19</v>
      </c>
      <c r="F520" s="237" t="s">
        <v>164</v>
      </c>
      <c r="G520" s="235"/>
      <c r="H520" s="236" t="s">
        <v>19</v>
      </c>
      <c r="I520" s="238"/>
      <c r="J520" s="235"/>
      <c r="K520" s="235"/>
      <c r="L520" s="239"/>
      <c r="M520" s="240"/>
      <c r="N520" s="241"/>
      <c r="O520" s="241"/>
      <c r="P520" s="241"/>
      <c r="Q520" s="241"/>
      <c r="R520" s="241"/>
      <c r="S520" s="241"/>
      <c r="T520" s="242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3" t="s">
        <v>156</v>
      </c>
      <c r="AU520" s="243" t="s">
        <v>81</v>
      </c>
      <c r="AV520" s="13" t="s">
        <v>79</v>
      </c>
      <c r="AW520" s="13" t="s">
        <v>33</v>
      </c>
      <c r="AX520" s="13" t="s">
        <v>72</v>
      </c>
      <c r="AY520" s="243" t="s">
        <v>144</v>
      </c>
    </row>
    <row r="521" s="14" customFormat="1">
      <c r="A521" s="14"/>
      <c r="B521" s="244"/>
      <c r="C521" s="245"/>
      <c r="D521" s="229" t="s">
        <v>156</v>
      </c>
      <c r="E521" s="246" t="s">
        <v>19</v>
      </c>
      <c r="F521" s="247" t="s">
        <v>519</v>
      </c>
      <c r="G521" s="245"/>
      <c r="H521" s="248">
        <v>23.460000000000001</v>
      </c>
      <c r="I521" s="249"/>
      <c r="J521" s="245"/>
      <c r="K521" s="245"/>
      <c r="L521" s="250"/>
      <c r="M521" s="251"/>
      <c r="N521" s="252"/>
      <c r="O521" s="252"/>
      <c r="P521" s="252"/>
      <c r="Q521" s="252"/>
      <c r="R521" s="252"/>
      <c r="S521" s="252"/>
      <c r="T521" s="253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4" t="s">
        <v>156</v>
      </c>
      <c r="AU521" s="254" t="s">
        <v>81</v>
      </c>
      <c r="AV521" s="14" t="s">
        <v>81</v>
      </c>
      <c r="AW521" s="14" t="s">
        <v>33</v>
      </c>
      <c r="AX521" s="14" t="s">
        <v>72</v>
      </c>
      <c r="AY521" s="254" t="s">
        <v>144</v>
      </c>
    </row>
    <row r="522" s="13" customFormat="1">
      <c r="A522" s="13"/>
      <c r="B522" s="234"/>
      <c r="C522" s="235"/>
      <c r="D522" s="229" t="s">
        <v>156</v>
      </c>
      <c r="E522" s="236" t="s">
        <v>19</v>
      </c>
      <c r="F522" s="237" t="s">
        <v>211</v>
      </c>
      <c r="G522" s="235"/>
      <c r="H522" s="236" t="s">
        <v>19</v>
      </c>
      <c r="I522" s="238"/>
      <c r="J522" s="235"/>
      <c r="K522" s="235"/>
      <c r="L522" s="239"/>
      <c r="M522" s="240"/>
      <c r="N522" s="241"/>
      <c r="O522" s="241"/>
      <c r="P522" s="241"/>
      <c r="Q522" s="241"/>
      <c r="R522" s="241"/>
      <c r="S522" s="241"/>
      <c r="T522" s="242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3" t="s">
        <v>156</v>
      </c>
      <c r="AU522" s="243" t="s">
        <v>81</v>
      </c>
      <c r="AV522" s="13" t="s">
        <v>79</v>
      </c>
      <c r="AW522" s="13" t="s">
        <v>33</v>
      </c>
      <c r="AX522" s="13" t="s">
        <v>72</v>
      </c>
      <c r="AY522" s="243" t="s">
        <v>144</v>
      </c>
    </row>
    <row r="523" s="14" customFormat="1">
      <c r="A523" s="14"/>
      <c r="B523" s="244"/>
      <c r="C523" s="245"/>
      <c r="D523" s="229" t="s">
        <v>156</v>
      </c>
      <c r="E523" s="246" t="s">
        <v>19</v>
      </c>
      <c r="F523" s="247" t="s">
        <v>520</v>
      </c>
      <c r="G523" s="245"/>
      <c r="H523" s="248">
        <v>9.4000000000000004</v>
      </c>
      <c r="I523" s="249"/>
      <c r="J523" s="245"/>
      <c r="K523" s="245"/>
      <c r="L523" s="250"/>
      <c r="M523" s="251"/>
      <c r="N523" s="252"/>
      <c r="O523" s="252"/>
      <c r="P523" s="252"/>
      <c r="Q523" s="252"/>
      <c r="R523" s="252"/>
      <c r="S523" s="252"/>
      <c r="T523" s="253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4" t="s">
        <v>156</v>
      </c>
      <c r="AU523" s="254" t="s">
        <v>81</v>
      </c>
      <c r="AV523" s="14" t="s">
        <v>81</v>
      </c>
      <c r="AW523" s="14" t="s">
        <v>33</v>
      </c>
      <c r="AX523" s="14" t="s">
        <v>72</v>
      </c>
      <c r="AY523" s="254" t="s">
        <v>144</v>
      </c>
    </row>
    <row r="524" s="13" customFormat="1">
      <c r="A524" s="13"/>
      <c r="B524" s="234"/>
      <c r="C524" s="235"/>
      <c r="D524" s="229" t="s">
        <v>156</v>
      </c>
      <c r="E524" s="236" t="s">
        <v>19</v>
      </c>
      <c r="F524" s="237" t="s">
        <v>180</v>
      </c>
      <c r="G524" s="235"/>
      <c r="H524" s="236" t="s">
        <v>19</v>
      </c>
      <c r="I524" s="238"/>
      <c r="J524" s="235"/>
      <c r="K524" s="235"/>
      <c r="L524" s="239"/>
      <c r="M524" s="240"/>
      <c r="N524" s="241"/>
      <c r="O524" s="241"/>
      <c r="P524" s="241"/>
      <c r="Q524" s="241"/>
      <c r="R524" s="241"/>
      <c r="S524" s="241"/>
      <c r="T524" s="242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3" t="s">
        <v>156</v>
      </c>
      <c r="AU524" s="243" t="s">
        <v>81</v>
      </c>
      <c r="AV524" s="13" t="s">
        <v>79</v>
      </c>
      <c r="AW524" s="13" t="s">
        <v>33</v>
      </c>
      <c r="AX524" s="13" t="s">
        <v>72</v>
      </c>
      <c r="AY524" s="243" t="s">
        <v>144</v>
      </c>
    </row>
    <row r="525" s="14" customFormat="1">
      <c r="A525" s="14"/>
      <c r="B525" s="244"/>
      <c r="C525" s="245"/>
      <c r="D525" s="229" t="s">
        <v>156</v>
      </c>
      <c r="E525" s="246" t="s">
        <v>19</v>
      </c>
      <c r="F525" s="247" t="s">
        <v>521</v>
      </c>
      <c r="G525" s="245"/>
      <c r="H525" s="248">
        <v>3.3300000000000001</v>
      </c>
      <c r="I525" s="249"/>
      <c r="J525" s="245"/>
      <c r="K525" s="245"/>
      <c r="L525" s="250"/>
      <c r="M525" s="251"/>
      <c r="N525" s="252"/>
      <c r="O525" s="252"/>
      <c r="P525" s="252"/>
      <c r="Q525" s="252"/>
      <c r="R525" s="252"/>
      <c r="S525" s="252"/>
      <c r="T525" s="253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4" t="s">
        <v>156</v>
      </c>
      <c r="AU525" s="254" t="s">
        <v>81</v>
      </c>
      <c r="AV525" s="14" t="s">
        <v>81</v>
      </c>
      <c r="AW525" s="14" t="s">
        <v>33</v>
      </c>
      <c r="AX525" s="14" t="s">
        <v>72</v>
      </c>
      <c r="AY525" s="254" t="s">
        <v>144</v>
      </c>
    </row>
    <row r="526" s="13" customFormat="1">
      <c r="A526" s="13"/>
      <c r="B526" s="234"/>
      <c r="C526" s="235"/>
      <c r="D526" s="229" t="s">
        <v>156</v>
      </c>
      <c r="E526" s="236" t="s">
        <v>19</v>
      </c>
      <c r="F526" s="237" t="s">
        <v>170</v>
      </c>
      <c r="G526" s="235"/>
      <c r="H526" s="236" t="s">
        <v>19</v>
      </c>
      <c r="I526" s="238"/>
      <c r="J526" s="235"/>
      <c r="K526" s="235"/>
      <c r="L526" s="239"/>
      <c r="M526" s="240"/>
      <c r="N526" s="241"/>
      <c r="O526" s="241"/>
      <c r="P526" s="241"/>
      <c r="Q526" s="241"/>
      <c r="R526" s="241"/>
      <c r="S526" s="241"/>
      <c r="T526" s="242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3" t="s">
        <v>156</v>
      </c>
      <c r="AU526" s="243" t="s">
        <v>81</v>
      </c>
      <c r="AV526" s="13" t="s">
        <v>79</v>
      </c>
      <c r="AW526" s="13" t="s">
        <v>33</v>
      </c>
      <c r="AX526" s="13" t="s">
        <v>72</v>
      </c>
      <c r="AY526" s="243" t="s">
        <v>144</v>
      </c>
    </row>
    <row r="527" s="14" customFormat="1">
      <c r="A527" s="14"/>
      <c r="B527" s="244"/>
      <c r="C527" s="245"/>
      <c r="D527" s="229" t="s">
        <v>156</v>
      </c>
      <c r="E527" s="246" t="s">
        <v>19</v>
      </c>
      <c r="F527" s="247" t="s">
        <v>340</v>
      </c>
      <c r="G527" s="245"/>
      <c r="H527" s="248">
        <v>10.4</v>
      </c>
      <c r="I527" s="249"/>
      <c r="J527" s="245"/>
      <c r="K527" s="245"/>
      <c r="L527" s="250"/>
      <c r="M527" s="251"/>
      <c r="N527" s="252"/>
      <c r="O527" s="252"/>
      <c r="P527" s="252"/>
      <c r="Q527" s="252"/>
      <c r="R527" s="252"/>
      <c r="S527" s="252"/>
      <c r="T527" s="253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4" t="s">
        <v>156</v>
      </c>
      <c r="AU527" s="254" t="s">
        <v>81</v>
      </c>
      <c r="AV527" s="14" t="s">
        <v>81</v>
      </c>
      <c r="AW527" s="14" t="s">
        <v>33</v>
      </c>
      <c r="AX527" s="14" t="s">
        <v>72</v>
      </c>
      <c r="AY527" s="254" t="s">
        <v>144</v>
      </c>
    </row>
    <row r="528" s="13" customFormat="1">
      <c r="A528" s="13"/>
      <c r="B528" s="234"/>
      <c r="C528" s="235"/>
      <c r="D528" s="229" t="s">
        <v>156</v>
      </c>
      <c r="E528" s="236" t="s">
        <v>19</v>
      </c>
      <c r="F528" s="237" t="s">
        <v>178</v>
      </c>
      <c r="G528" s="235"/>
      <c r="H528" s="236" t="s">
        <v>19</v>
      </c>
      <c r="I528" s="238"/>
      <c r="J528" s="235"/>
      <c r="K528" s="235"/>
      <c r="L528" s="239"/>
      <c r="M528" s="240"/>
      <c r="N528" s="241"/>
      <c r="O528" s="241"/>
      <c r="P528" s="241"/>
      <c r="Q528" s="241"/>
      <c r="R528" s="241"/>
      <c r="S528" s="241"/>
      <c r="T528" s="242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3" t="s">
        <v>156</v>
      </c>
      <c r="AU528" s="243" t="s">
        <v>81</v>
      </c>
      <c r="AV528" s="13" t="s">
        <v>79</v>
      </c>
      <c r="AW528" s="13" t="s">
        <v>33</v>
      </c>
      <c r="AX528" s="13" t="s">
        <v>72</v>
      </c>
      <c r="AY528" s="243" t="s">
        <v>144</v>
      </c>
    </row>
    <row r="529" s="14" customFormat="1">
      <c r="A529" s="14"/>
      <c r="B529" s="244"/>
      <c r="C529" s="245"/>
      <c r="D529" s="229" t="s">
        <v>156</v>
      </c>
      <c r="E529" s="246" t="s">
        <v>19</v>
      </c>
      <c r="F529" s="247" t="s">
        <v>522</v>
      </c>
      <c r="G529" s="245"/>
      <c r="H529" s="248">
        <v>5.8499999999999996</v>
      </c>
      <c r="I529" s="249"/>
      <c r="J529" s="245"/>
      <c r="K529" s="245"/>
      <c r="L529" s="250"/>
      <c r="M529" s="251"/>
      <c r="N529" s="252"/>
      <c r="O529" s="252"/>
      <c r="P529" s="252"/>
      <c r="Q529" s="252"/>
      <c r="R529" s="252"/>
      <c r="S529" s="252"/>
      <c r="T529" s="253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4" t="s">
        <v>156</v>
      </c>
      <c r="AU529" s="254" t="s">
        <v>81</v>
      </c>
      <c r="AV529" s="14" t="s">
        <v>81</v>
      </c>
      <c r="AW529" s="14" t="s">
        <v>33</v>
      </c>
      <c r="AX529" s="14" t="s">
        <v>72</v>
      </c>
      <c r="AY529" s="254" t="s">
        <v>144</v>
      </c>
    </row>
    <row r="530" s="15" customFormat="1">
      <c r="A530" s="15"/>
      <c r="B530" s="255"/>
      <c r="C530" s="256"/>
      <c r="D530" s="229" t="s">
        <v>156</v>
      </c>
      <c r="E530" s="257" t="s">
        <v>93</v>
      </c>
      <c r="F530" s="258" t="s">
        <v>159</v>
      </c>
      <c r="G530" s="256"/>
      <c r="H530" s="259">
        <v>78.439999999999998</v>
      </c>
      <c r="I530" s="260"/>
      <c r="J530" s="256"/>
      <c r="K530" s="256"/>
      <c r="L530" s="261"/>
      <c r="M530" s="262"/>
      <c r="N530" s="263"/>
      <c r="O530" s="263"/>
      <c r="P530" s="263"/>
      <c r="Q530" s="263"/>
      <c r="R530" s="263"/>
      <c r="S530" s="263"/>
      <c r="T530" s="264"/>
      <c r="U530" s="15"/>
      <c r="V530" s="15"/>
      <c r="W530" s="15"/>
      <c r="X530" s="15"/>
      <c r="Y530" s="15"/>
      <c r="Z530" s="15"/>
      <c r="AA530" s="15"/>
      <c r="AB530" s="15"/>
      <c r="AC530" s="15"/>
      <c r="AD530" s="15"/>
      <c r="AE530" s="15"/>
      <c r="AT530" s="265" t="s">
        <v>156</v>
      </c>
      <c r="AU530" s="265" t="s">
        <v>81</v>
      </c>
      <c r="AV530" s="15" t="s">
        <v>152</v>
      </c>
      <c r="AW530" s="15" t="s">
        <v>33</v>
      </c>
      <c r="AX530" s="15" t="s">
        <v>79</v>
      </c>
      <c r="AY530" s="265" t="s">
        <v>144</v>
      </c>
    </row>
    <row r="531" s="2" customFormat="1" ht="16.5" customHeight="1">
      <c r="A531" s="41"/>
      <c r="B531" s="42"/>
      <c r="C531" s="216" t="s">
        <v>523</v>
      </c>
      <c r="D531" s="216" t="s">
        <v>147</v>
      </c>
      <c r="E531" s="217" t="s">
        <v>524</v>
      </c>
      <c r="F531" s="218" t="s">
        <v>525</v>
      </c>
      <c r="G531" s="219" t="s">
        <v>150</v>
      </c>
      <c r="H531" s="220">
        <v>5.4000000000000004</v>
      </c>
      <c r="I531" s="221"/>
      <c r="J531" s="222">
        <f>ROUND(I531*H531,2)</f>
        <v>0</v>
      </c>
      <c r="K531" s="218" t="s">
        <v>151</v>
      </c>
      <c r="L531" s="47"/>
      <c r="M531" s="223" t="s">
        <v>19</v>
      </c>
      <c r="N531" s="224" t="s">
        <v>43</v>
      </c>
      <c r="O531" s="87"/>
      <c r="P531" s="225">
        <f>O531*H531</f>
        <v>0</v>
      </c>
      <c r="Q531" s="225">
        <v>0.0015</v>
      </c>
      <c r="R531" s="225">
        <f>Q531*H531</f>
        <v>0.0081000000000000013</v>
      </c>
      <c r="S531" s="225">
        <v>0</v>
      </c>
      <c r="T531" s="226">
        <f>S531*H531</f>
        <v>0</v>
      </c>
      <c r="U531" s="41"/>
      <c r="V531" s="41"/>
      <c r="W531" s="41"/>
      <c r="X531" s="41"/>
      <c r="Y531" s="41"/>
      <c r="Z531" s="41"/>
      <c r="AA531" s="41"/>
      <c r="AB531" s="41"/>
      <c r="AC531" s="41"/>
      <c r="AD531" s="41"/>
      <c r="AE531" s="41"/>
      <c r="AR531" s="227" t="s">
        <v>193</v>
      </c>
      <c r="AT531" s="227" t="s">
        <v>147</v>
      </c>
      <c r="AU531" s="227" t="s">
        <v>81</v>
      </c>
      <c r="AY531" s="20" t="s">
        <v>144</v>
      </c>
      <c r="BE531" s="228">
        <f>IF(N531="základní",J531,0)</f>
        <v>0</v>
      </c>
      <c r="BF531" s="228">
        <f>IF(N531="snížená",J531,0)</f>
        <v>0</v>
      </c>
      <c r="BG531" s="228">
        <f>IF(N531="zákl. přenesená",J531,0)</f>
        <v>0</v>
      </c>
      <c r="BH531" s="228">
        <f>IF(N531="sníž. přenesená",J531,0)</f>
        <v>0</v>
      </c>
      <c r="BI531" s="228">
        <f>IF(N531="nulová",J531,0)</f>
        <v>0</v>
      </c>
      <c r="BJ531" s="20" t="s">
        <v>79</v>
      </c>
      <c r="BK531" s="228">
        <f>ROUND(I531*H531,2)</f>
        <v>0</v>
      </c>
      <c r="BL531" s="20" t="s">
        <v>193</v>
      </c>
      <c r="BM531" s="227" t="s">
        <v>526</v>
      </c>
    </row>
    <row r="532" s="2" customFormat="1">
      <c r="A532" s="41"/>
      <c r="B532" s="42"/>
      <c r="C532" s="43"/>
      <c r="D532" s="229" t="s">
        <v>154</v>
      </c>
      <c r="E532" s="43"/>
      <c r="F532" s="230" t="s">
        <v>527</v>
      </c>
      <c r="G532" s="43"/>
      <c r="H532" s="43"/>
      <c r="I532" s="231"/>
      <c r="J532" s="43"/>
      <c r="K532" s="43"/>
      <c r="L532" s="47"/>
      <c r="M532" s="232"/>
      <c r="N532" s="233"/>
      <c r="O532" s="87"/>
      <c r="P532" s="87"/>
      <c r="Q532" s="87"/>
      <c r="R532" s="87"/>
      <c r="S532" s="87"/>
      <c r="T532" s="88"/>
      <c r="U532" s="41"/>
      <c r="V532" s="41"/>
      <c r="W532" s="41"/>
      <c r="X532" s="41"/>
      <c r="Y532" s="41"/>
      <c r="Z532" s="41"/>
      <c r="AA532" s="41"/>
      <c r="AB532" s="41"/>
      <c r="AC532" s="41"/>
      <c r="AD532" s="41"/>
      <c r="AE532" s="41"/>
      <c r="AT532" s="20" t="s">
        <v>154</v>
      </c>
      <c r="AU532" s="20" t="s">
        <v>81</v>
      </c>
    </row>
    <row r="533" s="13" customFormat="1">
      <c r="A533" s="13"/>
      <c r="B533" s="234"/>
      <c r="C533" s="235"/>
      <c r="D533" s="229" t="s">
        <v>156</v>
      </c>
      <c r="E533" s="236" t="s">
        <v>19</v>
      </c>
      <c r="F533" s="237" t="s">
        <v>528</v>
      </c>
      <c r="G533" s="235"/>
      <c r="H533" s="236" t="s">
        <v>19</v>
      </c>
      <c r="I533" s="238"/>
      <c r="J533" s="235"/>
      <c r="K533" s="235"/>
      <c r="L533" s="239"/>
      <c r="M533" s="240"/>
      <c r="N533" s="241"/>
      <c r="O533" s="241"/>
      <c r="P533" s="241"/>
      <c r="Q533" s="241"/>
      <c r="R533" s="241"/>
      <c r="S533" s="241"/>
      <c r="T533" s="242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3" t="s">
        <v>156</v>
      </c>
      <c r="AU533" s="243" t="s">
        <v>81</v>
      </c>
      <c r="AV533" s="13" t="s">
        <v>79</v>
      </c>
      <c r="AW533" s="13" t="s">
        <v>33</v>
      </c>
      <c r="AX533" s="13" t="s">
        <v>72</v>
      </c>
      <c r="AY533" s="243" t="s">
        <v>144</v>
      </c>
    </row>
    <row r="534" s="14" customFormat="1">
      <c r="A534" s="14"/>
      <c r="B534" s="244"/>
      <c r="C534" s="245"/>
      <c r="D534" s="229" t="s">
        <v>156</v>
      </c>
      <c r="E534" s="246" t="s">
        <v>19</v>
      </c>
      <c r="F534" s="247" t="s">
        <v>529</v>
      </c>
      <c r="G534" s="245"/>
      <c r="H534" s="248">
        <v>5.4000000000000004</v>
      </c>
      <c r="I534" s="249"/>
      <c r="J534" s="245"/>
      <c r="K534" s="245"/>
      <c r="L534" s="250"/>
      <c r="M534" s="251"/>
      <c r="N534" s="252"/>
      <c r="O534" s="252"/>
      <c r="P534" s="252"/>
      <c r="Q534" s="252"/>
      <c r="R534" s="252"/>
      <c r="S534" s="252"/>
      <c r="T534" s="253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54" t="s">
        <v>156</v>
      </c>
      <c r="AU534" s="254" t="s">
        <v>81</v>
      </c>
      <c r="AV534" s="14" t="s">
        <v>81</v>
      </c>
      <c r="AW534" s="14" t="s">
        <v>33</v>
      </c>
      <c r="AX534" s="14" t="s">
        <v>72</v>
      </c>
      <c r="AY534" s="254" t="s">
        <v>144</v>
      </c>
    </row>
    <row r="535" s="15" customFormat="1">
      <c r="A535" s="15"/>
      <c r="B535" s="255"/>
      <c r="C535" s="256"/>
      <c r="D535" s="229" t="s">
        <v>156</v>
      </c>
      <c r="E535" s="257" t="s">
        <v>19</v>
      </c>
      <c r="F535" s="258" t="s">
        <v>159</v>
      </c>
      <c r="G535" s="256"/>
      <c r="H535" s="259">
        <v>5.4000000000000004</v>
      </c>
      <c r="I535" s="260"/>
      <c r="J535" s="256"/>
      <c r="K535" s="256"/>
      <c r="L535" s="261"/>
      <c r="M535" s="262"/>
      <c r="N535" s="263"/>
      <c r="O535" s="263"/>
      <c r="P535" s="263"/>
      <c r="Q535" s="263"/>
      <c r="R535" s="263"/>
      <c r="S535" s="263"/>
      <c r="T535" s="264"/>
      <c r="U535" s="15"/>
      <c r="V535" s="15"/>
      <c r="W535" s="15"/>
      <c r="X535" s="15"/>
      <c r="Y535" s="15"/>
      <c r="Z535" s="15"/>
      <c r="AA535" s="15"/>
      <c r="AB535" s="15"/>
      <c r="AC535" s="15"/>
      <c r="AD535" s="15"/>
      <c r="AE535" s="15"/>
      <c r="AT535" s="265" t="s">
        <v>156</v>
      </c>
      <c r="AU535" s="265" t="s">
        <v>81</v>
      </c>
      <c r="AV535" s="15" t="s">
        <v>152</v>
      </c>
      <c r="AW535" s="15" t="s">
        <v>33</v>
      </c>
      <c r="AX535" s="15" t="s">
        <v>79</v>
      </c>
      <c r="AY535" s="265" t="s">
        <v>144</v>
      </c>
    </row>
    <row r="536" s="2" customFormat="1" ht="16.5" customHeight="1">
      <c r="A536" s="41"/>
      <c r="B536" s="42"/>
      <c r="C536" s="216" t="s">
        <v>530</v>
      </c>
      <c r="D536" s="216" t="s">
        <v>147</v>
      </c>
      <c r="E536" s="217" t="s">
        <v>531</v>
      </c>
      <c r="F536" s="218" t="s">
        <v>532</v>
      </c>
      <c r="G536" s="219" t="s">
        <v>150</v>
      </c>
      <c r="H536" s="220">
        <v>78.439999999999998</v>
      </c>
      <c r="I536" s="221"/>
      <c r="J536" s="222">
        <f>ROUND(I536*H536,2)</f>
        <v>0</v>
      </c>
      <c r="K536" s="218" t="s">
        <v>151</v>
      </c>
      <c r="L536" s="47"/>
      <c r="M536" s="223" t="s">
        <v>19</v>
      </c>
      <c r="N536" s="224" t="s">
        <v>43</v>
      </c>
      <c r="O536" s="87"/>
      <c r="P536" s="225">
        <f>O536*H536</f>
        <v>0</v>
      </c>
      <c r="Q536" s="225">
        <v>0.0060000000000000001</v>
      </c>
      <c r="R536" s="225">
        <f>Q536*H536</f>
        <v>0.47064</v>
      </c>
      <c r="S536" s="225">
        <v>0</v>
      </c>
      <c r="T536" s="226">
        <f>S536*H536</f>
        <v>0</v>
      </c>
      <c r="U536" s="41"/>
      <c r="V536" s="41"/>
      <c r="W536" s="41"/>
      <c r="X536" s="41"/>
      <c r="Y536" s="41"/>
      <c r="Z536" s="41"/>
      <c r="AA536" s="41"/>
      <c r="AB536" s="41"/>
      <c r="AC536" s="41"/>
      <c r="AD536" s="41"/>
      <c r="AE536" s="41"/>
      <c r="AR536" s="227" t="s">
        <v>193</v>
      </c>
      <c r="AT536" s="227" t="s">
        <v>147</v>
      </c>
      <c r="AU536" s="227" t="s">
        <v>81</v>
      </c>
      <c r="AY536" s="20" t="s">
        <v>144</v>
      </c>
      <c r="BE536" s="228">
        <f>IF(N536="základní",J536,0)</f>
        <v>0</v>
      </c>
      <c r="BF536" s="228">
        <f>IF(N536="snížená",J536,0)</f>
        <v>0</v>
      </c>
      <c r="BG536" s="228">
        <f>IF(N536="zákl. přenesená",J536,0)</f>
        <v>0</v>
      </c>
      <c r="BH536" s="228">
        <f>IF(N536="sníž. přenesená",J536,0)</f>
        <v>0</v>
      </c>
      <c r="BI536" s="228">
        <f>IF(N536="nulová",J536,0)</f>
        <v>0</v>
      </c>
      <c r="BJ536" s="20" t="s">
        <v>79</v>
      </c>
      <c r="BK536" s="228">
        <f>ROUND(I536*H536,2)</f>
        <v>0</v>
      </c>
      <c r="BL536" s="20" t="s">
        <v>193</v>
      </c>
      <c r="BM536" s="227" t="s">
        <v>533</v>
      </c>
    </row>
    <row r="537" s="2" customFormat="1">
      <c r="A537" s="41"/>
      <c r="B537" s="42"/>
      <c r="C537" s="43"/>
      <c r="D537" s="229" t="s">
        <v>154</v>
      </c>
      <c r="E537" s="43"/>
      <c r="F537" s="230" t="s">
        <v>534</v>
      </c>
      <c r="G537" s="43"/>
      <c r="H537" s="43"/>
      <c r="I537" s="231"/>
      <c r="J537" s="43"/>
      <c r="K537" s="43"/>
      <c r="L537" s="47"/>
      <c r="M537" s="232"/>
      <c r="N537" s="233"/>
      <c r="O537" s="87"/>
      <c r="P537" s="87"/>
      <c r="Q537" s="87"/>
      <c r="R537" s="87"/>
      <c r="S537" s="87"/>
      <c r="T537" s="88"/>
      <c r="U537" s="41"/>
      <c r="V537" s="41"/>
      <c r="W537" s="41"/>
      <c r="X537" s="41"/>
      <c r="Y537" s="41"/>
      <c r="Z537" s="41"/>
      <c r="AA537" s="41"/>
      <c r="AB537" s="41"/>
      <c r="AC537" s="41"/>
      <c r="AD537" s="41"/>
      <c r="AE537" s="41"/>
      <c r="AT537" s="20" t="s">
        <v>154</v>
      </c>
      <c r="AU537" s="20" t="s">
        <v>81</v>
      </c>
    </row>
    <row r="538" s="14" customFormat="1">
      <c r="A538" s="14"/>
      <c r="B538" s="244"/>
      <c r="C538" s="245"/>
      <c r="D538" s="229" t="s">
        <v>156</v>
      </c>
      <c r="E538" s="246" t="s">
        <v>19</v>
      </c>
      <c r="F538" s="247" t="s">
        <v>535</v>
      </c>
      <c r="G538" s="245"/>
      <c r="H538" s="248">
        <v>78.439999999999998</v>
      </c>
      <c r="I538" s="249"/>
      <c r="J538" s="245"/>
      <c r="K538" s="245"/>
      <c r="L538" s="250"/>
      <c r="M538" s="251"/>
      <c r="N538" s="252"/>
      <c r="O538" s="252"/>
      <c r="P538" s="252"/>
      <c r="Q538" s="252"/>
      <c r="R538" s="252"/>
      <c r="S538" s="252"/>
      <c r="T538" s="253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4" t="s">
        <v>156</v>
      </c>
      <c r="AU538" s="254" t="s">
        <v>81</v>
      </c>
      <c r="AV538" s="14" t="s">
        <v>81</v>
      </c>
      <c r="AW538" s="14" t="s">
        <v>33</v>
      </c>
      <c r="AX538" s="14" t="s">
        <v>79</v>
      </c>
      <c r="AY538" s="254" t="s">
        <v>144</v>
      </c>
    </row>
    <row r="539" s="2" customFormat="1" ht="16.5" customHeight="1">
      <c r="A539" s="41"/>
      <c r="B539" s="42"/>
      <c r="C539" s="266" t="s">
        <v>536</v>
      </c>
      <c r="D539" s="266" t="s">
        <v>267</v>
      </c>
      <c r="E539" s="267" t="s">
        <v>537</v>
      </c>
      <c r="F539" s="268" t="s">
        <v>538</v>
      </c>
      <c r="G539" s="269" t="s">
        <v>150</v>
      </c>
      <c r="H539" s="270">
        <v>86.284000000000006</v>
      </c>
      <c r="I539" s="271"/>
      <c r="J539" s="272">
        <f>ROUND(I539*H539,2)</f>
        <v>0</v>
      </c>
      <c r="K539" s="268" t="s">
        <v>151</v>
      </c>
      <c r="L539" s="273"/>
      <c r="M539" s="274" t="s">
        <v>19</v>
      </c>
      <c r="N539" s="275" t="s">
        <v>43</v>
      </c>
      <c r="O539" s="87"/>
      <c r="P539" s="225">
        <f>O539*H539</f>
        <v>0</v>
      </c>
      <c r="Q539" s="225">
        <v>0.0118</v>
      </c>
      <c r="R539" s="225">
        <f>Q539*H539</f>
        <v>1.0181512000000001</v>
      </c>
      <c r="S539" s="225">
        <v>0</v>
      </c>
      <c r="T539" s="226">
        <f>S539*H539</f>
        <v>0</v>
      </c>
      <c r="U539" s="41"/>
      <c r="V539" s="41"/>
      <c r="W539" s="41"/>
      <c r="X539" s="41"/>
      <c r="Y539" s="41"/>
      <c r="Z539" s="41"/>
      <c r="AA539" s="41"/>
      <c r="AB539" s="41"/>
      <c r="AC539" s="41"/>
      <c r="AD539" s="41"/>
      <c r="AE539" s="41"/>
      <c r="AR539" s="227" t="s">
        <v>409</v>
      </c>
      <c r="AT539" s="227" t="s">
        <v>267</v>
      </c>
      <c r="AU539" s="227" t="s">
        <v>81</v>
      </c>
      <c r="AY539" s="20" t="s">
        <v>144</v>
      </c>
      <c r="BE539" s="228">
        <f>IF(N539="základní",J539,0)</f>
        <v>0</v>
      </c>
      <c r="BF539" s="228">
        <f>IF(N539="snížená",J539,0)</f>
        <v>0</v>
      </c>
      <c r="BG539" s="228">
        <f>IF(N539="zákl. přenesená",J539,0)</f>
        <v>0</v>
      </c>
      <c r="BH539" s="228">
        <f>IF(N539="sníž. přenesená",J539,0)</f>
        <v>0</v>
      </c>
      <c r="BI539" s="228">
        <f>IF(N539="nulová",J539,0)</f>
        <v>0</v>
      </c>
      <c r="BJ539" s="20" t="s">
        <v>79</v>
      </c>
      <c r="BK539" s="228">
        <f>ROUND(I539*H539,2)</f>
        <v>0</v>
      </c>
      <c r="BL539" s="20" t="s">
        <v>193</v>
      </c>
      <c r="BM539" s="227" t="s">
        <v>539</v>
      </c>
    </row>
    <row r="540" s="2" customFormat="1">
      <c r="A540" s="41"/>
      <c r="B540" s="42"/>
      <c r="C540" s="43"/>
      <c r="D540" s="229" t="s">
        <v>154</v>
      </c>
      <c r="E540" s="43"/>
      <c r="F540" s="230" t="s">
        <v>538</v>
      </c>
      <c r="G540" s="43"/>
      <c r="H540" s="43"/>
      <c r="I540" s="231"/>
      <c r="J540" s="43"/>
      <c r="K540" s="43"/>
      <c r="L540" s="47"/>
      <c r="M540" s="232"/>
      <c r="N540" s="233"/>
      <c r="O540" s="87"/>
      <c r="P540" s="87"/>
      <c r="Q540" s="87"/>
      <c r="R540" s="87"/>
      <c r="S540" s="87"/>
      <c r="T540" s="88"/>
      <c r="U540" s="41"/>
      <c r="V540" s="41"/>
      <c r="W540" s="41"/>
      <c r="X540" s="41"/>
      <c r="Y540" s="41"/>
      <c r="Z540" s="41"/>
      <c r="AA540" s="41"/>
      <c r="AB540" s="41"/>
      <c r="AC540" s="41"/>
      <c r="AD540" s="41"/>
      <c r="AE540" s="41"/>
      <c r="AT540" s="20" t="s">
        <v>154</v>
      </c>
      <c r="AU540" s="20" t="s">
        <v>81</v>
      </c>
    </row>
    <row r="541" s="14" customFormat="1">
      <c r="A541" s="14"/>
      <c r="B541" s="244"/>
      <c r="C541" s="245"/>
      <c r="D541" s="229" t="s">
        <v>156</v>
      </c>
      <c r="E541" s="246" t="s">
        <v>19</v>
      </c>
      <c r="F541" s="247" t="s">
        <v>535</v>
      </c>
      <c r="G541" s="245"/>
      <c r="H541" s="248">
        <v>78.439999999999998</v>
      </c>
      <c r="I541" s="249"/>
      <c r="J541" s="245"/>
      <c r="K541" s="245"/>
      <c r="L541" s="250"/>
      <c r="M541" s="251"/>
      <c r="N541" s="252"/>
      <c r="O541" s="252"/>
      <c r="P541" s="252"/>
      <c r="Q541" s="252"/>
      <c r="R541" s="252"/>
      <c r="S541" s="252"/>
      <c r="T541" s="253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4" t="s">
        <v>156</v>
      </c>
      <c r="AU541" s="254" t="s">
        <v>81</v>
      </c>
      <c r="AV541" s="14" t="s">
        <v>81</v>
      </c>
      <c r="AW541" s="14" t="s">
        <v>33</v>
      </c>
      <c r="AX541" s="14" t="s">
        <v>79</v>
      </c>
      <c r="AY541" s="254" t="s">
        <v>144</v>
      </c>
    </row>
    <row r="542" s="14" customFormat="1">
      <c r="A542" s="14"/>
      <c r="B542" s="244"/>
      <c r="C542" s="245"/>
      <c r="D542" s="229" t="s">
        <v>156</v>
      </c>
      <c r="E542" s="245"/>
      <c r="F542" s="247" t="s">
        <v>540</v>
      </c>
      <c r="G542" s="245"/>
      <c r="H542" s="248">
        <v>86.284000000000006</v>
      </c>
      <c r="I542" s="249"/>
      <c r="J542" s="245"/>
      <c r="K542" s="245"/>
      <c r="L542" s="250"/>
      <c r="M542" s="251"/>
      <c r="N542" s="252"/>
      <c r="O542" s="252"/>
      <c r="P542" s="252"/>
      <c r="Q542" s="252"/>
      <c r="R542" s="252"/>
      <c r="S542" s="252"/>
      <c r="T542" s="253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4" t="s">
        <v>156</v>
      </c>
      <c r="AU542" s="254" t="s">
        <v>81</v>
      </c>
      <c r="AV542" s="14" t="s">
        <v>81</v>
      </c>
      <c r="AW542" s="14" t="s">
        <v>4</v>
      </c>
      <c r="AX542" s="14" t="s">
        <v>79</v>
      </c>
      <c r="AY542" s="254" t="s">
        <v>144</v>
      </c>
    </row>
    <row r="543" s="2" customFormat="1" ht="16.5" customHeight="1">
      <c r="A543" s="41"/>
      <c r="B543" s="42"/>
      <c r="C543" s="216" t="s">
        <v>541</v>
      </c>
      <c r="D543" s="216" t="s">
        <v>147</v>
      </c>
      <c r="E543" s="217" t="s">
        <v>542</v>
      </c>
      <c r="F543" s="218" t="s">
        <v>543</v>
      </c>
      <c r="G543" s="219" t="s">
        <v>350</v>
      </c>
      <c r="H543" s="220">
        <v>1.52</v>
      </c>
      <c r="I543" s="221"/>
      <c r="J543" s="222">
        <f>ROUND(I543*H543,2)</f>
        <v>0</v>
      </c>
      <c r="K543" s="218" t="s">
        <v>151</v>
      </c>
      <c r="L543" s="47"/>
      <c r="M543" s="223" t="s">
        <v>19</v>
      </c>
      <c r="N543" s="224" t="s">
        <v>43</v>
      </c>
      <c r="O543" s="87"/>
      <c r="P543" s="225">
        <f>O543*H543</f>
        <v>0</v>
      </c>
      <c r="Q543" s="225">
        <v>0</v>
      </c>
      <c r="R543" s="225">
        <f>Q543*H543</f>
        <v>0</v>
      </c>
      <c r="S543" s="225">
        <v>0</v>
      </c>
      <c r="T543" s="226">
        <f>S543*H543</f>
        <v>0</v>
      </c>
      <c r="U543" s="41"/>
      <c r="V543" s="41"/>
      <c r="W543" s="41"/>
      <c r="X543" s="41"/>
      <c r="Y543" s="41"/>
      <c r="Z543" s="41"/>
      <c r="AA543" s="41"/>
      <c r="AB543" s="41"/>
      <c r="AC543" s="41"/>
      <c r="AD543" s="41"/>
      <c r="AE543" s="41"/>
      <c r="AR543" s="227" t="s">
        <v>193</v>
      </c>
      <c r="AT543" s="227" t="s">
        <v>147</v>
      </c>
      <c r="AU543" s="227" t="s">
        <v>81</v>
      </c>
      <c r="AY543" s="20" t="s">
        <v>144</v>
      </c>
      <c r="BE543" s="228">
        <f>IF(N543="základní",J543,0)</f>
        <v>0</v>
      </c>
      <c r="BF543" s="228">
        <f>IF(N543="snížená",J543,0)</f>
        <v>0</v>
      </c>
      <c r="BG543" s="228">
        <f>IF(N543="zákl. přenesená",J543,0)</f>
        <v>0</v>
      </c>
      <c r="BH543" s="228">
        <f>IF(N543="sníž. přenesená",J543,0)</f>
        <v>0</v>
      </c>
      <c r="BI543" s="228">
        <f>IF(N543="nulová",J543,0)</f>
        <v>0</v>
      </c>
      <c r="BJ543" s="20" t="s">
        <v>79</v>
      </c>
      <c r="BK543" s="228">
        <f>ROUND(I543*H543,2)</f>
        <v>0</v>
      </c>
      <c r="BL543" s="20" t="s">
        <v>193</v>
      </c>
      <c r="BM543" s="227" t="s">
        <v>544</v>
      </c>
    </row>
    <row r="544" s="2" customFormat="1">
      <c r="A544" s="41"/>
      <c r="B544" s="42"/>
      <c r="C544" s="43"/>
      <c r="D544" s="229" t="s">
        <v>154</v>
      </c>
      <c r="E544" s="43"/>
      <c r="F544" s="230" t="s">
        <v>545</v>
      </c>
      <c r="G544" s="43"/>
      <c r="H544" s="43"/>
      <c r="I544" s="231"/>
      <c r="J544" s="43"/>
      <c r="K544" s="43"/>
      <c r="L544" s="47"/>
      <c r="M544" s="232"/>
      <c r="N544" s="233"/>
      <c r="O544" s="87"/>
      <c r="P544" s="87"/>
      <c r="Q544" s="87"/>
      <c r="R544" s="87"/>
      <c r="S544" s="87"/>
      <c r="T544" s="88"/>
      <c r="U544" s="41"/>
      <c r="V544" s="41"/>
      <c r="W544" s="41"/>
      <c r="X544" s="41"/>
      <c r="Y544" s="41"/>
      <c r="Z544" s="41"/>
      <c r="AA544" s="41"/>
      <c r="AB544" s="41"/>
      <c r="AC544" s="41"/>
      <c r="AD544" s="41"/>
      <c r="AE544" s="41"/>
      <c r="AT544" s="20" t="s">
        <v>154</v>
      </c>
      <c r="AU544" s="20" t="s">
        <v>81</v>
      </c>
    </row>
    <row r="545" s="12" customFormat="1" ht="22.8" customHeight="1">
      <c r="A545" s="12"/>
      <c r="B545" s="200"/>
      <c r="C545" s="201"/>
      <c r="D545" s="202" t="s">
        <v>71</v>
      </c>
      <c r="E545" s="214" t="s">
        <v>546</v>
      </c>
      <c r="F545" s="214" t="s">
        <v>547</v>
      </c>
      <c r="G545" s="201"/>
      <c r="H545" s="201"/>
      <c r="I545" s="204"/>
      <c r="J545" s="215">
        <f>BK545</f>
        <v>0</v>
      </c>
      <c r="K545" s="201"/>
      <c r="L545" s="206"/>
      <c r="M545" s="207"/>
      <c r="N545" s="208"/>
      <c r="O545" s="208"/>
      <c r="P545" s="209">
        <f>SUM(P546:P581)</f>
        <v>0</v>
      </c>
      <c r="Q545" s="208"/>
      <c r="R545" s="209">
        <f>SUM(R546:R581)</f>
        <v>0.0089036692000000004</v>
      </c>
      <c r="S545" s="208"/>
      <c r="T545" s="210">
        <f>SUM(T546:T581)</f>
        <v>0</v>
      </c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R545" s="211" t="s">
        <v>81</v>
      </c>
      <c r="AT545" s="212" t="s">
        <v>71</v>
      </c>
      <c r="AU545" s="212" t="s">
        <v>79</v>
      </c>
      <c r="AY545" s="211" t="s">
        <v>144</v>
      </c>
      <c r="BK545" s="213">
        <f>SUM(BK546:BK581)</f>
        <v>0</v>
      </c>
    </row>
    <row r="546" s="2" customFormat="1" ht="16.5" customHeight="1">
      <c r="A546" s="41"/>
      <c r="B546" s="42"/>
      <c r="C546" s="216" t="s">
        <v>548</v>
      </c>
      <c r="D546" s="216" t="s">
        <v>147</v>
      </c>
      <c r="E546" s="217" t="s">
        <v>549</v>
      </c>
      <c r="F546" s="218" t="s">
        <v>550</v>
      </c>
      <c r="G546" s="219" t="s">
        <v>150</v>
      </c>
      <c r="H546" s="220">
        <v>14.972</v>
      </c>
      <c r="I546" s="221"/>
      <c r="J546" s="222">
        <f>ROUND(I546*H546,2)</f>
        <v>0</v>
      </c>
      <c r="K546" s="218" t="s">
        <v>151</v>
      </c>
      <c r="L546" s="47"/>
      <c r="M546" s="223" t="s">
        <v>19</v>
      </c>
      <c r="N546" s="224" t="s">
        <v>43</v>
      </c>
      <c r="O546" s="87"/>
      <c r="P546" s="225">
        <f>O546*H546</f>
        <v>0</v>
      </c>
      <c r="Q546" s="225">
        <v>8.0000000000000007E-05</v>
      </c>
      <c r="R546" s="225">
        <f>Q546*H546</f>
        <v>0.00119776</v>
      </c>
      <c r="S546" s="225">
        <v>0</v>
      </c>
      <c r="T546" s="226">
        <f>S546*H546</f>
        <v>0</v>
      </c>
      <c r="U546" s="41"/>
      <c r="V546" s="41"/>
      <c r="W546" s="41"/>
      <c r="X546" s="41"/>
      <c r="Y546" s="41"/>
      <c r="Z546" s="41"/>
      <c r="AA546" s="41"/>
      <c r="AB546" s="41"/>
      <c r="AC546" s="41"/>
      <c r="AD546" s="41"/>
      <c r="AE546" s="41"/>
      <c r="AR546" s="227" t="s">
        <v>193</v>
      </c>
      <c r="AT546" s="227" t="s">
        <v>147</v>
      </c>
      <c r="AU546" s="227" t="s">
        <v>81</v>
      </c>
      <c r="AY546" s="20" t="s">
        <v>144</v>
      </c>
      <c r="BE546" s="228">
        <f>IF(N546="základní",J546,0)</f>
        <v>0</v>
      </c>
      <c r="BF546" s="228">
        <f>IF(N546="snížená",J546,0)</f>
        <v>0</v>
      </c>
      <c r="BG546" s="228">
        <f>IF(N546="zákl. přenesená",J546,0)</f>
        <v>0</v>
      </c>
      <c r="BH546" s="228">
        <f>IF(N546="sníž. přenesená",J546,0)</f>
        <v>0</v>
      </c>
      <c r="BI546" s="228">
        <f>IF(N546="nulová",J546,0)</f>
        <v>0</v>
      </c>
      <c r="BJ546" s="20" t="s">
        <v>79</v>
      </c>
      <c r="BK546" s="228">
        <f>ROUND(I546*H546,2)</f>
        <v>0</v>
      </c>
      <c r="BL546" s="20" t="s">
        <v>193</v>
      </c>
      <c r="BM546" s="227" t="s">
        <v>551</v>
      </c>
    </row>
    <row r="547" s="2" customFormat="1">
      <c r="A547" s="41"/>
      <c r="B547" s="42"/>
      <c r="C547" s="43"/>
      <c r="D547" s="229" t="s">
        <v>154</v>
      </c>
      <c r="E547" s="43"/>
      <c r="F547" s="230" t="s">
        <v>552</v>
      </c>
      <c r="G547" s="43"/>
      <c r="H547" s="43"/>
      <c r="I547" s="231"/>
      <c r="J547" s="43"/>
      <c r="K547" s="43"/>
      <c r="L547" s="47"/>
      <c r="M547" s="232"/>
      <c r="N547" s="233"/>
      <c r="O547" s="87"/>
      <c r="P547" s="87"/>
      <c r="Q547" s="87"/>
      <c r="R547" s="87"/>
      <c r="S547" s="87"/>
      <c r="T547" s="88"/>
      <c r="U547" s="41"/>
      <c r="V547" s="41"/>
      <c r="W547" s="41"/>
      <c r="X547" s="41"/>
      <c r="Y547" s="41"/>
      <c r="Z547" s="41"/>
      <c r="AA547" s="41"/>
      <c r="AB547" s="41"/>
      <c r="AC547" s="41"/>
      <c r="AD547" s="41"/>
      <c r="AE547" s="41"/>
      <c r="AT547" s="20" t="s">
        <v>154</v>
      </c>
      <c r="AU547" s="20" t="s">
        <v>81</v>
      </c>
    </row>
    <row r="548" s="14" customFormat="1">
      <c r="A548" s="14"/>
      <c r="B548" s="244"/>
      <c r="C548" s="245"/>
      <c r="D548" s="229" t="s">
        <v>156</v>
      </c>
      <c r="E548" s="246" t="s">
        <v>19</v>
      </c>
      <c r="F548" s="247" t="s">
        <v>553</v>
      </c>
      <c r="G548" s="245"/>
      <c r="H548" s="248">
        <v>7.8799999999999999</v>
      </c>
      <c r="I548" s="249"/>
      <c r="J548" s="245"/>
      <c r="K548" s="245"/>
      <c r="L548" s="250"/>
      <c r="M548" s="251"/>
      <c r="N548" s="252"/>
      <c r="O548" s="252"/>
      <c r="P548" s="252"/>
      <c r="Q548" s="252"/>
      <c r="R548" s="252"/>
      <c r="S548" s="252"/>
      <c r="T548" s="253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54" t="s">
        <v>156</v>
      </c>
      <c r="AU548" s="254" t="s">
        <v>81</v>
      </c>
      <c r="AV548" s="14" t="s">
        <v>81</v>
      </c>
      <c r="AW548" s="14" t="s">
        <v>33</v>
      </c>
      <c r="AX548" s="14" t="s">
        <v>72</v>
      </c>
      <c r="AY548" s="254" t="s">
        <v>144</v>
      </c>
    </row>
    <row r="549" s="14" customFormat="1">
      <c r="A549" s="14"/>
      <c r="B549" s="244"/>
      <c r="C549" s="245"/>
      <c r="D549" s="229" t="s">
        <v>156</v>
      </c>
      <c r="E549" s="246" t="s">
        <v>19</v>
      </c>
      <c r="F549" s="247" t="s">
        <v>554</v>
      </c>
      <c r="G549" s="245"/>
      <c r="H549" s="248">
        <v>4.7279999999999998</v>
      </c>
      <c r="I549" s="249"/>
      <c r="J549" s="245"/>
      <c r="K549" s="245"/>
      <c r="L549" s="250"/>
      <c r="M549" s="251"/>
      <c r="N549" s="252"/>
      <c r="O549" s="252"/>
      <c r="P549" s="252"/>
      <c r="Q549" s="252"/>
      <c r="R549" s="252"/>
      <c r="S549" s="252"/>
      <c r="T549" s="253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54" t="s">
        <v>156</v>
      </c>
      <c r="AU549" s="254" t="s">
        <v>81</v>
      </c>
      <c r="AV549" s="14" t="s">
        <v>81</v>
      </c>
      <c r="AW549" s="14" t="s">
        <v>33</v>
      </c>
      <c r="AX549" s="14" t="s">
        <v>72</v>
      </c>
      <c r="AY549" s="254" t="s">
        <v>144</v>
      </c>
    </row>
    <row r="550" s="14" customFormat="1">
      <c r="A550" s="14"/>
      <c r="B550" s="244"/>
      <c r="C550" s="245"/>
      <c r="D550" s="229" t="s">
        <v>156</v>
      </c>
      <c r="E550" s="246" t="s">
        <v>19</v>
      </c>
      <c r="F550" s="247" t="s">
        <v>555</v>
      </c>
      <c r="G550" s="245"/>
      <c r="H550" s="248">
        <v>2.3639999999999999</v>
      </c>
      <c r="I550" s="249"/>
      <c r="J550" s="245"/>
      <c r="K550" s="245"/>
      <c r="L550" s="250"/>
      <c r="M550" s="251"/>
      <c r="N550" s="252"/>
      <c r="O550" s="252"/>
      <c r="P550" s="252"/>
      <c r="Q550" s="252"/>
      <c r="R550" s="252"/>
      <c r="S550" s="252"/>
      <c r="T550" s="253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4" t="s">
        <v>156</v>
      </c>
      <c r="AU550" s="254" t="s">
        <v>81</v>
      </c>
      <c r="AV550" s="14" t="s">
        <v>81</v>
      </c>
      <c r="AW550" s="14" t="s">
        <v>33</v>
      </c>
      <c r="AX550" s="14" t="s">
        <v>72</v>
      </c>
      <c r="AY550" s="254" t="s">
        <v>144</v>
      </c>
    </row>
    <row r="551" s="15" customFormat="1">
      <c r="A551" s="15"/>
      <c r="B551" s="255"/>
      <c r="C551" s="256"/>
      <c r="D551" s="229" t="s">
        <v>156</v>
      </c>
      <c r="E551" s="257" t="s">
        <v>19</v>
      </c>
      <c r="F551" s="258" t="s">
        <v>159</v>
      </c>
      <c r="G551" s="256"/>
      <c r="H551" s="259">
        <v>14.972</v>
      </c>
      <c r="I551" s="260"/>
      <c r="J551" s="256"/>
      <c r="K551" s="256"/>
      <c r="L551" s="261"/>
      <c r="M551" s="262"/>
      <c r="N551" s="263"/>
      <c r="O551" s="263"/>
      <c r="P551" s="263"/>
      <c r="Q551" s="263"/>
      <c r="R551" s="263"/>
      <c r="S551" s="263"/>
      <c r="T551" s="264"/>
      <c r="U551" s="15"/>
      <c r="V551" s="15"/>
      <c r="W551" s="15"/>
      <c r="X551" s="15"/>
      <c r="Y551" s="15"/>
      <c r="Z551" s="15"/>
      <c r="AA551" s="15"/>
      <c r="AB551" s="15"/>
      <c r="AC551" s="15"/>
      <c r="AD551" s="15"/>
      <c r="AE551" s="15"/>
      <c r="AT551" s="265" t="s">
        <v>156</v>
      </c>
      <c r="AU551" s="265" t="s">
        <v>81</v>
      </c>
      <c r="AV551" s="15" t="s">
        <v>152</v>
      </c>
      <c r="AW551" s="15" t="s">
        <v>33</v>
      </c>
      <c r="AX551" s="15" t="s">
        <v>79</v>
      </c>
      <c r="AY551" s="265" t="s">
        <v>144</v>
      </c>
    </row>
    <row r="552" s="2" customFormat="1" ht="16.5" customHeight="1">
      <c r="A552" s="41"/>
      <c r="B552" s="42"/>
      <c r="C552" s="216" t="s">
        <v>556</v>
      </c>
      <c r="D552" s="216" t="s">
        <v>147</v>
      </c>
      <c r="E552" s="217" t="s">
        <v>557</v>
      </c>
      <c r="F552" s="218" t="s">
        <v>558</v>
      </c>
      <c r="G552" s="219" t="s">
        <v>150</v>
      </c>
      <c r="H552" s="220">
        <v>14.972</v>
      </c>
      <c r="I552" s="221"/>
      <c r="J552" s="222">
        <f>ROUND(I552*H552,2)</f>
        <v>0</v>
      </c>
      <c r="K552" s="218" t="s">
        <v>151</v>
      </c>
      <c r="L552" s="47"/>
      <c r="M552" s="223" t="s">
        <v>19</v>
      </c>
      <c r="N552" s="224" t="s">
        <v>43</v>
      </c>
      <c r="O552" s="87"/>
      <c r="P552" s="225">
        <f>O552*H552</f>
        <v>0</v>
      </c>
      <c r="Q552" s="225">
        <v>0.00012305000000000001</v>
      </c>
      <c r="R552" s="225">
        <f>Q552*H552</f>
        <v>0.0018423046000000001</v>
      </c>
      <c r="S552" s="225">
        <v>0</v>
      </c>
      <c r="T552" s="226">
        <f>S552*H552</f>
        <v>0</v>
      </c>
      <c r="U552" s="41"/>
      <c r="V552" s="41"/>
      <c r="W552" s="41"/>
      <c r="X552" s="41"/>
      <c r="Y552" s="41"/>
      <c r="Z552" s="41"/>
      <c r="AA552" s="41"/>
      <c r="AB552" s="41"/>
      <c r="AC552" s="41"/>
      <c r="AD552" s="41"/>
      <c r="AE552" s="41"/>
      <c r="AR552" s="227" t="s">
        <v>193</v>
      </c>
      <c r="AT552" s="227" t="s">
        <v>147</v>
      </c>
      <c r="AU552" s="227" t="s">
        <v>81</v>
      </c>
      <c r="AY552" s="20" t="s">
        <v>144</v>
      </c>
      <c r="BE552" s="228">
        <f>IF(N552="základní",J552,0)</f>
        <v>0</v>
      </c>
      <c r="BF552" s="228">
        <f>IF(N552="snížená",J552,0)</f>
        <v>0</v>
      </c>
      <c r="BG552" s="228">
        <f>IF(N552="zákl. přenesená",J552,0)</f>
        <v>0</v>
      </c>
      <c r="BH552" s="228">
        <f>IF(N552="sníž. přenesená",J552,0)</f>
        <v>0</v>
      </c>
      <c r="BI552" s="228">
        <f>IF(N552="nulová",J552,0)</f>
        <v>0</v>
      </c>
      <c r="BJ552" s="20" t="s">
        <v>79</v>
      </c>
      <c r="BK552" s="228">
        <f>ROUND(I552*H552,2)</f>
        <v>0</v>
      </c>
      <c r="BL552" s="20" t="s">
        <v>193</v>
      </c>
      <c r="BM552" s="227" t="s">
        <v>559</v>
      </c>
    </row>
    <row r="553" s="2" customFormat="1">
      <c r="A553" s="41"/>
      <c r="B553" s="42"/>
      <c r="C553" s="43"/>
      <c r="D553" s="229" t="s">
        <v>154</v>
      </c>
      <c r="E553" s="43"/>
      <c r="F553" s="230" t="s">
        <v>560</v>
      </c>
      <c r="G553" s="43"/>
      <c r="H553" s="43"/>
      <c r="I553" s="231"/>
      <c r="J553" s="43"/>
      <c r="K553" s="43"/>
      <c r="L553" s="47"/>
      <c r="M553" s="232"/>
      <c r="N553" s="233"/>
      <c r="O553" s="87"/>
      <c r="P553" s="87"/>
      <c r="Q553" s="87"/>
      <c r="R553" s="87"/>
      <c r="S553" s="87"/>
      <c r="T553" s="88"/>
      <c r="U553" s="41"/>
      <c r="V553" s="41"/>
      <c r="W553" s="41"/>
      <c r="X553" s="41"/>
      <c r="Y553" s="41"/>
      <c r="Z553" s="41"/>
      <c r="AA553" s="41"/>
      <c r="AB553" s="41"/>
      <c r="AC553" s="41"/>
      <c r="AD553" s="41"/>
      <c r="AE553" s="41"/>
      <c r="AT553" s="20" t="s">
        <v>154</v>
      </c>
      <c r="AU553" s="20" t="s">
        <v>81</v>
      </c>
    </row>
    <row r="554" s="14" customFormat="1">
      <c r="A554" s="14"/>
      <c r="B554" s="244"/>
      <c r="C554" s="245"/>
      <c r="D554" s="229" t="s">
        <v>156</v>
      </c>
      <c r="E554" s="246" t="s">
        <v>19</v>
      </c>
      <c r="F554" s="247" t="s">
        <v>553</v>
      </c>
      <c r="G554" s="245"/>
      <c r="H554" s="248">
        <v>7.8799999999999999</v>
      </c>
      <c r="I554" s="249"/>
      <c r="J554" s="245"/>
      <c r="K554" s="245"/>
      <c r="L554" s="250"/>
      <c r="M554" s="251"/>
      <c r="N554" s="252"/>
      <c r="O554" s="252"/>
      <c r="P554" s="252"/>
      <c r="Q554" s="252"/>
      <c r="R554" s="252"/>
      <c r="S554" s="252"/>
      <c r="T554" s="253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4" t="s">
        <v>156</v>
      </c>
      <c r="AU554" s="254" t="s">
        <v>81</v>
      </c>
      <c r="AV554" s="14" t="s">
        <v>81</v>
      </c>
      <c r="AW554" s="14" t="s">
        <v>33</v>
      </c>
      <c r="AX554" s="14" t="s">
        <v>72</v>
      </c>
      <c r="AY554" s="254" t="s">
        <v>144</v>
      </c>
    </row>
    <row r="555" s="14" customFormat="1">
      <c r="A555" s="14"/>
      <c r="B555" s="244"/>
      <c r="C555" s="245"/>
      <c r="D555" s="229" t="s">
        <v>156</v>
      </c>
      <c r="E555" s="246" t="s">
        <v>19</v>
      </c>
      <c r="F555" s="247" t="s">
        <v>554</v>
      </c>
      <c r="G555" s="245"/>
      <c r="H555" s="248">
        <v>4.7279999999999998</v>
      </c>
      <c r="I555" s="249"/>
      <c r="J555" s="245"/>
      <c r="K555" s="245"/>
      <c r="L555" s="250"/>
      <c r="M555" s="251"/>
      <c r="N555" s="252"/>
      <c r="O555" s="252"/>
      <c r="P555" s="252"/>
      <c r="Q555" s="252"/>
      <c r="R555" s="252"/>
      <c r="S555" s="252"/>
      <c r="T555" s="253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4" t="s">
        <v>156</v>
      </c>
      <c r="AU555" s="254" t="s">
        <v>81</v>
      </c>
      <c r="AV555" s="14" t="s">
        <v>81</v>
      </c>
      <c r="AW555" s="14" t="s">
        <v>33</v>
      </c>
      <c r="AX555" s="14" t="s">
        <v>72</v>
      </c>
      <c r="AY555" s="254" t="s">
        <v>144</v>
      </c>
    </row>
    <row r="556" s="14" customFormat="1">
      <c r="A556" s="14"/>
      <c r="B556" s="244"/>
      <c r="C556" s="245"/>
      <c r="D556" s="229" t="s">
        <v>156</v>
      </c>
      <c r="E556" s="246" t="s">
        <v>19</v>
      </c>
      <c r="F556" s="247" t="s">
        <v>555</v>
      </c>
      <c r="G556" s="245"/>
      <c r="H556" s="248">
        <v>2.3639999999999999</v>
      </c>
      <c r="I556" s="249"/>
      <c r="J556" s="245"/>
      <c r="K556" s="245"/>
      <c r="L556" s="250"/>
      <c r="M556" s="251"/>
      <c r="N556" s="252"/>
      <c r="O556" s="252"/>
      <c r="P556" s="252"/>
      <c r="Q556" s="252"/>
      <c r="R556" s="252"/>
      <c r="S556" s="252"/>
      <c r="T556" s="253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4" t="s">
        <v>156</v>
      </c>
      <c r="AU556" s="254" t="s">
        <v>81</v>
      </c>
      <c r="AV556" s="14" t="s">
        <v>81</v>
      </c>
      <c r="AW556" s="14" t="s">
        <v>33</v>
      </c>
      <c r="AX556" s="14" t="s">
        <v>72</v>
      </c>
      <c r="AY556" s="254" t="s">
        <v>144</v>
      </c>
    </row>
    <row r="557" s="15" customFormat="1">
      <c r="A557" s="15"/>
      <c r="B557" s="255"/>
      <c r="C557" s="256"/>
      <c r="D557" s="229" t="s">
        <v>156</v>
      </c>
      <c r="E557" s="257" t="s">
        <v>19</v>
      </c>
      <c r="F557" s="258" t="s">
        <v>159</v>
      </c>
      <c r="G557" s="256"/>
      <c r="H557" s="259">
        <v>14.972</v>
      </c>
      <c r="I557" s="260"/>
      <c r="J557" s="256"/>
      <c r="K557" s="256"/>
      <c r="L557" s="261"/>
      <c r="M557" s="262"/>
      <c r="N557" s="263"/>
      <c r="O557" s="263"/>
      <c r="P557" s="263"/>
      <c r="Q557" s="263"/>
      <c r="R557" s="263"/>
      <c r="S557" s="263"/>
      <c r="T557" s="264"/>
      <c r="U557" s="15"/>
      <c r="V557" s="15"/>
      <c r="W557" s="15"/>
      <c r="X557" s="15"/>
      <c r="Y557" s="15"/>
      <c r="Z557" s="15"/>
      <c r="AA557" s="15"/>
      <c r="AB557" s="15"/>
      <c r="AC557" s="15"/>
      <c r="AD557" s="15"/>
      <c r="AE557" s="15"/>
      <c r="AT557" s="265" t="s">
        <v>156</v>
      </c>
      <c r="AU557" s="265" t="s">
        <v>81</v>
      </c>
      <c r="AV557" s="15" t="s">
        <v>152</v>
      </c>
      <c r="AW557" s="15" t="s">
        <v>33</v>
      </c>
      <c r="AX557" s="15" t="s">
        <v>79</v>
      </c>
      <c r="AY557" s="265" t="s">
        <v>144</v>
      </c>
    </row>
    <row r="558" s="2" customFormat="1" ht="16.5" customHeight="1">
      <c r="A558" s="41"/>
      <c r="B558" s="42"/>
      <c r="C558" s="216" t="s">
        <v>561</v>
      </c>
      <c r="D558" s="216" t="s">
        <v>147</v>
      </c>
      <c r="E558" s="217" t="s">
        <v>562</v>
      </c>
      <c r="F558" s="218" t="s">
        <v>563</v>
      </c>
      <c r="G558" s="219" t="s">
        <v>150</v>
      </c>
      <c r="H558" s="220">
        <v>14.972</v>
      </c>
      <c r="I558" s="221"/>
      <c r="J558" s="222">
        <f>ROUND(I558*H558,2)</f>
        <v>0</v>
      </c>
      <c r="K558" s="218" t="s">
        <v>151</v>
      </c>
      <c r="L558" s="47"/>
      <c r="M558" s="223" t="s">
        <v>19</v>
      </c>
      <c r="N558" s="224" t="s">
        <v>43</v>
      </c>
      <c r="O558" s="87"/>
      <c r="P558" s="225">
        <f>O558*H558</f>
        <v>0</v>
      </c>
      <c r="Q558" s="225">
        <v>0.00012305000000000001</v>
      </c>
      <c r="R558" s="225">
        <f>Q558*H558</f>
        <v>0.0018423046000000001</v>
      </c>
      <c r="S558" s="225">
        <v>0</v>
      </c>
      <c r="T558" s="226">
        <f>S558*H558</f>
        <v>0</v>
      </c>
      <c r="U558" s="41"/>
      <c r="V558" s="41"/>
      <c r="W558" s="41"/>
      <c r="X558" s="41"/>
      <c r="Y558" s="41"/>
      <c r="Z558" s="41"/>
      <c r="AA558" s="41"/>
      <c r="AB558" s="41"/>
      <c r="AC558" s="41"/>
      <c r="AD558" s="41"/>
      <c r="AE558" s="41"/>
      <c r="AR558" s="227" t="s">
        <v>193</v>
      </c>
      <c r="AT558" s="227" t="s">
        <v>147</v>
      </c>
      <c r="AU558" s="227" t="s">
        <v>81</v>
      </c>
      <c r="AY558" s="20" t="s">
        <v>144</v>
      </c>
      <c r="BE558" s="228">
        <f>IF(N558="základní",J558,0)</f>
        <v>0</v>
      </c>
      <c r="BF558" s="228">
        <f>IF(N558="snížená",J558,0)</f>
        <v>0</v>
      </c>
      <c r="BG558" s="228">
        <f>IF(N558="zákl. přenesená",J558,0)</f>
        <v>0</v>
      </c>
      <c r="BH558" s="228">
        <f>IF(N558="sníž. přenesená",J558,0)</f>
        <v>0</v>
      </c>
      <c r="BI558" s="228">
        <f>IF(N558="nulová",J558,0)</f>
        <v>0</v>
      </c>
      <c r="BJ558" s="20" t="s">
        <v>79</v>
      </c>
      <c r="BK558" s="228">
        <f>ROUND(I558*H558,2)</f>
        <v>0</v>
      </c>
      <c r="BL558" s="20" t="s">
        <v>193</v>
      </c>
      <c r="BM558" s="227" t="s">
        <v>564</v>
      </c>
    </row>
    <row r="559" s="2" customFormat="1">
      <c r="A559" s="41"/>
      <c r="B559" s="42"/>
      <c r="C559" s="43"/>
      <c r="D559" s="229" t="s">
        <v>154</v>
      </c>
      <c r="E559" s="43"/>
      <c r="F559" s="230" t="s">
        <v>565</v>
      </c>
      <c r="G559" s="43"/>
      <c r="H559" s="43"/>
      <c r="I559" s="231"/>
      <c r="J559" s="43"/>
      <c r="K559" s="43"/>
      <c r="L559" s="47"/>
      <c r="M559" s="232"/>
      <c r="N559" s="233"/>
      <c r="O559" s="87"/>
      <c r="P559" s="87"/>
      <c r="Q559" s="87"/>
      <c r="R559" s="87"/>
      <c r="S559" s="87"/>
      <c r="T559" s="88"/>
      <c r="U559" s="41"/>
      <c r="V559" s="41"/>
      <c r="W559" s="41"/>
      <c r="X559" s="41"/>
      <c r="Y559" s="41"/>
      <c r="Z559" s="41"/>
      <c r="AA559" s="41"/>
      <c r="AB559" s="41"/>
      <c r="AC559" s="41"/>
      <c r="AD559" s="41"/>
      <c r="AE559" s="41"/>
      <c r="AT559" s="20" t="s">
        <v>154</v>
      </c>
      <c r="AU559" s="20" t="s">
        <v>81</v>
      </c>
    </row>
    <row r="560" s="14" customFormat="1">
      <c r="A560" s="14"/>
      <c r="B560" s="244"/>
      <c r="C560" s="245"/>
      <c r="D560" s="229" t="s">
        <v>156</v>
      </c>
      <c r="E560" s="246" t="s">
        <v>19</v>
      </c>
      <c r="F560" s="247" t="s">
        <v>553</v>
      </c>
      <c r="G560" s="245"/>
      <c r="H560" s="248">
        <v>7.8799999999999999</v>
      </c>
      <c r="I560" s="249"/>
      <c r="J560" s="245"/>
      <c r="K560" s="245"/>
      <c r="L560" s="250"/>
      <c r="M560" s="251"/>
      <c r="N560" s="252"/>
      <c r="O560" s="252"/>
      <c r="P560" s="252"/>
      <c r="Q560" s="252"/>
      <c r="R560" s="252"/>
      <c r="S560" s="252"/>
      <c r="T560" s="253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54" t="s">
        <v>156</v>
      </c>
      <c r="AU560" s="254" t="s">
        <v>81</v>
      </c>
      <c r="AV560" s="14" t="s">
        <v>81</v>
      </c>
      <c r="AW560" s="14" t="s">
        <v>33</v>
      </c>
      <c r="AX560" s="14" t="s">
        <v>72</v>
      </c>
      <c r="AY560" s="254" t="s">
        <v>144</v>
      </c>
    </row>
    <row r="561" s="14" customFormat="1">
      <c r="A561" s="14"/>
      <c r="B561" s="244"/>
      <c r="C561" s="245"/>
      <c r="D561" s="229" t="s">
        <v>156</v>
      </c>
      <c r="E561" s="246" t="s">
        <v>19</v>
      </c>
      <c r="F561" s="247" t="s">
        <v>554</v>
      </c>
      <c r="G561" s="245"/>
      <c r="H561" s="248">
        <v>4.7279999999999998</v>
      </c>
      <c r="I561" s="249"/>
      <c r="J561" s="245"/>
      <c r="K561" s="245"/>
      <c r="L561" s="250"/>
      <c r="M561" s="251"/>
      <c r="N561" s="252"/>
      <c r="O561" s="252"/>
      <c r="P561" s="252"/>
      <c r="Q561" s="252"/>
      <c r="R561" s="252"/>
      <c r="S561" s="252"/>
      <c r="T561" s="253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4" t="s">
        <v>156</v>
      </c>
      <c r="AU561" s="254" t="s">
        <v>81</v>
      </c>
      <c r="AV561" s="14" t="s">
        <v>81</v>
      </c>
      <c r="AW561" s="14" t="s">
        <v>33</v>
      </c>
      <c r="AX561" s="14" t="s">
        <v>72</v>
      </c>
      <c r="AY561" s="254" t="s">
        <v>144</v>
      </c>
    </row>
    <row r="562" s="14" customFormat="1">
      <c r="A562" s="14"/>
      <c r="B562" s="244"/>
      <c r="C562" s="245"/>
      <c r="D562" s="229" t="s">
        <v>156</v>
      </c>
      <c r="E562" s="246" t="s">
        <v>19</v>
      </c>
      <c r="F562" s="247" t="s">
        <v>555</v>
      </c>
      <c r="G562" s="245"/>
      <c r="H562" s="248">
        <v>2.3639999999999999</v>
      </c>
      <c r="I562" s="249"/>
      <c r="J562" s="245"/>
      <c r="K562" s="245"/>
      <c r="L562" s="250"/>
      <c r="M562" s="251"/>
      <c r="N562" s="252"/>
      <c r="O562" s="252"/>
      <c r="P562" s="252"/>
      <c r="Q562" s="252"/>
      <c r="R562" s="252"/>
      <c r="S562" s="252"/>
      <c r="T562" s="253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54" t="s">
        <v>156</v>
      </c>
      <c r="AU562" s="254" t="s">
        <v>81</v>
      </c>
      <c r="AV562" s="14" t="s">
        <v>81</v>
      </c>
      <c r="AW562" s="14" t="s">
        <v>33</v>
      </c>
      <c r="AX562" s="14" t="s">
        <v>72</v>
      </c>
      <c r="AY562" s="254" t="s">
        <v>144</v>
      </c>
    </row>
    <row r="563" s="15" customFormat="1">
      <c r="A563" s="15"/>
      <c r="B563" s="255"/>
      <c r="C563" s="256"/>
      <c r="D563" s="229" t="s">
        <v>156</v>
      </c>
      <c r="E563" s="257" t="s">
        <v>19</v>
      </c>
      <c r="F563" s="258" t="s">
        <v>159</v>
      </c>
      <c r="G563" s="256"/>
      <c r="H563" s="259">
        <v>14.972</v>
      </c>
      <c r="I563" s="260"/>
      <c r="J563" s="256"/>
      <c r="K563" s="256"/>
      <c r="L563" s="261"/>
      <c r="M563" s="262"/>
      <c r="N563" s="263"/>
      <c r="O563" s="263"/>
      <c r="P563" s="263"/>
      <c r="Q563" s="263"/>
      <c r="R563" s="263"/>
      <c r="S563" s="263"/>
      <c r="T563" s="264"/>
      <c r="U563" s="15"/>
      <c r="V563" s="15"/>
      <c r="W563" s="15"/>
      <c r="X563" s="15"/>
      <c r="Y563" s="15"/>
      <c r="Z563" s="15"/>
      <c r="AA563" s="15"/>
      <c r="AB563" s="15"/>
      <c r="AC563" s="15"/>
      <c r="AD563" s="15"/>
      <c r="AE563" s="15"/>
      <c r="AT563" s="265" t="s">
        <v>156</v>
      </c>
      <c r="AU563" s="265" t="s">
        <v>81</v>
      </c>
      <c r="AV563" s="15" t="s">
        <v>152</v>
      </c>
      <c r="AW563" s="15" t="s">
        <v>33</v>
      </c>
      <c r="AX563" s="15" t="s">
        <v>79</v>
      </c>
      <c r="AY563" s="265" t="s">
        <v>144</v>
      </c>
    </row>
    <row r="564" s="2" customFormat="1" ht="16.5" customHeight="1">
      <c r="A564" s="41"/>
      <c r="B564" s="42"/>
      <c r="C564" s="216" t="s">
        <v>566</v>
      </c>
      <c r="D564" s="216" t="s">
        <v>147</v>
      </c>
      <c r="E564" s="217" t="s">
        <v>567</v>
      </c>
      <c r="F564" s="218" t="s">
        <v>568</v>
      </c>
      <c r="G564" s="219" t="s">
        <v>150</v>
      </c>
      <c r="H564" s="220">
        <v>13.65</v>
      </c>
      <c r="I564" s="221"/>
      <c r="J564" s="222">
        <f>ROUND(I564*H564,2)</f>
        <v>0</v>
      </c>
      <c r="K564" s="218" t="s">
        <v>151</v>
      </c>
      <c r="L564" s="47"/>
      <c r="M564" s="223" t="s">
        <v>19</v>
      </c>
      <c r="N564" s="224" t="s">
        <v>43</v>
      </c>
      <c r="O564" s="87"/>
      <c r="P564" s="225">
        <f>O564*H564</f>
        <v>0</v>
      </c>
      <c r="Q564" s="225">
        <v>0</v>
      </c>
      <c r="R564" s="225">
        <f>Q564*H564</f>
        <v>0</v>
      </c>
      <c r="S564" s="225">
        <v>0</v>
      </c>
      <c r="T564" s="226">
        <f>S564*H564</f>
        <v>0</v>
      </c>
      <c r="U564" s="41"/>
      <c r="V564" s="41"/>
      <c r="W564" s="41"/>
      <c r="X564" s="41"/>
      <c r="Y564" s="41"/>
      <c r="Z564" s="41"/>
      <c r="AA564" s="41"/>
      <c r="AB564" s="41"/>
      <c r="AC564" s="41"/>
      <c r="AD564" s="41"/>
      <c r="AE564" s="41"/>
      <c r="AR564" s="227" t="s">
        <v>193</v>
      </c>
      <c r="AT564" s="227" t="s">
        <v>147</v>
      </c>
      <c r="AU564" s="227" t="s">
        <v>81</v>
      </c>
      <c r="AY564" s="20" t="s">
        <v>144</v>
      </c>
      <c r="BE564" s="228">
        <f>IF(N564="základní",J564,0)</f>
        <v>0</v>
      </c>
      <c r="BF564" s="228">
        <f>IF(N564="snížená",J564,0)</f>
        <v>0</v>
      </c>
      <c r="BG564" s="228">
        <f>IF(N564="zákl. přenesená",J564,0)</f>
        <v>0</v>
      </c>
      <c r="BH564" s="228">
        <f>IF(N564="sníž. přenesená",J564,0)</f>
        <v>0</v>
      </c>
      <c r="BI564" s="228">
        <f>IF(N564="nulová",J564,0)</f>
        <v>0</v>
      </c>
      <c r="BJ564" s="20" t="s">
        <v>79</v>
      </c>
      <c r="BK564" s="228">
        <f>ROUND(I564*H564,2)</f>
        <v>0</v>
      </c>
      <c r="BL564" s="20" t="s">
        <v>193</v>
      </c>
      <c r="BM564" s="227" t="s">
        <v>569</v>
      </c>
    </row>
    <row r="565" s="2" customFormat="1">
      <c r="A565" s="41"/>
      <c r="B565" s="42"/>
      <c r="C565" s="43"/>
      <c r="D565" s="229" t="s">
        <v>154</v>
      </c>
      <c r="E565" s="43"/>
      <c r="F565" s="230" t="s">
        <v>568</v>
      </c>
      <c r="G565" s="43"/>
      <c r="H565" s="43"/>
      <c r="I565" s="231"/>
      <c r="J565" s="43"/>
      <c r="K565" s="43"/>
      <c r="L565" s="47"/>
      <c r="M565" s="232"/>
      <c r="N565" s="233"/>
      <c r="O565" s="87"/>
      <c r="P565" s="87"/>
      <c r="Q565" s="87"/>
      <c r="R565" s="87"/>
      <c r="S565" s="87"/>
      <c r="T565" s="88"/>
      <c r="U565" s="41"/>
      <c r="V565" s="41"/>
      <c r="W565" s="41"/>
      <c r="X565" s="41"/>
      <c r="Y565" s="41"/>
      <c r="Z565" s="41"/>
      <c r="AA565" s="41"/>
      <c r="AB565" s="41"/>
      <c r="AC565" s="41"/>
      <c r="AD565" s="41"/>
      <c r="AE565" s="41"/>
      <c r="AT565" s="20" t="s">
        <v>154</v>
      </c>
      <c r="AU565" s="20" t="s">
        <v>81</v>
      </c>
    </row>
    <row r="566" s="13" customFormat="1">
      <c r="A566" s="13"/>
      <c r="B566" s="234"/>
      <c r="C566" s="235"/>
      <c r="D566" s="229" t="s">
        <v>156</v>
      </c>
      <c r="E566" s="236" t="s">
        <v>19</v>
      </c>
      <c r="F566" s="237" t="s">
        <v>570</v>
      </c>
      <c r="G566" s="235"/>
      <c r="H566" s="236" t="s">
        <v>19</v>
      </c>
      <c r="I566" s="238"/>
      <c r="J566" s="235"/>
      <c r="K566" s="235"/>
      <c r="L566" s="239"/>
      <c r="M566" s="240"/>
      <c r="N566" s="241"/>
      <c r="O566" s="241"/>
      <c r="P566" s="241"/>
      <c r="Q566" s="241"/>
      <c r="R566" s="241"/>
      <c r="S566" s="241"/>
      <c r="T566" s="242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3" t="s">
        <v>156</v>
      </c>
      <c r="AU566" s="243" t="s">
        <v>81</v>
      </c>
      <c r="AV566" s="13" t="s">
        <v>79</v>
      </c>
      <c r="AW566" s="13" t="s">
        <v>33</v>
      </c>
      <c r="AX566" s="13" t="s">
        <v>72</v>
      </c>
      <c r="AY566" s="243" t="s">
        <v>144</v>
      </c>
    </row>
    <row r="567" s="13" customFormat="1">
      <c r="A567" s="13"/>
      <c r="B567" s="234"/>
      <c r="C567" s="235"/>
      <c r="D567" s="229" t="s">
        <v>156</v>
      </c>
      <c r="E567" s="236" t="s">
        <v>19</v>
      </c>
      <c r="F567" s="237" t="s">
        <v>184</v>
      </c>
      <c r="G567" s="235"/>
      <c r="H567" s="236" t="s">
        <v>19</v>
      </c>
      <c r="I567" s="238"/>
      <c r="J567" s="235"/>
      <c r="K567" s="235"/>
      <c r="L567" s="239"/>
      <c r="M567" s="240"/>
      <c r="N567" s="241"/>
      <c r="O567" s="241"/>
      <c r="P567" s="241"/>
      <c r="Q567" s="241"/>
      <c r="R567" s="241"/>
      <c r="S567" s="241"/>
      <c r="T567" s="242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3" t="s">
        <v>156</v>
      </c>
      <c r="AU567" s="243" t="s">
        <v>81</v>
      </c>
      <c r="AV567" s="13" t="s">
        <v>79</v>
      </c>
      <c r="AW567" s="13" t="s">
        <v>33</v>
      </c>
      <c r="AX567" s="13" t="s">
        <v>72</v>
      </c>
      <c r="AY567" s="243" t="s">
        <v>144</v>
      </c>
    </row>
    <row r="568" s="14" customFormat="1">
      <c r="A568" s="14"/>
      <c r="B568" s="244"/>
      <c r="C568" s="245"/>
      <c r="D568" s="229" t="s">
        <v>156</v>
      </c>
      <c r="E568" s="246" t="s">
        <v>19</v>
      </c>
      <c r="F568" s="247" t="s">
        <v>571</v>
      </c>
      <c r="G568" s="245"/>
      <c r="H568" s="248">
        <v>7.2000000000000002</v>
      </c>
      <c r="I568" s="249"/>
      <c r="J568" s="245"/>
      <c r="K568" s="245"/>
      <c r="L568" s="250"/>
      <c r="M568" s="251"/>
      <c r="N568" s="252"/>
      <c r="O568" s="252"/>
      <c r="P568" s="252"/>
      <c r="Q568" s="252"/>
      <c r="R568" s="252"/>
      <c r="S568" s="252"/>
      <c r="T568" s="253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54" t="s">
        <v>156</v>
      </c>
      <c r="AU568" s="254" t="s">
        <v>81</v>
      </c>
      <c r="AV568" s="14" t="s">
        <v>81</v>
      </c>
      <c r="AW568" s="14" t="s">
        <v>33</v>
      </c>
      <c r="AX568" s="14" t="s">
        <v>72</v>
      </c>
      <c r="AY568" s="254" t="s">
        <v>144</v>
      </c>
    </row>
    <row r="569" s="13" customFormat="1">
      <c r="A569" s="13"/>
      <c r="B569" s="234"/>
      <c r="C569" s="235"/>
      <c r="D569" s="229" t="s">
        <v>156</v>
      </c>
      <c r="E569" s="236" t="s">
        <v>19</v>
      </c>
      <c r="F569" s="237" t="s">
        <v>178</v>
      </c>
      <c r="G569" s="235"/>
      <c r="H569" s="236" t="s">
        <v>19</v>
      </c>
      <c r="I569" s="238"/>
      <c r="J569" s="235"/>
      <c r="K569" s="235"/>
      <c r="L569" s="239"/>
      <c r="M569" s="240"/>
      <c r="N569" s="241"/>
      <c r="O569" s="241"/>
      <c r="P569" s="241"/>
      <c r="Q569" s="241"/>
      <c r="R569" s="241"/>
      <c r="S569" s="241"/>
      <c r="T569" s="242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3" t="s">
        <v>156</v>
      </c>
      <c r="AU569" s="243" t="s">
        <v>81</v>
      </c>
      <c r="AV569" s="13" t="s">
        <v>79</v>
      </c>
      <c r="AW569" s="13" t="s">
        <v>33</v>
      </c>
      <c r="AX569" s="13" t="s">
        <v>72</v>
      </c>
      <c r="AY569" s="243" t="s">
        <v>144</v>
      </c>
    </row>
    <row r="570" s="14" customFormat="1">
      <c r="A570" s="14"/>
      <c r="B570" s="244"/>
      <c r="C570" s="245"/>
      <c r="D570" s="229" t="s">
        <v>156</v>
      </c>
      <c r="E570" s="246" t="s">
        <v>19</v>
      </c>
      <c r="F570" s="247" t="s">
        <v>572</v>
      </c>
      <c r="G570" s="245"/>
      <c r="H570" s="248">
        <v>6.4500000000000002</v>
      </c>
      <c r="I570" s="249"/>
      <c r="J570" s="245"/>
      <c r="K570" s="245"/>
      <c r="L570" s="250"/>
      <c r="M570" s="251"/>
      <c r="N570" s="252"/>
      <c r="O570" s="252"/>
      <c r="P570" s="252"/>
      <c r="Q570" s="252"/>
      <c r="R570" s="252"/>
      <c r="S570" s="252"/>
      <c r="T570" s="253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54" t="s">
        <v>156</v>
      </c>
      <c r="AU570" s="254" t="s">
        <v>81</v>
      </c>
      <c r="AV570" s="14" t="s">
        <v>81</v>
      </c>
      <c r="AW570" s="14" t="s">
        <v>33</v>
      </c>
      <c r="AX570" s="14" t="s">
        <v>72</v>
      </c>
      <c r="AY570" s="254" t="s">
        <v>144</v>
      </c>
    </row>
    <row r="571" s="15" customFormat="1">
      <c r="A571" s="15"/>
      <c r="B571" s="255"/>
      <c r="C571" s="256"/>
      <c r="D571" s="229" t="s">
        <v>156</v>
      </c>
      <c r="E571" s="257" t="s">
        <v>19</v>
      </c>
      <c r="F571" s="258" t="s">
        <v>159</v>
      </c>
      <c r="G571" s="256"/>
      <c r="H571" s="259">
        <v>13.65</v>
      </c>
      <c r="I571" s="260"/>
      <c r="J571" s="256"/>
      <c r="K571" s="256"/>
      <c r="L571" s="261"/>
      <c r="M571" s="262"/>
      <c r="N571" s="263"/>
      <c r="O571" s="263"/>
      <c r="P571" s="263"/>
      <c r="Q571" s="263"/>
      <c r="R571" s="263"/>
      <c r="S571" s="263"/>
      <c r="T571" s="264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T571" s="265" t="s">
        <v>156</v>
      </c>
      <c r="AU571" s="265" t="s">
        <v>81</v>
      </c>
      <c r="AV571" s="15" t="s">
        <v>152</v>
      </c>
      <c r="AW571" s="15" t="s">
        <v>33</v>
      </c>
      <c r="AX571" s="15" t="s">
        <v>79</v>
      </c>
      <c r="AY571" s="265" t="s">
        <v>144</v>
      </c>
    </row>
    <row r="572" s="2" customFormat="1" ht="16.5" customHeight="1">
      <c r="A572" s="41"/>
      <c r="B572" s="42"/>
      <c r="C572" s="216" t="s">
        <v>573</v>
      </c>
      <c r="D572" s="216" t="s">
        <v>147</v>
      </c>
      <c r="E572" s="217" t="s">
        <v>574</v>
      </c>
      <c r="F572" s="218" t="s">
        <v>575</v>
      </c>
      <c r="G572" s="219" t="s">
        <v>150</v>
      </c>
      <c r="H572" s="220">
        <v>10</v>
      </c>
      <c r="I572" s="221"/>
      <c r="J572" s="222">
        <f>ROUND(I572*H572,2)</f>
        <v>0</v>
      </c>
      <c r="K572" s="218" t="s">
        <v>151</v>
      </c>
      <c r="L572" s="47"/>
      <c r="M572" s="223" t="s">
        <v>19</v>
      </c>
      <c r="N572" s="224" t="s">
        <v>43</v>
      </c>
      <c r="O572" s="87"/>
      <c r="P572" s="225">
        <f>O572*H572</f>
        <v>0</v>
      </c>
      <c r="Q572" s="225">
        <v>0.00019588</v>
      </c>
      <c r="R572" s="225">
        <f>Q572*H572</f>
        <v>0.0019588000000000001</v>
      </c>
      <c r="S572" s="225">
        <v>0</v>
      </c>
      <c r="T572" s="226">
        <f>S572*H572</f>
        <v>0</v>
      </c>
      <c r="U572" s="41"/>
      <c r="V572" s="41"/>
      <c r="W572" s="41"/>
      <c r="X572" s="41"/>
      <c r="Y572" s="41"/>
      <c r="Z572" s="41"/>
      <c r="AA572" s="41"/>
      <c r="AB572" s="41"/>
      <c r="AC572" s="41"/>
      <c r="AD572" s="41"/>
      <c r="AE572" s="41"/>
      <c r="AR572" s="227" t="s">
        <v>193</v>
      </c>
      <c r="AT572" s="227" t="s">
        <v>147</v>
      </c>
      <c r="AU572" s="227" t="s">
        <v>81</v>
      </c>
      <c r="AY572" s="20" t="s">
        <v>144</v>
      </c>
      <c r="BE572" s="228">
        <f>IF(N572="základní",J572,0)</f>
        <v>0</v>
      </c>
      <c r="BF572" s="228">
        <f>IF(N572="snížená",J572,0)</f>
        <v>0</v>
      </c>
      <c r="BG572" s="228">
        <f>IF(N572="zákl. přenesená",J572,0)</f>
        <v>0</v>
      </c>
      <c r="BH572" s="228">
        <f>IF(N572="sníž. přenesená",J572,0)</f>
        <v>0</v>
      </c>
      <c r="BI572" s="228">
        <f>IF(N572="nulová",J572,0)</f>
        <v>0</v>
      </c>
      <c r="BJ572" s="20" t="s">
        <v>79</v>
      </c>
      <c r="BK572" s="228">
        <f>ROUND(I572*H572,2)</f>
        <v>0</v>
      </c>
      <c r="BL572" s="20" t="s">
        <v>193</v>
      </c>
      <c r="BM572" s="227" t="s">
        <v>576</v>
      </c>
    </row>
    <row r="573" s="2" customFormat="1">
      <c r="A573" s="41"/>
      <c r="B573" s="42"/>
      <c r="C573" s="43"/>
      <c r="D573" s="229" t="s">
        <v>154</v>
      </c>
      <c r="E573" s="43"/>
      <c r="F573" s="230" t="s">
        <v>577</v>
      </c>
      <c r="G573" s="43"/>
      <c r="H573" s="43"/>
      <c r="I573" s="231"/>
      <c r="J573" s="43"/>
      <c r="K573" s="43"/>
      <c r="L573" s="47"/>
      <c r="M573" s="232"/>
      <c r="N573" s="233"/>
      <c r="O573" s="87"/>
      <c r="P573" s="87"/>
      <c r="Q573" s="87"/>
      <c r="R573" s="87"/>
      <c r="S573" s="87"/>
      <c r="T573" s="88"/>
      <c r="U573" s="41"/>
      <c r="V573" s="41"/>
      <c r="W573" s="41"/>
      <c r="X573" s="41"/>
      <c r="Y573" s="41"/>
      <c r="Z573" s="41"/>
      <c r="AA573" s="41"/>
      <c r="AB573" s="41"/>
      <c r="AC573" s="41"/>
      <c r="AD573" s="41"/>
      <c r="AE573" s="41"/>
      <c r="AT573" s="20" t="s">
        <v>154</v>
      </c>
      <c r="AU573" s="20" t="s">
        <v>81</v>
      </c>
    </row>
    <row r="574" s="13" customFormat="1">
      <c r="A574" s="13"/>
      <c r="B574" s="234"/>
      <c r="C574" s="235"/>
      <c r="D574" s="229" t="s">
        <v>156</v>
      </c>
      <c r="E574" s="236" t="s">
        <v>19</v>
      </c>
      <c r="F574" s="237" t="s">
        <v>578</v>
      </c>
      <c r="G574" s="235"/>
      <c r="H574" s="236" t="s">
        <v>19</v>
      </c>
      <c r="I574" s="238"/>
      <c r="J574" s="235"/>
      <c r="K574" s="235"/>
      <c r="L574" s="239"/>
      <c r="M574" s="240"/>
      <c r="N574" s="241"/>
      <c r="O574" s="241"/>
      <c r="P574" s="241"/>
      <c r="Q574" s="241"/>
      <c r="R574" s="241"/>
      <c r="S574" s="241"/>
      <c r="T574" s="242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3" t="s">
        <v>156</v>
      </c>
      <c r="AU574" s="243" t="s">
        <v>81</v>
      </c>
      <c r="AV574" s="13" t="s">
        <v>79</v>
      </c>
      <c r="AW574" s="13" t="s">
        <v>33</v>
      </c>
      <c r="AX574" s="13" t="s">
        <v>72</v>
      </c>
      <c r="AY574" s="243" t="s">
        <v>144</v>
      </c>
    </row>
    <row r="575" s="14" customFormat="1">
      <c r="A575" s="14"/>
      <c r="B575" s="244"/>
      <c r="C575" s="245"/>
      <c r="D575" s="229" t="s">
        <v>156</v>
      </c>
      <c r="E575" s="246" t="s">
        <v>19</v>
      </c>
      <c r="F575" s="247" t="s">
        <v>260</v>
      </c>
      <c r="G575" s="245"/>
      <c r="H575" s="248">
        <v>10</v>
      </c>
      <c r="I575" s="249"/>
      <c r="J575" s="245"/>
      <c r="K575" s="245"/>
      <c r="L575" s="250"/>
      <c r="M575" s="251"/>
      <c r="N575" s="252"/>
      <c r="O575" s="252"/>
      <c r="P575" s="252"/>
      <c r="Q575" s="252"/>
      <c r="R575" s="252"/>
      <c r="S575" s="252"/>
      <c r="T575" s="253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54" t="s">
        <v>156</v>
      </c>
      <c r="AU575" s="254" t="s">
        <v>81</v>
      </c>
      <c r="AV575" s="14" t="s">
        <v>81</v>
      </c>
      <c r="AW575" s="14" t="s">
        <v>33</v>
      </c>
      <c r="AX575" s="14" t="s">
        <v>72</v>
      </c>
      <c r="AY575" s="254" t="s">
        <v>144</v>
      </c>
    </row>
    <row r="576" s="15" customFormat="1">
      <c r="A576" s="15"/>
      <c r="B576" s="255"/>
      <c r="C576" s="256"/>
      <c r="D576" s="229" t="s">
        <v>156</v>
      </c>
      <c r="E576" s="257" t="s">
        <v>19</v>
      </c>
      <c r="F576" s="258" t="s">
        <v>159</v>
      </c>
      <c r="G576" s="256"/>
      <c r="H576" s="259">
        <v>10</v>
      </c>
      <c r="I576" s="260"/>
      <c r="J576" s="256"/>
      <c r="K576" s="256"/>
      <c r="L576" s="261"/>
      <c r="M576" s="262"/>
      <c r="N576" s="263"/>
      <c r="O576" s="263"/>
      <c r="P576" s="263"/>
      <c r="Q576" s="263"/>
      <c r="R576" s="263"/>
      <c r="S576" s="263"/>
      <c r="T576" s="264"/>
      <c r="U576" s="15"/>
      <c r="V576" s="15"/>
      <c r="W576" s="15"/>
      <c r="X576" s="15"/>
      <c r="Y576" s="15"/>
      <c r="Z576" s="15"/>
      <c r="AA576" s="15"/>
      <c r="AB576" s="15"/>
      <c r="AC576" s="15"/>
      <c r="AD576" s="15"/>
      <c r="AE576" s="15"/>
      <c r="AT576" s="265" t="s">
        <v>156</v>
      </c>
      <c r="AU576" s="265" t="s">
        <v>81</v>
      </c>
      <c r="AV576" s="15" t="s">
        <v>152</v>
      </c>
      <c r="AW576" s="15" t="s">
        <v>33</v>
      </c>
      <c r="AX576" s="15" t="s">
        <v>79</v>
      </c>
      <c r="AY576" s="265" t="s">
        <v>144</v>
      </c>
    </row>
    <row r="577" s="2" customFormat="1" ht="16.5" customHeight="1">
      <c r="A577" s="41"/>
      <c r="B577" s="42"/>
      <c r="C577" s="216" t="s">
        <v>188</v>
      </c>
      <c r="D577" s="216" t="s">
        <v>147</v>
      </c>
      <c r="E577" s="217" t="s">
        <v>579</v>
      </c>
      <c r="F577" s="218" t="s">
        <v>580</v>
      </c>
      <c r="G577" s="219" t="s">
        <v>150</v>
      </c>
      <c r="H577" s="220">
        <v>10</v>
      </c>
      <c r="I577" s="221"/>
      <c r="J577" s="222">
        <f>ROUND(I577*H577,2)</f>
        <v>0</v>
      </c>
      <c r="K577" s="218" t="s">
        <v>151</v>
      </c>
      <c r="L577" s="47"/>
      <c r="M577" s="223" t="s">
        <v>19</v>
      </c>
      <c r="N577" s="224" t="s">
        <v>43</v>
      </c>
      <c r="O577" s="87"/>
      <c r="P577" s="225">
        <f>O577*H577</f>
        <v>0</v>
      </c>
      <c r="Q577" s="225">
        <v>0.00020625</v>
      </c>
      <c r="R577" s="225">
        <f>Q577*H577</f>
        <v>0.0020625000000000001</v>
      </c>
      <c r="S577" s="225">
        <v>0</v>
      </c>
      <c r="T577" s="226">
        <f>S577*H577</f>
        <v>0</v>
      </c>
      <c r="U577" s="41"/>
      <c r="V577" s="41"/>
      <c r="W577" s="41"/>
      <c r="X577" s="41"/>
      <c r="Y577" s="41"/>
      <c r="Z577" s="41"/>
      <c r="AA577" s="41"/>
      <c r="AB577" s="41"/>
      <c r="AC577" s="41"/>
      <c r="AD577" s="41"/>
      <c r="AE577" s="41"/>
      <c r="AR577" s="227" t="s">
        <v>193</v>
      </c>
      <c r="AT577" s="227" t="s">
        <v>147</v>
      </c>
      <c r="AU577" s="227" t="s">
        <v>81</v>
      </c>
      <c r="AY577" s="20" t="s">
        <v>144</v>
      </c>
      <c r="BE577" s="228">
        <f>IF(N577="základní",J577,0)</f>
        <v>0</v>
      </c>
      <c r="BF577" s="228">
        <f>IF(N577="snížená",J577,0)</f>
        <v>0</v>
      </c>
      <c r="BG577" s="228">
        <f>IF(N577="zákl. přenesená",J577,0)</f>
        <v>0</v>
      </c>
      <c r="BH577" s="228">
        <f>IF(N577="sníž. přenesená",J577,0)</f>
        <v>0</v>
      </c>
      <c r="BI577" s="228">
        <f>IF(N577="nulová",J577,0)</f>
        <v>0</v>
      </c>
      <c r="BJ577" s="20" t="s">
        <v>79</v>
      </c>
      <c r="BK577" s="228">
        <f>ROUND(I577*H577,2)</f>
        <v>0</v>
      </c>
      <c r="BL577" s="20" t="s">
        <v>193</v>
      </c>
      <c r="BM577" s="227" t="s">
        <v>581</v>
      </c>
    </row>
    <row r="578" s="2" customFormat="1">
      <c r="A578" s="41"/>
      <c r="B578" s="42"/>
      <c r="C578" s="43"/>
      <c r="D578" s="229" t="s">
        <v>154</v>
      </c>
      <c r="E578" s="43"/>
      <c r="F578" s="230" t="s">
        <v>582</v>
      </c>
      <c r="G578" s="43"/>
      <c r="H578" s="43"/>
      <c r="I578" s="231"/>
      <c r="J578" s="43"/>
      <c r="K578" s="43"/>
      <c r="L578" s="47"/>
      <c r="M578" s="232"/>
      <c r="N578" s="233"/>
      <c r="O578" s="87"/>
      <c r="P578" s="87"/>
      <c r="Q578" s="87"/>
      <c r="R578" s="87"/>
      <c r="S578" s="87"/>
      <c r="T578" s="88"/>
      <c r="U578" s="41"/>
      <c r="V578" s="41"/>
      <c r="W578" s="41"/>
      <c r="X578" s="41"/>
      <c r="Y578" s="41"/>
      <c r="Z578" s="41"/>
      <c r="AA578" s="41"/>
      <c r="AB578" s="41"/>
      <c r="AC578" s="41"/>
      <c r="AD578" s="41"/>
      <c r="AE578" s="41"/>
      <c r="AT578" s="20" t="s">
        <v>154</v>
      </c>
      <c r="AU578" s="20" t="s">
        <v>81</v>
      </c>
    </row>
    <row r="579" s="13" customFormat="1">
      <c r="A579" s="13"/>
      <c r="B579" s="234"/>
      <c r="C579" s="235"/>
      <c r="D579" s="229" t="s">
        <v>156</v>
      </c>
      <c r="E579" s="236" t="s">
        <v>19</v>
      </c>
      <c r="F579" s="237" t="s">
        <v>578</v>
      </c>
      <c r="G579" s="235"/>
      <c r="H579" s="236" t="s">
        <v>19</v>
      </c>
      <c r="I579" s="238"/>
      <c r="J579" s="235"/>
      <c r="K579" s="235"/>
      <c r="L579" s="239"/>
      <c r="M579" s="240"/>
      <c r="N579" s="241"/>
      <c r="O579" s="241"/>
      <c r="P579" s="241"/>
      <c r="Q579" s="241"/>
      <c r="R579" s="241"/>
      <c r="S579" s="241"/>
      <c r="T579" s="242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3" t="s">
        <v>156</v>
      </c>
      <c r="AU579" s="243" t="s">
        <v>81</v>
      </c>
      <c r="AV579" s="13" t="s">
        <v>79</v>
      </c>
      <c r="AW579" s="13" t="s">
        <v>33</v>
      </c>
      <c r="AX579" s="13" t="s">
        <v>72</v>
      </c>
      <c r="AY579" s="243" t="s">
        <v>144</v>
      </c>
    </row>
    <row r="580" s="14" customFormat="1">
      <c r="A580" s="14"/>
      <c r="B580" s="244"/>
      <c r="C580" s="245"/>
      <c r="D580" s="229" t="s">
        <v>156</v>
      </c>
      <c r="E580" s="246" t="s">
        <v>19</v>
      </c>
      <c r="F580" s="247" t="s">
        <v>260</v>
      </c>
      <c r="G580" s="245"/>
      <c r="H580" s="248">
        <v>10</v>
      </c>
      <c r="I580" s="249"/>
      <c r="J580" s="245"/>
      <c r="K580" s="245"/>
      <c r="L580" s="250"/>
      <c r="M580" s="251"/>
      <c r="N580" s="252"/>
      <c r="O580" s="252"/>
      <c r="P580" s="252"/>
      <c r="Q580" s="252"/>
      <c r="R580" s="252"/>
      <c r="S580" s="252"/>
      <c r="T580" s="253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54" t="s">
        <v>156</v>
      </c>
      <c r="AU580" s="254" t="s">
        <v>81</v>
      </c>
      <c r="AV580" s="14" t="s">
        <v>81</v>
      </c>
      <c r="AW580" s="14" t="s">
        <v>33</v>
      </c>
      <c r="AX580" s="14" t="s">
        <v>72</v>
      </c>
      <c r="AY580" s="254" t="s">
        <v>144</v>
      </c>
    </row>
    <row r="581" s="15" customFormat="1">
      <c r="A581" s="15"/>
      <c r="B581" s="255"/>
      <c r="C581" s="256"/>
      <c r="D581" s="229" t="s">
        <v>156</v>
      </c>
      <c r="E581" s="257" t="s">
        <v>19</v>
      </c>
      <c r="F581" s="258" t="s">
        <v>159</v>
      </c>
      <c r="G581" s="256"/>
      <c r="H581" s="259">
        <v>10</v>
      </c>
      <c r="I581" s="260"/>
      <c r="J581" s="256"/>
      <c r="K581" s="256"/>
      <c r="L581" s="261"/>
      <c r="M581" s="262"/>
      <c r="N581" s="263"/>
      <c r="O581" s="263"/>
      <c r="P581" s="263"/>
      <c r="Q581" s="263"/>
      <c r="R581" s="263"/>
      <c r="S581" s="263"/>
      <c r="T581" s="264"/>
      <c r="U581" s="15"/>
      <c r="V581" s="15"/>
      <c r="W581" s="15"/>
      <c r="X581" s="15"/>
      <c r="Y581" s="15"/>
      <c r="Z581" s="15"/>
      <c r="AA581" s="15"/>
      <c r="AB581" s="15"/>
      <c r="AC581" s="15"/>
      <c r="AD581" s="15"/>
      <c r="AE581" s="15"/>
      <c r="AT581" s="265" t="s">
        <v>156</v>
      </c>
      <c r="AU581" s="265" t="s">
        <v>81</v>
      </c>
      <c r="AV581" s="15" t="s">
        <v>152</v>
      </c>
      <c r="AW581" s="15" t="s">
        <v>33</v>
      </c>
      <c r="AX581" s="15" t="s">
        <v>79</v>
      </c>
      <c r="AY581" s="265" t="s">
        <v>144</v>
      </c>
    </row>
    <row r="582" s="12" customFormat="1" ht="22.8" customHeight="1">
      <c r="A582" s="12"/>
      <c r="B582" s="200"/>
      <c r="C582" s="201"/>
      <c r="D582" s="202" t="s">
        <v>71</v>
      </c>
      <c r="E582" s="214" t="s">
        <v>583</v>
      </c>
      <c r="F582" s="214" t="s">
        <v>584</v>
      </c>
      <c r="G582" s="201"/>
      <c r="H582" s="201"/>
      <c r="I582" s="204"/>
      <c r="J582" s="215">
        <f>BK582</f>
        <v>0</v>
      </c>
      <c r="K582" s="201"/>
      <c r="L582" s="206"/>
      <c r="M582" s="207"/>
      <c r="N582" s="208"/>
      <c r="O582" s="208"/>
      <c r="P582" s="209">
        <f>SUM(P583:P734)</f>
        <v>0</v>
      </c>
      <c r="Q582" s="208"/>
      <c r="R582" s="209">
        <f>SUM(R583:R734)</f>
        <v>0.10670338800000001</v>
      </c>
      <c r="S582" s="208"/>
      <c r="T582" s="210">
        <f>SUM(T583:T734)</f>
        <v>0</v>
      </c>
      <c r="U582" s="12"/>
      <c r="V582" s="12"/>
      <c r="W582" s="12"/>
      <c r="X582" s="12"/>
      <c r="Y582" s="12"/>
      <c r="Z582" s="12"/>
      <c r="AA582" s="12"/>
      <c r="AB582" s="12"/>
      <c r="AC582" s="12"/>
      <c r="AD582" s="12"/>
      <c r="AE582" s="12"/>
      <c r="AR582" s="211" t="s">
        <v>81</v>
      </c>
      <c r="AT582" s="212" t="s">
        <v>71</v>
      </c>
      <c r="AU582" s="212" t="s">
        <v>79</v>
      </c>
      <c r="AY582" s="211" t="s">
        <v>144</v>
      </c>
      <c r="BK582" s="213">
        <f>SUM(BK583:BK734)</f>
        <v>0</v>
      </c>
    </row>
    <row r="583" s="2" customFormat="1" ht="16.5" customHeight="1">
      <c r="A583" s="41"/>
      <c r="B583" s="42"/>
      <c r="C583" s="216" t="s">
        <v>585</v>
      </c>
      <c r="D583" s="216" t="s">
        <v>147</v>
      </c>
      <c r="E583" s="217" t="s">
        <v>586</v>
      </c>
      <c r="F583" s="218" t="s">
        <v>587</v>
      </c>
      <c r="G583" s="219" t="s">
        <v>150</v>
      </c>
      <c r="H583" s="220">
        <v>366.90600000000001</v>
      </c>
      <c r="I583" s="221"/>
      <c r="J583" s="222">
        <f>ROUND(I583*H583,2)</f>
        <v>0</v>
      </c>
      <c r="K583" s="218" t="s">
        <v>151</v>
      </c>
      <c r="L583" s="47"/>
      <c r="M583" s="223" t="s">
        <v>19</v>
      </c>
      <c r="N583" s="224" t="s">
        <v>43</v>
      </c>
      <c r="O583" s="87"/>
      <c r="P583" s="225">
        <f>O583*H583</f>
        <v>0</v>
      </c>
      <c r="Q583" s="225">
        <v>0</v>
      </c>
      <c r="R583" s="225">
        <f>Q583*H583</f>
        <v>0</v>
      </c>
      <c r="S583" s="225">
        <v>0</v>
      </c>
      <c r="T583" s="226">
        <f>S583*H583</f>
        <v>0</v>
      </c>
      <c r="U583" s="41"/>
      <c r="V583" s="41"/>
      <c r="W583" s="41"/>
      <c r="X583" s="41"/>
      <c r="Y583" s="41"/>
      <c r="Z583" s="41"/>
      <c r="AA583" s="41"/>
      <c r="AB583" s="41"/>
      <c r="AC583" s="41"/>
      <c r="AD583" s="41"/>
      <c r="AE583" s="41"/>
      <c r="AR583" s="227" t="s">
        <v>193</v>
      </c>
      <c r="AT583" s="227" t="s">
        <v>147</v>
      </c>
      <c r="AU583" s="227" t="s">
        <v>81</v>
      </c>
      <c r="AY583" s="20" t="s">
        <v>144</v>
      </c>
      <c r="BE583" s="228">
        <f>IF(N583="základní",J583,0)</f>
        <v>0</v>
      </c>
      <c r="BF583" s="228">
        <f>IF(N583="snížená",J583,0)</f>
        <v>0</v>
      </c>
      <c r="BG583" s="228">
        <f>IF(N583="zákl. přenesená",J583,0)</f>
        <v>0</v>
      </c>
      <c r="BH583" s="228">
        <f>IF(N583="sníž. přenesená",J583,0)</f>
        <v>0</v>
      </c>
      <c r="BI583" s="228">
        <f>IF(N583="nulová",J583,0)</f>
        <v>0</v>
      </c>
      <c r="BJ583" s="20" t="s">
        <v>79</v>
      </c>
      <c r="BK583" s="228">
        <f>ROUND(I583*H583,2)</f>
        <v>0</v>
      </c>
      <c r="BL583" s="20" t="s">
        <v>193</v>
      </c>
      <c r="BM583" s="227" t="s">
        <v>588</v>
      </c>
    </row>
    <row r="584" s="2" customFormat="1">
      <c r="A584" s="41"/>
      <c r="B584" s="42"/>
      <c r="C584" s="43"/>
      <c r="D584" s="229" t="s">
        <v>154</v>
      </c>
      <c r="E584" s="43"/>
      <c r="F584" s="230" t="s">
        <v>589</v>
      </c>
      <c r="G584" s="43"/>
      <c r="H584" s="43"/>
      <c r="I584" s="231"/>
      <c r="J584" s="43"/>
      <c r="K584" s="43"/>
      <c r="L584" s="47"/>
      <c r="M584" s="232"/>
      <c r="N584" s="233"/>
      <c r="O584" s="87"/>
      <c r="P584" s="87"/>
      <c r="Q584" s="87"/>
      <c r="R584" s="87"/>
      <c r="S584" s="87"/>
      <c r="T584" s="88"/>
      <c r="U584" s="41"/>
      <c r="V584" s="41"/>
      <c r="W584" s="41"/>
      <c r="X584" s="41"/>
      <c r="Y584" s="41"/>
      <c r="Z584" s="41"/>
      <c r="AA584" s="41"/>
      <c r="AB584" s="41"/>
      <c r="AC584" s="41"/>
      <c r="AD584" s="41"/>
      <c r="AE584" s="41"/>
      <c r="AT584" s="20" t="s">
        <v>154</v>
      </c>
      <c r="AU584" s="20" t="s">
        <v>81</v>
      </c>
    </row>
    <row r="585" s="14" customFormat="1">
      <c r="A585" s="14"/>
      <c r="B585" s="244"/>
      <c r="C585" s="245"/>
      <c r="D585" s="229" t="s">
        <v>156</v>
      </c>
      <c r="E585" s="246" t="s">
        <v>19</v>
      </c>
      <c r="F585" s="247" t="s">
        <v>590</v>
      </c>
      <c r="G585" s="245"/>
      <c r="H585" s="248">
        <v>366.90600000000001</v>
      </c>
      <c r="I585" s="249"/>
      <c r="J585" s="245"/>
      <c r="K585" s="245"/>
      <c r="L585" s="250"/>
      <c r="M585" s="251"/>
      <c r="N585" s="252"/>
      <c r="O585" s="252"/>
      <c r="P585" s="252"/>
      <c r="Q585" s="252"/>
      <c r="R585" s="252"/>
      <c r="S585" s="252"/>
      <c r="T585" s="253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54" t="s">
        <v>156</v>
      </c>
      <c r="AU585" s="254" t="s">
        <v>81</v>
      </c>
      <c r="AV585" s="14" t="s">
        <v>81</v>
      </c>
      <c r="AW585" s="14" t="s">
        <v>33</v>
      </c>
      <c r="AX585" s="14" t="s">
        <v>79</v>
      </c>
      <c r="AY585" s="254" t="s">
        <v>144</v>
      </c>
    </row>
    <row r="586" s="2" customFormat="1" ht="16.5" customHeight="1">
      <c r="A586" s="41"/>
      <c r="B586" s="42"/>
      <c r="C586" s="216" t="s">
        <v>591</v>
      </c>
      <c r="D586" s="216" t="s">
        <v>147</v>
      </c>
      <c r="E586" s="217" t="s">
        <v>592</v>
      </c>
      <c r="F586" s="218" t="s">
        <v>593</v>
      </c>
      <c r="G586" s="219" t="s">
        <v>150</v>
      </c>
      <c r="H586" s="220">
        <v>90.170000000000002</v>
      </c>
      <c r="I586" s="221"/>
      <c r="J586" s="222">
        <f>ROUND(I586*H586,2)</f>
        <v>0</v>
      </c>
      <c r="K586" s="218" t="s">
        <v>151</v>
      </c>
      <c r="L586" s="47"/>
      <c r="M586" s="223" t="s">
        <v>19</v>
      </c>
      <c r="N586" s="224" t="s">
        <v>43</v>
      </c>
      <c r="O586" s="87"/>
      <c r="P586" s="225">
        <f>O586*H586</f>
        <v>0</v>
      </c>
      <c r="Q586" s="225">
        <v>0</v>
      </c>
      <c r="R586" s="225">
        <f>Q586*H586</f>
        <v>0</v>
      </c>
      <c r="S586" s="225">
        <v>0</v>
      </c>
      <c r="T586" s="226">
        <f>S586*H586</f>
        <v>0</v>
      </c>
      <c r="U586" s="41"/>
      <c r="V586" s="41"/>
      <c r="W586" s="41"/>
      <c r="X586" s="41"/>
      <c r="Y586" s="41"/>
      <c r="Z586" s="41"/>
      <c r="AA586" s="41"/>
      <c r="AB586" s="41"/>
      <c r="AC586" s="41"/>
      <c r="AD586" s="41"/>
      <c r="AE586" s="41"/>
      <c r="AR586" s="227" t="s">
        <v>193</v>
      </c>
      <c r="AT586" s="227" t="s">
        <v>147</v>
      </c>
      <c r="AU586" s="227" t="s">
        <v>81</v>
      </c>
      <c r="AY586" s="20" t="s">
        <v>144</v>
      </c>
      <c r="BE586" s="228">
        <f>IF(N586="základní",J586,0)</f>
        <v>0</v>
      </c>
      <c r="BF586" s="228">
        <f>IF(N586="snížená",J586,0)</f>
        <v>0</v>
      </c>
      <c r="BG586" s="228">
        <f>IF(N586="zákl. přenesená",J586,0)</f>
        <v>0</v>
      </c>
      <c r="BH586" s="228">
        <f>IF(N586="sníž. přenesená",J586,0)</f>
        <v>0</v>
      </c>
      <c r="BI586" s="228">
        <f>IF(N586="nulová",J586,0)</f>
        <v>0</v>
      </c>
      <c r="BJ586" s="20" t="s">
        <v>79</v>
      </c>
      <c r="BK586" s="228">
        <f>ROUND(I586*H586,2)</f>
        <v>0</v>
      </c>
      <c r="BL586" s="20" t="s">
        <v>193</v>
      </c>
      <c r="BM586" s="227" t="s">
        <v>594</v>
      </c>
    </row>
    <row r="587" s="2" customFormat="1">
      <c r="A587" s="41"/>
      <c r="B587" s="42"/>
      <c r="C587" s="43"/>
      <c r="D587" s="229" t="s">
        <v>154</v>
      </c>
      <c r="E587" s="43"/>
      <c r="F587" s="230" t="s">
        <v>595</v>
      </c>
      <c r="G587" s="43"/>
      <c r="H587" s="43"/>
      <c r="I587" s="231"/>
      <c r="J587" s="43"/>
      <c r="K587" s="43"/>
      <c r="L587" s="47"/>
      <c r="M587" s="232"/>
      <c r="N587" s="233"/>
      <c r="O587" s="87"/>
      <c r="P587" s="87"/>
      <c r="Q587" s="87"/>
      <c r="R587" s="87"/>
      <c r="S587" s="87"/>
      <c r="T587" s="88"/>
      <c r="U587" s="41"/>
      <c r="V587" s="41"/>
      <c r="W587" s="41"/>
      <c r="X587" s="41"/>
      <c r="Y587" s="41"/>
      <c r="Z587" s="41"/>
      <c r="AA587" s="41"/>
      <c r="AB587" s="41"/>
      <c r="AC587" s="41"/>
      <c r="AD587" s="41"/>
      <c r="AE587" s="41"/>
      <c r="AT587" s="20" t="s">
        <v>154</v>
      </c>
      <c r="AU587" s="20" t="s">
        <v>81</v>
      </c>
    </row>
    <row r="588" s="13" customFormat="1">
      <c r="A588" s="13"/>
      <c r="B588" s="234"/>
      <c r="C588" s="235"/>
      <c r="D588" s="229" t="s">
        <v>156</v>
      </c>
      <c r="E588" s="236" t="s">
        <v>19</v>
      </c>
      <c r="F588" s="237" t="s">
        <v>596</v>
      </c>
      <c r="G588" s="235"/>
      <c r="H588" s="236" t="s">
        <v>19</v>
      </c>
      <c r="I588" s="238"/>
      <c r="J588" s="235"/>
      <c r="K588" s="235"/>
      <c r="L588" s="239"/>
      <c r="M588" s="240"/>
      <c r="N588" s="241"/>
      <c r="O588" s="241"/>
      <c r="P588" s="241"/>
      <c r="Q588" s="241"/>
      <c r="R588" s="241"/>
      <c r="S588" s="241"/>
      <c r="T588" s="242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43" t="s">
        <v>156</v>
      </c>
      <c r="AU588" s="243" t="s">
        <v>81</v>
      </c>
      <c r="AV588" s="13" t="s">
        <v>79</v>
      </c>
      <c r="AW588" s="13" t="s">
        <v>33</v>
      </c>
      <c r="AX588" s="13" t="s">
        <v>72</v>
      </c>
      <c r="AY588" s="243" t="s">
        <v>144</v>
      </c>
    </row>
    <row r="589" s="13" customFormat="1">
      <c r="A589" s="13"/>
      <c r="B589" s="234"/>
      <c r="C589" s="235"/>
      <c r="D589" s="229" t="s">
        <v>156</v>
      </c>
      <c r="E589" s="236" t="s">
        <v>19</v>
      </c>
      <c r="F589" s="237" t="s">
        <v>197</v>
      </c>
      <c r="G589" s="235"/>
      <c r="H589" s="236" t="s">
        <v>19</v>
      </c>
      <c r="I589" s="238"/>
      <c r="J589" s="235"/>
      <c r="K589" s="235"/>
      <c r="L589" s="239"/>
      <c r="M589" s="240"/>
      <c r="N589" s="241"/>
      <c r="O589" s="241"/>
      <c r="P589" s="241"/>
      <c r="Q589" s="241"/>
      <c r="R589" s="241"/>
      <c r="S589" s="241"/>
      <c r="T589" s="242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43" t="s">
        <v>156</v>
      </c>
      <c r="AU589" s="243" t="s">
        <v>81</v>
      </c>
      <c r="AV589" s="13" t="s">
        <v>79</v>
      </c>
      <c r="AW589" s="13" t="s">
        <v>33</v>
      </c>
      <c r="AX589" s="13" t="s">
        <v>72</v>
      </c>
      <c r="AY589" s="243" t="s">
        <v>144</v>
      </c>
    </row>
    <row r="590" s="14" customFormat="1">
      <c r="A590" s="14"/>
      <c r="B590" s="244"/>
      <c r="C590" s="245"/>
      <c r="D590" s="229" t="s">
        <v>156</v>
      </c>
      <c r="E590" s="246" t="s">
        <v>19</v>
      </c>
      <c r="F590" s="247" t="s">
        <v>198</v>
      </c>
      <c r="G590" s="245"/>
      <c r="H590" s="248">
        <v>43.619999999999997</v>
      </c>
      <c r="I590" s="249"/>
      <c r="J590" s="245"/>
      <c r="K590" s="245"/>
      <c r="L590" s="250"/>
      <c r="M590" s="251"/>
      <c r="N590" s="252"/>
      <c r="O590" s="252"/>
      <c r="P590" s="252"/>
      <c r="Q590" s="252"/>
      <c r="R590" s="252"/>
      <c r="S590" s="252"/>
      <c r="T590" s="253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54" t="s">
        <v>156</v>
      </c>
      <c r="AU590" s="254" t="s">
        <v>81</v>
      </c>
      <c r="AV590" s="14" t="s">
        <v>81</v>
      </c>
      <c r="AW590" s="14" t="s">
        <v>33</v>
      </c>
      <c r="AX590" s="14" t="s">
        <v>72</v>
      </c>
      <c r="AY590" s="254" t="s">
        <v>144</v>
      </c>
    </row>
    <row r="591" s="13" customFormat="1">
      <c r="A591" s="13"/>
      <c r="B591" s="234"/>
      <c r="C591" s="235"/>
      <c r="D591" s="229" t="s">
        <v>156</v>
      </c>
      <c r="E591" s="236" t="s">
        <v>19</v>
      </c>
      <c r="F591" s="237" t="s">
        <v>199</v>
      </c>
      <c r="G591" s="235"/>
      <c r="H591" s="236" t="s">
        <v>19</v>
      </c>
      <c r="I591" s="238"/>
      <c r="J591" s="235"/>
      <c r="K591" s="235"/>
      <c r="L591" s="239"/>
      <c r="M591" s="240"/>
      <c r="N591" s="241"/>
      <c r="O591" s="241"/>
      <c r="P591" s="241"/>
      <c r="Q591" s="241"/>
      <c r="R591" s="241"/>
      <c r="S591" s="241"/>
      <c r="T591" s="242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43" t="s">
        <v>156</v>
      </c>
      <c r="AU591" s="243" t="s">
        <v>81</v>
      </c>
      <c r="AV591" s="13" t="s">
        <v>79</v>
      </c>
      <c r="AW591" s="13" t="s">
        <v>33</v>
      </c>
      <c r="AX591" s="13" t="s">
        <v>72</v>
      </c>
      <c r="AY591" s="243" t="s">
        <v>144</v>
      </c>
    </row>
    <row r="592" s="14" customFormat="1">
      <c r="A592" s="14"/>
      <c r="B592" s="244"/>
      <c r="C592" s="245"/>
      <c r="D592" s="229" t="s">
        <v>156</v>
      </c>
      <c r="E592" s="246" t="s">
        <v>19</v>
      </c>
      <c r="F592" s="247" t="s">
        <v>200</v>
      </c>
      <c r="G592" s="245"/>
      <c r="H592" s="248">
        <v>4.3300000000000001</v>
      </c>
      <c r="I592" s="249"/>
      <c r="J592" s="245"/>
      <c r="K592" s="245"/>
      <c r="L592" s="250"/>
      <c r="M592" s="251"/>
      <c r="N592" s="252"/>
      <c r="O592" s="252"/>
      <c r="P592" s="252"/>
      <c r="Q592" s="252"/>
      <c r="R592" s="252"/>
      <c r="S592" s="252"/>
      <c r="T592" s="253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54" t="s">
        <v>156</v>
      </c>
      <c r="AU592" s="254" t="s">
        <v>81</v>
      </c>
      <c r="AV592" s="14" t="s">
        <v>81</v>
      </c>
      <c r="AW592" s="14" t="s">
        <v>33</v>
      </c>
      <c r="AX592" s="14" t="s">
        <v>72</v>
      </c>
      <c r="AY592" s="254" t="s">
        <v>144</v>
      </c>
    </row>
    <row r="593" s="13" customFormat="1">
      <c r="A593" s="13"/>
      <c r="B593" s="234"/>
      <c r="C593" s="235"/>
      <c r="D593" s="229" t="s">
        <v>156</v>
      </c>
      <c r="E593" s="236" t="s">
        <v>19</v>
      </c>
      <c r="F593" s="237" t="s">
        <v>182</v>
      </c>
      <c r="G593" s="235"/>
      <c r="H593" s="236" t="s">
        <v>19</v>
      </c>
      <c r="I593" s="238"/>
      <c r="J593" s="235"/>
      <c r="K593" s="235"/>
      <c r="L593" s="239"/>
      <c r="M593" s="240"/>
      <c r="N593" s="241"/>
      <c r="O593" s="241"/>
      <c r="P593" s="241"/>
      <c r="Q593" s="241"/>
      <c r="R593" s="241"/>
      <c r="S593" s="241"/>
      <c r="T593" s="242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43" t="s">
        <v>156</v>
      </c>
      <c r="AU593" s="243" t="s">
        <v>81</v>
      </c>
      <c r="AV593" s="13" t="s">
        <v>79</v>
      </c>
      <c r="AW593" s="13" t="s">
        <v>33</v>
      </c>
      <c r="AX593" s="13" t="s">
        <v>72</v>
      </c>
      <c r="AY593" s="243" t="s">
        <v>144</v>
      </c>
    </row>
    <row r="594" s="14" customFormat="1">
      <c r="A594" s="14"/>
      <c r="B594" s="244"/>
      <c r="C594" s="245"/>
      <c r="D594" s="229" t="s">
        <v>156</v>
      </c>
      <c r="E594" s="246" t="s">
        <v>19</v>
      </c>
      <c r="F594" s="247" t="s">
        <v>201</v>
      </c>
      <c r="G594" s="245"/>
      <c r="H594" s="248">
        <v>5.2000000000000002</v>
      </c>
      <c r="I594" s="249"/>
      <c r="J594" s="245"/>
      <c r="K594" s="245"/>
      <c r="L594" s="250"/>
      <c r="M594" s="251"/>
      <c r="N594" s="252"/>
      <c r="O594" s="252"/>
      <c r="P594" s="252"/>
      <c r="Q594" s="252"/>
      <c r="R594" s="252"/>
      <c r="S594" s="252"/>
      <c r="T594" s="253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54" t="s">
        <v>156</v>
      </c>
      <c r="AU594" s="254" t="s">
        <v>81</v>
      </c>
      <c r="AV594" s="14" t="s">
        <v>81</v>
      </c>
      <c r="AW594" s="14" t="s">
        <v>33</v>
      </c>
      <c r="AX594" s="14" t="s">
        <v>72</v>
      </c>
      <c r="AY594" s="254" t="s">
        <v>144</v>
      </c>
    </row>
    <row r="595" s="13" customFormat="1">
      <c r="A595" s="13"/>
      <c r="B595" s="234"/>
      <c r="C595" s="235"/>
      <c r="D595" s="229" t="s">
        <v>156</v>
      </c>
      <c r="E595" s="236" t="s">
        <v>19</v>
      </c>
      <c r="F595" s="237" t="s">
        <v>172</v>
      </c>
      <c r="G595" s="235"/>
      <c r="H595" s="236" t="s">
        <v>19</v>
      </c>
      <c r="I595" s="238"/>
      <c r="J595" s="235"/>
      <c r="K595" s="235"/>
      <c r="L595" s="239"/>
      <c r="M595" s="240"/>
      <c r="N595" s="241"/>
      <c r="O595" s="241"/>
      <c r="P595" s="241"/>
      <c r="Q595" s="241"/>
      <c r="R595" s="241"/>
      <c r="S595" s="241"/>
      <c r="T595" s="242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43" t="s">
        <v>156</v>
      </c>
      <c r="AU595" s="243" t="s">
        <v>81</v>
      </c>
      <c r="AV595" s="13" t="s">
        <v>79</v>
      </c>
      <c r="AW595" s="13" t="s">
        <v>33</v>
      </c>
      <c r="AX595" s="13" t="s">
        <v>72</v>
      </c>
      <c r="AY595" s="243" t="s">
        <v>144</v>
      </c>
    </row>
    <row r="596" s="14" customFormat="1">
      <c r="A596" s="14"/>
      <c r="B596" s="244"/>
      <c r="C596" s="245"/>
      <c r="D596" s="229" t="s">
        <v>156</v>
      </c>
      <c r="E596" s="246" t="s">
        <v>19</v>
      </c>
      <c r="F596" s="247" t="s">
        <v>202</v>
      </c>
      <c r="G596" s="245"/>
      <c r="H596" s="248">
        <v>1.45</v>
      </c>
      <c r="I596" s="249"/>
      <c r="J596" s="245"/>
      <c r="K596" s="245"/>
      <c r="L596" s="250"/>
      <c r="M596" s="251"/>
      <c r="N596" s="252"/>
      <c r="O596" s="252"/>
      <c r="P596" s="252"/>
      <c r="Q596" s="252"/>
      <c r="R596" s="252"/>
      <c r="S596" s="252"/>
      <c r="T596" s="253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54" t="s">
        <v>156</v>
      </c>
      <c r="AU596" s="254" t="s">
        <v>81</v>
      </c>
      <c r="AV596" s="14" t="s">
        <v>81</v>
      </c>
      <c r="AW596" s="14" t="s">
        <v>33</v>
      </c>
      <c r="AX596" s="14" t="s">
        <v>72</v>
      </c>
      <c r="AY596" s="254" t="s">
        <v>144</v>
      </c>
    </row>
    <row r="597" s="13" customFormat="1">
      <c r="A597" s="13"/>
      <c r="B597" s="234"/>
      <c r="C597" s="235"/>
      <c r="D597" s="229" t="s">
        <v>156</v>
      </c>
      <c r="E597" s="236" t="s">
        <v>19</v>
      </c>
      <c r="F597" s="237" t="s">
        <v>184</v>
      </c>
      <c r="G597" s="235"/>
      <c r="H597" s="236" t="s">
        <v>19</v>
      </c>
      <c r="I597" s="238"/>
      <c r="J597" s="235"/>
      <c r="K597" s="235"/>
      <c r="L597" s="239"/>
      <c r="M597" s="240"/>
      <c r="N597" s="241"/>
      <c r="O597" s="241"/>
      <c r="P597" s="241"/>
      <c r="Q597" s="241"/>
      <c r="R597" s="241"/>
      <c r="S597" s="241"/>
      <c r="T597" s="242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43" t="s">
        <v>156</v>
      </c>
      <c r="AU597" s="243" t="s">
        <v>81</v>
      </c>
      <c r="AV597" s="13" t="s">
        <v>79</v>
      </c>
      <c r="AW597" s="13" t="s">
        <v>33</v>
      </c>
      <c r="AX597" s="13" t="s">
        <v>72</v>
      </c>
      <c r="AY597" s="243" t="s">
        <v>144</v>
      </c>
    </row>
    <row r="598" s="14" customFormat="1">
      <c r="A598" s="14"/>
      <c r="B598" s="244"/>
      <c r="C598" s="245"/>
      <c r="D598" s="229" t="s">
        <v>156</v>
      </c>
      <c r="E598" s="246" t="s">
        <v>19</v>
      </c>
      <c r="F598" s="247" t="s">
        <v>203</v>
      </c>
      <c r="G598" s="245"/>
      <c r="H598" s="248">
        <v>1.1799999999999999</v>
      </c>
      <c r="I598" s="249"/>
      <c r="J598" s="245"/>
      <c r="K598" s="245"/>
      <c r="L598" s="250"/>
      <c r="M598" s="251"/>
      <c r="N598" s="252"/>
      <c r="O598" s="252"/>
      <c r="P598" s="252"/>
      <c r="Q598" s="252"/>
      <c r="R598" s="252"/>
      <c r="S598" s="252"/>
      <c r="T598" s="253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54" t="s">
        <v>156</v>
      </c>
      <c r="AU598" s="254" t="s">
        <v>81</v>
      </c>
      <c r="AV598" s="14" t="s">
        <v>81</v>
      </c>
      <c r="AW598" s="14" t="s">
        <v>33</v>
      </c>
      <c r="AX598" s="14" t="s">
        <v>72</v>
      </c>
      <c r="AY598" s="254" t="s">
        <v>144</v>
      </c>
    </row>
    <row r="599" s="13" customFormat="1">
      <c r="A599" s="13"/>
      <c r="B599" s="234"/>
      <c r="C599" s="235"/>
      <c r="D599" s="229" t="s">
        <v>156</v>
      </c>
      <c r="E599" s="236" t="s">
        <v>19</v>
      </c>
      <c r="F599" s="237" t="s">
        <v>204</v>
      </c>
      <c r="G599" s="235"/>
      <c r="H599" s="236" t="s">
        <v>19</v>
      </c>
      <c r="I599" s="238"/>
      <c r="J599" s="235"/>
      <c r="K599" s="235"/>
      <c r="L599" s="239"/>
      <c r="M599" s="240"/>
      <c r="N599" s="241"/>
      <c r="O599" s="241"/>
      <c r="P599" s="241"/>
      <c r="Q599" s="241"/>
      <c r="R599" s="241"/>
      <c r="S599" s="241"/>
      <c r="T599" s="242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43" t="s">
        <v>156</v>
      </c>
      <c r="AU599" s="243" t="s">
        <v>81</v>
      </c>
      <c r="AV599" s="13" t="s">
        <v>79</v>
      </c>
      <c r="AW599" s="13" t="s">
        <v>33</v>
      </c>
      <c r="AX599" s="13" t="s">
        <v>72</v>
      </c>
      <c r="AY599" s="243" t="s">
        <v>144</v>
      </c>
    </row>
    <row r="600" s="14" customFormat="1">
      <c r="A600" s="14"/>
      <c r="B600" s="244"/>
      <c r="C600" s="245"/>
      <c r="D600" s="229" t="s">
        <v>156</v>
      </c>
      <c r="E600" s="246" t="s">
        <v>19</v>
      </c>
      <c r="F600" s="247" t="s">
        <v>205</v>
      </c>
      <c r="G600" s="245"/>
      <c r="H600" s="248">
        <v>5.5199999999999996</v>
      </c>
      <c r="I600" s="249"/>
      <c r="J600" s="245"/>
      <c r="K600" s="245"/>
      <c r="L600" s="250"/>
      <c r="M600" s="251"/>
      <c r="N600" s="252"/>
      <c r="O600" s="252"/>
      <c r="P600" s="252"/>
      <c r="Q600" s="252"/>
      <c r="R600" s="252"/>
      <c r="S600" s="252"/>
      <c r="T600" s="253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54" t="s">
        <v>156</v>
      </c>
      <c r="AU600" s="254" t="s">
        <v>81</v>
      </c>
      <c r="AV600" s="14" t="s">
        <v>81</v>
      </c>
      <c r="AW600" s="14" t="s">
        <v>33</v>
      </c>
      <c r="AX600" s="14" t="s">
        <v>72</v>
      </c>
      <c r="AY600" s="254" t="s">
        <v>144</v>
      </c>
    </row>
    <row r="601" s="13" customFormat="1">
      <c r="A601" s="13"/>
      <c r="B601" s="234"/>
      <c r="C601" s="235"/>
      <c r="D601" s="229" t="s">
        <v>156</v>
      </c>
      <c r="E601" s="236" t="s">
        <v>19</v>
      </c>
      <c r="F601" s="237" t="s">
        <v>206</v>
      </c>
      <c r="G601" s="235"/>
      <c r="H601" s="236" t="s">
        <v>19</v>
      </c>
      <c r="I601" s="238"/>
      <c r="J601" s="235"/>
      <c r="K601" s="235"/>
      <c r="L601" s="239"/>
      <c r="M601" s="240"/>
      <c r="N601" s="241"/>
      <c r="O601" s="241"/>
      <c r="P601" s="241"/>
      <c r="Q601" s="241"/>
      <c r="R601" s="241"/>
      <c r="S601" s="241"/>
      <c r="T601" s="242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43" t="s">
        <v>156</v>
      </c>
      <c r="AU601" s="243" t="s">
        <v>81</v>
      </c>
      <c r="AV601" s="13" t="s">
        <v>79</v>
      </c>
      <c r="AW601" s="13" t="s">
        <v>33</v>
      </c>
      <c r="AX601" s="13" t="s">
        <v>72</v>
      </c>
      <c r="AY601" s="243" t="s">
        <v>144</v>
      </c>
    </row>
    <row r="602" s="14" customFormat="1">
      <c r="A602" s="14"/>
      <c r="B602" s="244"/>
      <c r="C602" s="245"/>
      <c r="D602" s="229" t="s">
        <v>156</v>
      </c>
      <c r="E602" s="246" t="s">
        <v>19</v>
      </c>
      <c r="F602" s="247" t="s">
        <v>207</v>
      </c>
      <c r="G602" s="245"/>
      <c r="H602" s="248">
        <v>3.71</v>
      </c>
      <c r="I602" s="249"/>
      <c r="J602" s="245"/>
      <c r="K602" s="245"/>
      <c r="L602" s="250"/>
      <c r="M602" s="251"/>
      <c r="N602" s="252"/>
      <c r="O602" s="252"/>
      <c r="P602" s="252"/>
      <c r="Q602" s="252"/>
      <c r="R602" s="252"/>
      <c r="S602" s="252"/>
      <c r="T602" s="253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54" t="s">
        <v>156</v>
      </c>
      <c r="AU602" s="254" t="s">
        <v>81</v>
      </c>
      <c r="AV602" s="14" t="s">
        <v>81</v>
      </c>
      <c r="AW602" s="14" t="s">
        <v>33</v>
      </c>
      <c r="AX602" s="14" t="s">
        <v>72</v>
      </c>
      <c r="AY602" s="254" t="s">
        <v>144</v>
      </c>
    </row>
    <row r="603" s="13" customFormat="1">
      <c r="A603" s="13"/>
      <c r="B603" s="234"/>
      <c r="C603" s="235"/>
      <c r="D603" s="229" t="s">
        <v>156</v>
      </c>
      <c r="E603" s="236" t="s">
        <v>19</v>
      </c>
      <c r="F603" s="237" t="s">
        <v>208</v>
      </c>
      <c r="G603" s="235"/>
      <c r="H603" s="236" t="s">
        <v>19</v>
      </c>
      <c r="I603" s="238"/>
      <c r="J603" s="235"/>
      <c r="K603" s="235"/>
      <c r="L603" s="239"/>
      <c r="M603" s="240"/>
      <c r="N603" s="241"/>
      <c r="O603" s="241"/>
      <c r="P603" s="241"/>
      <c r="Q603" s="241"/>
      <c r="R603" s="241"/>
      <c r="S603" s="241"/>
      <c r="T603" s="242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43" t="s">
        <v>156</v>
      </c>
      <c r="AU603" s="243" t="s">
        <v>81</v>
      </c>
      <c r="AV603" s="13" t="s">
        <v>79</v>
      </c>
      <c r="AW603" s="13" t="s">
        <v>33</v>
      </c>
      <c r="AX603" s="13" t="s">
        <v>72</v>
      </c>
      <c r="AY603" s="243" t="s">
        <v>144</v>
      </c>
    </row>
    <row r="604" s="14" customFormat="1">
      <c r="A604" s="14"/>
      <c r="B604" s="244"/>
      <c r="C604" s="245"/>
      <c r="D604" s="229" t="s">
        <v>156</v>
      </c>
      <c r="E604" s="246" t="s">
        <v>19</v>
      </c>
      <c r="F604" s="247" t="s">
        <v>209</v>
      </c>
      <c r="G604" s="245"/>
      <c r="H604" s="248">
        <v>1.6200000000000001</v>
      </c>
      <c r="I604" s="249"/>
      <c r="J604" s="245"/>
      <c r="K604" s="245"/>
      <c r="L604" s="250"/>
      <c r="M604" s="251"/>
      <c r="N604" s="252"/>
      <c r="O604" s="252"/>
      <c r="P604" s="252"/>
      <c r="Q604" s="252"/>
      <c r="R604" s="252"/>
      <c r="S604" s="252"/>
      <c r="T604" s="253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54" t="s">
        <v>156</v>
      </c>
      <c r="AU604" s="254" t="s">
        <v>81</v>
      </c>
      <c r="AV604" s="14" t="s">
        <v>81</v>
      </c>
      <c r="AW604" s="14" t="s">
        <v>33</v>
      </c>
      <c r="AX604" s="14" t="s">
        <v>72</v>
      </c>
      <c r="AY604" s="254" t="s">
        <v>144</v>
      </c>
    </row>
    <row r="605" s="13" customFormat="1">
      <c r="A605" s="13"/>
      <c r="B605" s="234"/>
      <c r="C605" s="235"/>
      <c r="D605" s="229" t="s">
        <v>156</v>
      </c>
      <c r="E605" s="236" t="s">
        <v>19</v>
      </c>
      <c r="F605" s="237" t="s">
        <v>164</v>
      </c>
      <c r="G605" s="235"/>
      <c r="H605" s="236" t="s">
        <v>19</v>
      </c>
      <c r="I605" s="238"/>
      <c r="J605" s="235"/>
      <c r="K605" s="235"/>
      <c r="L605" s="239"/>
      <c r="M605" s="240"/>
      <c r="N605" s="241"/>
      <c r="O605" s="241"/>
      <c r="P605" s="241"/>
      <c r="Q605" s="241"/>
      <c r="R605" s="241"/>
      <c r="S605" s="241"/>
      <c r="T605" s="242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43" t="s">
        <v>156</v>
      </c>
      <c r="AU605" s="243" t="s">
        <v>81</v>
      </c>
      <c r="AV605" s="13" t="s">
        <v>79</v>
      </c>
      <c r="AW605" s="13" t="s">
        <v>33</v>
      </c>
      <c r="AX605" s="13" t="s">
        <v>72</v>
      </c>
      <c r="AY605" s="243" t="s">
        <v>144</v>
      </c>
    </row>
    <row r="606" s="14" customFormat="1">
      <c r="A606" s="14"/>
      <c r="B606" s="244"/>
      <c r="C606" s="245"/>
      <c r="D606" s="229" t="s">
        <v>156</v>
      </c>
      <c r="E606" s="246" t="s">
        <v>19</v>
      </c>
      <c r="F606" s="247" t="s">
        <v>210</v>
      </c>
      <c r="G606" s="245"/>
      <c r="H606" s="248">
        <v>5.8399999999999999</v>
      </c>
      <c r="I606" s="249"/>
      <c r="J606" s="245"/>
      <c r="K606" s="245"/>
      <c r="L606" s="250"/>
      <c r="M606" s="251"/>
      <c r="N606" s="252"/>
      <c r="O606" s="252"/>
      <c r="P606" s="252"/>
      <c r="Q606" s="252"/>
      <c r="R606" s="252"/>
      <c r="S606" s="252"/>
      <c r="T606" s="253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54" t="s">
        <v>156</v>
      </c>
      <c r="AU606" s="254" t="s">
        <v>81</v>
      </c>
      <c r="AV606" s="14" t="s">
        <v>81</v>
      </c>
      <c r="AW606" s="14" t="s">
        <v>33</v>
      </c>
      <c r="AX606" s="14" t="s">
        <v>72</v>
      </c>
      <c r="AY606" s="254" t="s">
        <v>144</v>
      </c>
    </row>
    <row r="607" s="13" customFormat="1">
      <c r="A607" s="13"/>
      <c r="B607" s="234"/>
      <c r="C607" s="235"/>
      <c r="D607" s="229" t="s">
        <v>156</v>
      </c>
      <c r="E607" s="236" t="s">
        <v>19</v>
      </c>
      <c r="F607" s="237" t="s">
        <v>211</v>
      </c>
      <c r="G607" s="235"/>
      <c r="H607" s="236" t="s">
        <v>19</v>
      </c>
      <c r="I607" s="238"/>
      <c r="J607" s="235"/>
      <c r="K607" s="235"/>
      <c r="L607" s="239"/>
      <c r="M607" s="240"/>
      <c r="N607" s="241"/>
      <c r="O607" s="241"/>
      <c r="P607" s="241"/>
      <c r="Q607" s="241"/>
      <c r="R607" s="241"/>
      <c r="S607" s="241"/>
      <c r="T607" s="242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43" t="s">
        <v>156</v>
      </c>
      <c r="AU607" s="243" t="s">
        <v>81</v>
      </c>
      <c r="AV607" s="13" t="s">
        <v>79</v>
      </c>
      <c r="AW607" s="13" t="s">
        <v>33</v>
      </c>
      <c r="AX607" s="13" t="s">
        <v>72</v>
      </c>
      <c r="AY607" s="243" t="s">
        <v>144</v>
      </c>
    </row>
    <row r="608" s="14" customFormat="1">
      <c r="A608" s="14"/>
      <c r="B608" s="244"/>
      <c r="C608" s="245"/>
      <c r="D608" s="229" t="s">
        <v>156</v>
      </c>
      <c r="E608" s="246" t="s">
        <v>19</v>
      </c>
      <c r="F608" s="247" t="s">
        <v>212</v>
      </c>
      <c r="G608" s="245"/>
      <c r="H608" s="248">
        <v>1.21</v>
      </c>
      <c r="I608" s="249"/>
      <c r="J608" s="245"/>
      <c r="K608" s="245"/>
      <c r="L608" s="250"/>
      <c r="M608" s="251"/>
      <c r="N608" s="252"/>
      <c r="O608" s="252"/>
      <c r="P608" s="252"/>
      <c r="Q608" s="252"/>
      <c r="R608" s="252"/>
      <c r="S608" s="252"/>
      <c r="T608" s="253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54" t="s">
        <v>156</v>
      </c>
      <c r="AU608" s="254" t="s">
        <v>81</v>
      </c>
      <c r="AV608" s="14" t="s">
        <v>81</v>
      </c>
      <c r="AW608" s="14" t="s">
        <v>33</v>
      </c>
      <c r="AX608" s="14" t="s">
        <v>72</v>
      </c>
      <c r="AY608" s="254" t="s">
        <v>144</v>
      </c>
    </row>
    <row r="609" s="13" customFormat="1">
      <c r="A609" s="13"/>
      <c r="B609" s="234"/>
      <c r="C609" s="235"/>
      <c r="D609" s="229" t="s">
        <v>156</v>
      </c>
      <c r="E609" s="236" t="s">
        <v>19</v>
      </c>
      <c r="F609" s="237" t="s">
        <v>213</v>
      </c>
      <c r="G609" s="235"/>
      <c r="H609" s="236" t="s">
        <v>19</v>
      </c>
      <c r="I609" s="238"/>
      <c r="J609" s="235"/>
      <c r="K609" s="235"/>
      <c r="L609" s="239"/>
      <c r="M609" s="240"/>
      <c r="N609" s="241"/>
      <c r="O609" s="241"/>
      <c r="P609" s="241"/>
      <c r="Q609" s="241"/>
      <c r="R609" s="241"/>
      <c r="S609" s="241"/>
      <c r="T609" s="242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43" t="s">
        <v>156</v>
      </c>
      <c r="AU609" s="243" t="s">
        <v>81</v>
      </c>
      <c r="AV609" s="13" t="s">
        <v>79</v>
      </c>
      <c r="AW609" s="13" t="s">
        <v>33</v>
      </c>
      <c r="AX609" s="13" t="s">
        <v>72</v>
      </c>
      <c r="AY609" s="243" t="s">
        <v>144</v>
      </c>
    </row>
    <row r="610" s="14" customFormat="1">
      <c r="A610" s="14"/>
      <c r="B610" s="244"/>
      <c r="C610" s="245"/>
      <c r="D610" s="229" t="s">
        <v>156</v>
      </c>
      <c r="E610" s="246" t="s">
        <v>19</v>
      </c>
      <c r="F610" s="247" t="s">
        <v>200</v>
      </c>
      <c r="G610" s="245"/>
      <c r="H610" s="248">
        <v>4.3300000000000001</v>
      </c>
      <c r="I610" s="249"/>
      <c r="J610" s="245"/>
      <c r="K610" s="245"/>
      <c r="L610" s="250"/>
      <c r="M610" s="251"/>
      <c r="N610" s="252"/>
      <c r="O610" s="252"/>
      <c r="P610" s="252"/>
      <c r="Q610" s="252"/>
      <c r="R610" s="252"/>
      <c r="S610" s="252"/>
      <c r="T610" s="253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54" t="s">
        <v>156</v>
      </c>
      <c r="AU610" s="254" t="s">
        <v>81</v>
      </c>
      <c r="AV610" s="14" t="s">
        <v>81</v>
      </c>
      <c r="AW610" s="14" t="s">
        <v>33</v>
      </c>
      <c r="AX610" s="14" t="s">
        <v>72</v>
      </c>
      <c r="AY610" s="254" t="s">
        <v>144</v>
      </c>
    </row>
    <row r="611" s="13" customFormat="1">
      <c r="A611" s="13"/>
      <c r="B611" s="234"/>
      <c r="C611" s="235"/>
      <c r="D611" s="229" t="s">
        <v>156</v>
      </c>
      <c r="E611" s="236" t="s">
        <v>19</v>
      </c>
      <c r="F611" s="237" t="s">
        <v>180</v>
      </c>
      <c r="G611" s="235"/>
      <c r="H611" s="236" t="s">
        <v>19</v>
      </c>
      <c r="I611" s="238"/>
      <c r="J611" s="235"/>
      <c r="K611" s="235"/>
      <c r="L611" s="239"/>
      <c r="M611" s="240"/>
      <c r="N611" s="241"/>
      <c r="O611" s="241"/>
      <c r="P611" s="241"/>
      <c r="Q611" s="241"/>
      <c r="R611" s="241"/>
      <c r="S611" s="241"/>
      <c r="T611" s="242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43" t="s">
        <v>156</v>
      </c>
      <c r="AU611" s="243" t="s">
        <v>81</v>
      </c>
      <c r="AV611" s="13" t="s">
        <v>79</v>
      </c>
      <c r="AW611" s="13" t="s">
        <v>33</v>
      </c>
      <c r="AX611" s="13" t="s">
        <v>72</v>
      </c>
      <c r="AY611" s="243" t="s">
        <v>144</v>
      </c>
    </row>
    <row r="612" s="14" customFormat="1">
      <c r="A612" s="14"/>
      <c r="B612" s="244"/>
      <c r="C612" s="245"/>
      <c r="D612" s="229" t="s">
        <v>156</v>
      </c>
      <c r="E612" s="246" t="s">
        <v>19</v>
      </c>
      <c r="F612" s="247" t="s">
        <v>214</v>
      </c>
      <c r="G612" s="245"/>
      <c r="H612" s="248">
        <v>5.0999999999999996</v>
      </c>
      <c r="I612" s="249"/>
      <c r="J612" s="245"/>
      <c r="K612" s="245"/>
      <c r="L612" s="250"/>
      <c r="M612" s="251"/>
      <c r="N612" s="252"/>
      <c r="O612" s="252"/>
      <c r="P612" s="252"/>
      <c r="Q612" s="252"/>
      <c r="R612" s="252"/>
      <c r="S612" s="252"/>
      <c r="T612" s="253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54" t="s">
        <v>156</v>
      </c>
      <c r="AU612" s="254" t="s">
        <v>81</v>
      </c>
      <c r="AV612" s="14" t="s">
        <v>81</v>
      </c>
      <c r="AW612" s="14" t="s">
        <v>33</v>
      </c>
      <c r="AX612" s="14" t="s">
        <v>72</v>
      </c>
      <c r="AY612" s="254" t="s">
        <v>144</v>
      </c>
    </row>
    <row r="613" s="13" customFormat="1">
      <c r="A613" s="13"/>
      <c r="B613" s="234"/>
      <c r="C613" s="235"/>
      <c r="D613" s="229" t="s">
        <v>156</v>
      </c>
      <c r="E613" s="236" t="s">
        <v>19</v>
      </c>
      <c r="F613" s="237" t="s">
        <v>170</v>
      </c>
      <c r="G613" s="235"/>
      <c r="H613" s="236" t="s">
        <v>19</v>
      </c>
      <c r="I613" s="238"/>
      <c r="J613" s="235"/>
      <c r="K613" s="235"/>
      <c r="L613" s="239"/>
      <c r="M613" s="240"/>
      <c r="N613" s="241"/>
      <c r="O613" s="241"/>
      <c r="P613" s="241"/>
      <c r="Q613" s="241"/>
      <c r="R613" s="241"/>
      <c r="S613" s="241"/>
      <c r="T613" s="242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3" t="s">
        <v>156</v>
      </c>
      <c r="AU613" s="243" t="s">
        <v>81</v>
      </c>
      <c r="AV613" s="13" t="s">
        <v>79</v>
      </c>
      <c r="AW613" s="13" t="s">
        <v>33</v>
      </c>
      <c r="AX613" s="13" t="s">
        <v>72</v>
      </c>
      <c r="AY613" s="243" t="s">
        <v>144</v>
      </c>
    </row>
    <row r="614" s="14" customFormat="1">
      <c r="A614" s="14"/>
      <c r="B614" s="244"/>
      <c r="C614" s="245"/>
      <c r="D614" s="229" t="s">
        <v>156</v>
      </c>
      <c r="E614" s="246" t="s">
        <v>19</v>
      </c>
      <c r="F614" s="247" t="s">
        <v>215</v>
      </c>
      <c r="G614" s="245"/>
      <c r="H614" s="248">
        <v>1.4299999999999999</v>
      </c>
      <c r="I614" s="249"/>
      <c r="J614" s="245"/>
      <c r="K614" s="245"/>
      <c r="L614" s="250"/>
      <c r="M614" s="251"/>
      <c r="N614" s="252"/>
      <c r="O614" s="252"/>
      <c r="P614" s="252"/>
      <c r="Q614" s="252"/>
      <c r="R614" s="252"/>
      <c r="S614" s="252"/>
      <c r="T614" s="253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54" t="s">
        <v>156</v>
      </c>
      <c r="AU614" s="254" t="s">
        <v>81</v>
      </c>
      <c r="AV614" s="14" t="s">
        <v>81</v>
      </c>
      <c r="AW614" s="14" t="s">
        <v>33</v>
      </c>
      <c r="AX614" s="14" t="s">
        <v>72</v>
      </c>
      <c r="AY614" s="254" t="s">
        <v>144</v>
      </c>
    </row>
    <row r="615" s="13" customFormat="1">
      <c r="A615" s="13"/>
      <c r="B615" s="234"/>
      <c r="C615" s="235"/>
      <c r="D615" s="229" t="s">
        <v>156</v>
      </c>
      <c r="E615" s="236" t="s">
        <v>19</v>
      </c>
      <c r="F615" s="237" t="s">
        <v>178</v>
      </c>
      <c r="G615" s="235"/>
      <c r="H615" s="236" t="s">
        <v>19</v>
      </c>
      <c r="I615" s="238"/>
      <c r="J615" s="235"/>
      <c r="K615" s="235"/>
      <c r="L615" s="239"/>
      <c r="M615" s="240"/>
      <c r="N615" s="241"/>
      <c r="O615" s="241"/>
      <c r="P615" s="241"/>
      <c r="Q615" s="241"/>
      <c r="R615" s="241"/>
      <c r="S615" s="241"/>
      <c r="T615" s="242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43" t="s">
        <v>156</v>
      </c>
      <c r="AU615" s="243" t="s">
        <v>81</v>
      </c>
      <c r="AV615" s="13" t="s">
        <v>79</v>
      </c>
      <c r="AW615" s="13" t="s">
        <v>33</v>
      </c>
      <c r="AX615" s="13" t="s">
        <v>72</v>
      </c>
      <c r="AY615" s="243" t="s">
        <v>144</v>
      </c>
    </row>
    <row r="616" s="14" customFormat="1">
      <c r="A616" s="14"/>
      <c r="B616" s="244"/>
      <c r="C616" s="245"/>
      <c r="D616" s="229" t="s">
        <v>156</v>
      </c>
      <c r="E616" s="246" t="s">
        <v>19</v>
      </c>
      <c r="F616" s="247" t="s">
        <v>216</v>
      </c>
      <c r="G616" s="245"/>
      <c r="H616" s="248">
        <v>0.92000000000000004</v>
      </c>
      <c r="I616" s="249"/>
      <c r="J616" s="245"/>
      <c r="K616" s="245"/>
      <c r="L616" s="250"/>
      <c r="M616" s="251"/>
      <c r="N616" s="252"/>
      <c r="O616" s="252"/>
      <c r="P616" s="252"/>
      <c r="Q616" s="252"/>
      <c r="R616" s="252"/>
      <c r="S616" s="252"/>
      <c r="T616" s="253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54" t="s">
        <v>156</v>
      </c>
      <c r="AU616" s="254" t="s">
        <v>81</v>
      </c>
      <c r="AV616" s="14" t="s">
        <v>81</v>
      </c>
      <c r="AW616" s="14" t="s">
        <v>33</v>
      </c>
      <c r="AX616" s="14" t="s">
        <v>72</v>
      </c>
      <c r="AY616" s="254" t="s">
        <v>144</v>
      </c>
    </row>
    <row r="617" s="13" customFormat="1">
      <c r="A617" s="13"/>
      <c r="B617" s="234"/>
      <c r="C617" s="235"/>
      <c r="D617" s="229" t="s">
        <v>156</v>
      </c>
      <c r="E617" s="236" t="s">
        <v>19</v>
      </c>
      <c r="F617" s="237" t="s">
        <v>217</v>
      </c>
      <c r="G617" s="235"/>
      <c r="H617" s="236" t="s">
        <v>19</v>
      </c>
      <c r="I617" s="238"/>
      <c r="J617" s="235"/>
      <c r="K617" s="235"/>
      <c r="L617" s="239"/>
      <c r="M617" s="240"/>
      <c r="N617" s="241"/>
      <c r="O617" s="241"/>
      <c r="P617" s="241"/>
      <c r="Q617" s="241"/>
      <c r="R617" s="241"/>
      <c r="S617" s="241"/>
      <c r="T617" s="242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43" t="s">
        <v>156</v>
      </c>
      <c r="AU617" s="243" t="s">
        <v>81</v>
      </c>
      <c r="AV617" s="13" t="s">
        <v>79</v>
      </c>
      <c r="AW617" s="13" t="s">
        <v>33</v>
      </c>
      <c r="AX617" s="13" t="s">
        <v>72</v>
      </c>
      <c r="AY617" s="243" t="s">
        <v>144</v>
      </c>
    </row>
    <row r="618" s="14" customFormat="1">
      <c r="A618" s="14"/>
      <c r="B618" s="244"/>
      <c r="C618" s="245"/>
      <c r="D618" s="229" t="s">
        <v>156</v>
      </c>
      <c r="E618" s="246" t="s">
        <v>19</v>
      </c>
      <c r="F618" s="247" t="s">
        <v>218</v>
      </c>
      <c r="G618" s="245"/>
      <c r="H618" s="248">
        <v>4.71</v>
      </c>
      <c r="I618" s="249"/>
      <c r="J618" s="245"/>
      <c r="K618" s="245"/>
      <c r="L618" s="250"/>
      <c r="M618" s="251"/>
      <c r="N618" s="252"/>
      <c r="O618" s="252"/>
      <c r="P618" s="252"/>
      <c r="Q618" s="252"/>
      <c r="R618" s="252"/>
      <c r="S618" s="252"/>
      <c r="T618" s="253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54" t="s">
        <v>156</v>
      </c>
      <c r="AU618" s="254" t="s">
        <v>81</v>
      </c>
      <c r="AV618" s="14" t="s">
        <v>81</v>
      </c>
      <c r="AW618" s="14" t="s">
        <v>33</v>
      </c>
      <c r="AX618" s="14" t="s">
        <v>72</v>
      </c>
      <c r="AY618" s="254" t="s">
        <v>144</v>
      </c>
    </row>
    <row r="619" s="15" customFormat="1">
      <c r="A619" s="15"/>
      <c r="B619" s="255"/>
      <c r="C619" s="256"/>
      <c r="D619" s="229" t="s">
        <v>156</v>
      </c>
      <c r="E619" s="257" t="s">
        <v>19</v>
      </c>
      <c r="F619" s="258" t="s">
        <v>159</v>
      </c>
      <c r="G619" s="256"/>
      <c r="H619" s="259">
        <v>90.170000000000002</v>
      </c>
      <c r="I619" s="260"/>
      <c r="J619" s="256"/>
      <c r="K619" s="256"/>
      <c r="L619" s="261"/>
      <c r="M619" s="262"/>
      <c r="N619" s="263"/>
      <c r="O619" s="263"/>
      <c r="P619" s="263"/>
      <c r="Q619" s="263"/>
      <c r="R619" s="263"/>
      <c r="S619" s="263"/>
      <c r="T619" s="264"/>
      <c r="U619" s="15"/>
      <c r="V619" s="15"/>
      <c r="W619" s="15"/>
      <c r="X619" s="15"/>
      <c r="Y619" s="15"/>
      <c r="Z619" s="15"/>
      <c r="AA619" s="15"/>
      <c r="AB619" s="15"/>
      <c r="AC619" s="15"/>
      <c r="AD619" s="15"/>
      <c r="AE619" s="15"/>
      <c r="AT619" s="265" t="s">
        <v>156</v>
      </c>
      <c r="AU619" s="265" t="s">
        <v>81</v>
      </c>
      <c r="AV619" s="15" t="s">
        <v>152</v>
      </c>
      <c r="AW619" s="15" t="s">
        <v>33</v>
      </c>
      <c r="AX619" s="15" t="s">
        <v>79</v>
      </c>
      <c r="AY619" s="265" t="s">
        <v>144</v>
      </c>
    </row>
    <row r="620" s="2" customFormat="1" ht="16.5" customHeight="1">
      <c r="A620" s="41"/>
      <c r="B620" s="42"/>
      <c r="C620" s="266" t="s">
        <v>258</v>
      </c>
      <c r="D620" s="266" t="s">
        <v>267</v>
      </c>
      <c r="E620" s="267" t="s">
        <v>597</v>
      </c>
      <c r="F620" s="268" t="s">
        <v>598</v>
      </c>
      <c r="G620" s="269" t="s">
        <v>150</v>
      </c>
      <c r="H620" s="270">
        <v>90.170000000000002</v>
      </c>
      <c r="I620" s="271"/>
      <c r="J620" s="272">
        <f>ROUND(I620*H620,2)</f>
        <v>0</v>
      </c>
      <c r="K620" s="268" t="s">
        <v>151</v>
      </c>
      <c r="L620" s="273"/>
      <c r="M620" s="274" t="s">
        <v>19</v>
      </c>
      <c r="N620" s="275" t="s">
        <v>43</v>
      </c>
      <c r="O620" s="87"/>
      <c r="P620" s="225">
        <f>O620*H620</f>
        <v>0</v>
      </c>
      <c r="Q620" s="225">
        <v>0</v>
      </c>
      <c r="R620" s="225">
        <f>Q620*H620</f>
        <v>0</v>
      </c>
      <c r="S620" s="225">
        <v>0</v>
      </c>
      <c r="T620" s="226">
        <f>S620*H620</f>
        <v>0</v>
      </c>
      <c r="U620" s="41"/>
      <c r="V620" s="41"/>
      <c r="W620" s="41"/>
      <c r="X620" s="41"/>
      <c r="Y620" s="41"/>
      <c r="Z620" s="41"/>
      <c r="AA620" s="41"/>
      <c r="AB620" s="41"/>
      <c r="AC620" s="41"/>
      <c r="AD620" s="41"/>
      <c r="AE620" s="41"/>
      <c r="AR620" s="227" t="s">
        <v>409</v>
      </c>
      <c r="AT620" s="227" t="s">
        <v>267</v>
      </c>
      <c r="AU620" s="227" t="s">
        <v>81</v>
      </c>
      <c r="AY620" s="20" t="s">
        <v>144</v>
      </c>
      <c r="BE620" s="228">
        <f>IF(N620="základní",J620,0)</f>
        <v>0</v>
      </c>
      <c r="BF620" s="228">
        <f>IF(N620="snížená",J620,0)</f>
        <v>0</v>
      </c>
      <c r="BG620" s="228">
        <f>IF(N620="zákl. přenesená",J620,0)</f>
        <v>0</v>
      </c>
      <c r="BH620" s="228">
        <f>IF(N620="sníž. přenesená",J620,0)</f>
        <v>0</v>
      </c>
      <c r="BI620" s="228">
        <f>IF(N620="nulová",J620,0)</f>
        <v>0</v>
      </c>
      <c r="BJ620" s="20" t="s">
        <v>79</v>
      </c>
      <c r="BK620" s="228">
        <f>ROUND(I620*H620,2)</f>
        <v>0</v>
      </c>
      <c r="BL620" s="20" t="s">
        <v>193</v>
      </c>
      <c r="BM620" s="227" t="s">
        <v>599</v>
      </c>
    </row>
    <row r="621" s="2" customFormat="1">
      <c r="A621" s="41"/>
      <c r="B621" s="42"/>
      <c r="C621" s="43"/>
      <c r="D621" s="229" t="s">
        <v>154</v>
      </c>
      <c r="E621" s="43"/>
      <c r="F621" s="230" t="s">
        <v>598</v>
      </c>
      <c r="G621" s="43"/>
      <c r="H621" s="43"/>
      <c r="I621" s="231"/>
      <c r="J621" s="43"/>
      <c r="K621" s="43"/>
      <c r="L621" s="47"/>
      <c r="M621" s="232"/>
      <c r="N621" s="233"/>
      <c r="O621" s="87"/>
      <c r="P621" s="87"/>
      <c r="Q621" s="87"/>
      <c r="R621" s="87"/>
      <c r="S621" s="87"/>
      <c r="T621" s="88"/>
      <c r="U621" s="41"/>
      <c r="V621" s="41"/>
      <c r="W621" s="41"/>
      <c r="X621" s="41"/>
      <c r="Y621" s="41"/>
      <c r="Z621" s="41"/>
      <c r="AA621" s="41"/>
      <c r="AB621" s="41"/>
      <c r="AC621" s="41"/>
      <c r="AD621" s="41"/>
      <c r="AE621" s="41"/>
      <c r="AT621" s="20" t="s">
        <v>154</v>
      </c>
      <c r="AU621" s="20" t="s">
        <v>81</v>
      </c>
    </row>
    <row r="622" s="13" customFormat="1">
      <c r="A622" s="13"/>
      <c r="B622" s="234"/>
      <c r="C622" s="235"/>
      <c r="D622" s="229" t="s">
        <v>156</v>
      </c>
      <c r="E622" s="236" t="s">
        <v>19</v>
      </c>
      <c r="F622" s="237" t="s">
        <v>596</v>
      </c>
      <c r="G622" s="235"/>
      <c r="H622" s="236" t="s">
        <v>19</v>
      </c>
      <c r="I622" s="238"/>
      <c r="J622" s="235"/>
      <c r="K622" s="235"/>
      <c r="L622" s="239"/>
      <c r="M622" s="240"/>
      <c r="N622" s="241"/>
      <c r="O622" s="241"/>
      <c r="P622" s="241"/>
      <c r="Q622" s="241"/>
      <c r="R622" s="241"/>
      <c r="S622" s="241"/>
      <c r="T622" s="242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43" t="s">
        <v>156</v>
      </c>
      <c r="AU622" s="243" t="s">
        <v>81</v>
      </c>
      <c r="AV622" s="13" t="s">
        <v>79</v>
      </c>
      <c r="AW622" s="13" t="s">
        <v>33</v>
      </c>
      <c r="AX622" s="13" t="s">
        <v>72</v>
      </c>
      <c r="AY622" s="243" t="s">
        <v>144</v>
      </c>
    </row>
    <row r="623" s="13" customFormat="1">
      <c r="A623" s="13"/>
      <c r="B623" s="234"/>
      <c r="C623" s="235"/>
      <c r="D623" s="229" t="s">
        <v>156</v>
      </c>
      <c r="E623" s="236" t="s">
        <v>19</v>
      </c>
      <c r="F623" s="237" t="s">
        <v>197</v>
      </c>
      <c r="G623" s="235"/>
      <c r="H623" s="236" t="s">
        <v>19</v>
      </c>
      <c r="I623" s="238"/>
      <c r="J623" s="235"/>
      <c r="K623" s="235"/>
      <c r="L623" s="239"/>
      <c r="M623" s="240"/>
      <c r="N623" s="241"/>
      <c r="O623" s="241"/>
      <c r="P623" s="241"/>
      <c r="Q623" s="241"/>
      <c r="R623" s="241"/>
      <c r="S623" s="241"/>
      <c r="T623" s="242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43" t="s">
        <v>156</v>
      </c>
      <c r="AU623" s="243" t="s">
        <v>81</v>
      </c>
      <c r="AV623" s="13" t="s">
        <v>79</v>
      </c>
      <c r="AW623" s="13" t="s">
        <v>33</v>
      </c>
      <c r="AX623" s="13" t="s">
        <v>72</v>
      </c>
      <c r="AY623" s="243" t="s">
        <v>144</v>
      </c>
    </row>
    <row r="624" s="14" customFormat="1">
      <c r="A624" s="14"/>
      <c r="B624" s="244"/>
      <c r="C624" s="245"/>
      <c r="D624" s="229" t="s">
        <v>156</v>
      </c>
      <c r="E624" s="246" t="s">
        <v>19</v>
      </c>
      <c r="F624" s="247" t="s">
        <v>198</v>
      </c>
      <c r="G624" s="245"/>
      <c r="H624" s="248">
        <v>43.619999999999997</v>
      </c>
      <c r="I624" s="249"/>
      <c r="J624" s="245"/>
      <c r="K624" s="245"/>
      <c r="L624" s="250"/>
      <c r="M624" s="251"/>
      <c r="N624" s="252"/>
      <c r="O624" s="252"/>
      <c r="P624" s="252"/>
      <c r="Q624" s="252"/>
      <c r="R624" s="252"/>
      <c r="S624" s="252"/>
      <c r="T624" s="253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54" t="s">
        <v>156</v>
      </c>
      <c r="AU624" s="254" t="s">
        <v>81</v>
      </c>
      <c r="AV624" s="14" t="s">
        <v>81</v>
      </c>
      <c r="AW624" s="14" t="s">
        <v>33</v>
      </c>
      <c r="AX624" s="14" t="s">
        <v>72</v>
      </c>
      <c r="AY624" s="254" t="s">
        <v>144</v>
      </c>
    </row>
    <row r="625" s="13" customFormat="1">
      <c r="A625" s="13"/>
      <c r="B625" s="234"/>
      <c r="C625" s="235"/>
      <c r="D625" s="229" t="s">
        <v>156</v>
      </c>
      <c r="E625" s="236" t="s">
        <v>19</v>
      </c>
      <c r="F625" s="237" t="s">
        <v>199</v>
      </c>
      <c r="G625" s="235"/>
      <c r="H625" s="236" t="s">
        <v>19</v>
      </c>
      <c r="I625" s="238"/>
      <c r="J625" s="235"/>
      <c r="K625" s="235"/>
      <c r="L625" s="239"/>
      <c r="M625" s="240"/>
      <c r="N625" s="241"/>
      <c r="O625" s="241"/>
      <c r="P625" s="241"/>
      <c r="Q625" s="241"/>
      <c r="R625" s="241"/>
      <c r="S625" s="241"/>
      <c r="T625" s="242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43" t="s">
        <v>156</v>
      </c>
      <c r="AU625" s="243" t="s">
        <v>81</v>
      </c>
      <c r="AV625" s="13" t="s">
        <v>79</v>
      </c>
      <c r="AW625" s="13" t="s">
        <v>33</v>
      </c>
      <c r="AX625" s="13" t="s">
        <v>72</v>
      </c>
      <c r="AY625" s="243" t="s">
        <v>144</v>
      </c>
    </row>
    <row r="626" s="14" customFormat="1">
      <c r="A626" s="14"/>
      <c r="B626" s="244"/>
      <c r="C626" s="245"/>
      <c r="D626" s="229" t="s">
        <v>156</v>
      </c>
      <c r="E626" s="246" t="s">
        <v>19</v>
      </c>
      <c r="F626" s="247" t="s">
        <v>200</v>
      </c>
      <c r="G626" s="245"/>
      <c r="H626" s="248">
        <v>4.3300000000000001</v>
      </c>
      <c r="I626" s="249"/>
      <c r="J626" s="245"/>
      <c r="K626" s="245"/>
      <c r="L626" s="250"/>
      <c r="M626" s="251"/>
      <c r="N626" s="252"/>
      <c r="O626" s="252"/>
      <c r="P626" s="252"/>
      <c r="Q626" s="252"/>
      <c r="R626" s="252"/>
      <c r="S626" s="252"/>
      <c r="T626" s="253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54" t="s">
        <v>156</v>
      </c>
      <c r="AU626" s="254" t="s">
        <v>81</v>
      </c>
      <c r="AV626" s="14" t="s">
        <v>81</v>
      </c>
      <c r="AW626" s="14" t="s">
        <v>33</v>
      </c>
      <c r="AX626" s="14" t="s">
        <v>72</v>
      </c>
      <c r="AY626" s="254" t="s">
        <v>144</v>
      </c>
    </row>
    <row r="627" s="13" customFormat="1">
      <c r="A627" s="13"/>
      <c r="B627" s="234"/>
      <c r="C627" s="235"/>
      <c r="D627" s="229" t="s">
        <v>156</v>
      </c>
      <c r="E627" s="236" t="s">
        <v>19</v>
      </c>
      <c r="F627" s="237" t="s">
        <v>182</v>
      </c>
      <c r="G627" s="235"/>
      <c r="H627" s="236" t="s">
        <v>19</v>
      </c>
      <c r="I627" s="238"/>
      <c r="J627" s="235"/>
      <c r="K627" s="235"/>
      <c r="L627" s="239"/>
      <c r="M627" s="240"/>
      <c r="N627" s="241"/>
      <c r="O627" s="241"/>
      <c r="P627" s="241"/>
      <c r="Q627" s="241"/>
      <c r="R627" s="241"/>
      <c r="S627" s="241"/>
      <c r="T627" s="242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43" t="s">
        <v>156</v>
      </c>
      <c r="AU627" s="243" t="s">
        <v>81</v>
      </c>
      <c r="AV627" s="13" t="s">
        <v>79</v>
      </c>
      <c r="AW627" s="13" t="s">
        <v>33</v>
      </c>
      <c r="AX627" s="13" t="s">
        <v>72</v>
      </c>
      <c r="AY627" s="243" t="s">
        <v>144</v>
      </c>
    </row>
    <row r="628" s="14" customFormat="1">
      <c r="A628" s="14"/>
      <c r="B628" s="244"/>
      <c r="C628" s="245"/>
      <c r="D628" s="229" t="s">
        <v>156</v>
      </c>
      <c r="E628" s="246" t="s">
        <v>19</v>
      </c>
      <c r="F628" s="247" t="s">
        <v>201</v>
      </c>
      <c r="G628" s="245"/>
      <c r="H628" s="248">
        <v>5.2000000000000002</v>
      </c>
      <c r="I628" s="249"/>
      <c r="J628" s="245"/>
      <c r="K628" s="245"/>
      <c r="L628" s="250"/>
      <c r="M628" s="251"/>
      <c r="N628" s="252"/>
      <c r="O628" s="252"/>
      <c r="P628" s="252"/>
      <c r="Q628" s="252"/>
      <c r="R628" s="252"/>
      <c r="S628" s="252"/>
      <c r="T628" s="253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54" t="s">
        <v>156</v>
      </c>
      <c r="AU628" s="254" t="s">
        <v>81</v>
      </c>
      <c r="AV628" s="14" t="s">
        <v>81</v>
      </c>
      <c r="AW628" s="14" t="s">
        <v>33</v>
      </c>
      <c r="AX628" s="14" t="s">
        <v>72</v>
      </c>
      <c r="AY628" s="254" t="s">
        <v>144</v>
      </c>
    </row>
    <row r="629" s="13" customFormat="1">
      <c r="A629" s="13"/>
      <c r="B629" s="234"/>
      <c r="C629" s="235"/>
      <c r="D629" s="229" t="s">
        <v>156</v>
      </c>
      <c r="E629" s="236" t="s">
        <v>19</v>
      </c>
      <c r="F629" s="237" t="s">
        <v>172</v>
      </c>
      <c r="G629" s="235"/>
      <c r="H629" s="236" t="s">
        <v>19</v>
      </c>
      <c r="I629" s="238"/>
      <c r="J629" s="235"/>
      <c r="K629" s="235"/>
      <c r="L629" s="239"/>
      <c r="M629" s="240"/>
      <c r="N629" s="241"/>
      <c r="O629" s="241"/>
      <c r="P629" s="241"/>
      <c r="Q629" s="241"/>
      <c r="R629" s="241"/>
      <c r="S629" s="241"/>
      <c r="T629" s="242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43" t="s">
        <v>156</v>
      </c>
      <c r="AU629" s="243" t="s">
        <v>81</v>
      </c>
      <c r="AV629" s="13" t="s">
        <v>79</v>
      </c>
      <c r="AW629" s="13" t="s">
        <v>33</v>
      </c>
      <c r="AX629" s="13" t="s">
        <v>72</v>
      </c>
      <c r="AY629" s="243" t="s">
        <v>144</v>
      </c>
    </row>
    <row r="630" s="14" customFormat="1">
      <c r="A630" s="14"/>
      <c r="B630" s="244"/>
      <c r="C630" s="245"/>
      <c r="D630" s="229" t="s">
        <v>156</v>
      </c>
      <c r="E630" s="246" t="s">
        <v>19</v>
      </c>
      <c r="F630" s="247" t="s">
        <v>202</v>
      </c>
      <c r="G630" s="245"/>
      <c r="H630" s="248">
        <v>1.45</v>
      </c>
      <c r="I630" s="249"/>
      <c r="J630" s="245"/>
      <c r="K630" s="245"/>
      <c r="L630" s="250"/>
      <c r="M630" s="251"/>
      <c r="N630" s="252"/>
      <c r="O630" s="252"/>
      <c r="P630" s="252"/>
      <c r="Q630" s="252"/>
      <c r="R630" s="252"/>
      <c r="S630" s="252"/>
      <c r="T630" s="253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54" t="s">
        <v>156</v>
      </c>
      <c r="AU630" s="254" t="s">
        <v>81</v>
      </c>
      <c r="AV630" s="14" t="s">
        <v>81</v>
      </c>
      <c r="AW630" s="14" t="s">
        <v>33</v>
      </c>
      <c r="AX630" s="14" t="s">
        <v>72</v>
      </c>
      <c r="AY630" s="254" t="s">
        <v>144</v>
      </c>
    </row>
    <row r="631" s="13" customFormat="1">
      <c r="A631" s="13"/>
      <c r="B631" s="234"/>
      <c r="C631" s="235"/>
      <c r="D631" s="229" t="s">
        <v>156</v>
      </c>
      <c r="E631" s="236" t="s">
        <v>19</v>
      </c>
      <c r="F631" s="237" t="s">
        <v>184</v>
      </c>
      <c r="G631" s="235"/>
      <c r="H631" s="236" t="s">
        <v>19</v>
      </c>
      <c r="I631" s="238"/>
      <c r="J631" s="235"/>
      <c r="K631" s="235"/>
      <c r="L631" s="239"/>
      <c r="M631" s="240"/>
      <c r="N631" s="241"/>
      <c r="O631" s="241"/>
      <c r="P631" s="241"/>
      <c r="Q631" s="241"/>
      <c r="R631" s="241"/>
      <c r="S631" s="241"/>
      <c r="T631" s="242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43" t="s">
        <v>156</v>
      </c>
      <c r="AU631" s="243" t="s">
        <v>81</v>
      </c>
      <c r="AV631" s="13" t="s">
        <v>79</v>
      </c>
      <c r="AW631" s="13" t="s">
        <v>33</v>
      </c>
      <c r="AX631" s="13" t="s">
        <v>72</v>
      </c>
      <c r="AY631" s="243" t="s">
        <v>144</v>
      </c>
    </row>
    <row r="632" s="14" customFormat="1">
      <c r="A632" s="14"/>
      <c r="B632" s="244"/>
      <c r="C632" s="245"/>
      <c r="D632" s="229" t="s">
        <v>156</v>
      </c>
      <c r="E632" s="246" t="s">
        <v>19</v>
      </c>
      <c r="F632" s="247" t="s">
        <v>203</v>
      </c>
      <c r="G632" s="245"/>
      <c r="H632" s="248">
        <v>1.1799999999999999</v>
      </c>
      <c r="I632" s="249"/>
      <c r="J632" s="245"/>
      <c r="K632" s="245"/>
      <c r="L632" s="250"/>
      <c r="M632" s="251"/>
      <c r="N632" s="252"/>
      <c r="O632" s="252"/>
      <c r="P632" s="252"/>
      <c r="Q632" s="252"/>
      <c r="R632" s="252"/>
      <c r="S632" s="252"/>
      <c r="T632" s="253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54" t="s">
        <v>156</v>
      </c>
      <c r="AU632" s="254" t="s">
        <v>81</v>
      </c>
      <c r="AV632" s="14" t="s">
        <v>81</v>
      </c>
      <c r="AW632" s="14" t="s">
        <v>33</v>
      </c>
      <c r="AX632" s="14" t="s">
        <v>72</v>
      </c>
      <c r="AY632" s="254" t="s">
        <v>144</v>
      </c>
    </row>
    <row r="633" s="13" customFormat="1">
      <c r="A633" s="13"/>
      <c r="B633" s="234"/>
      <c r="C633" s="235"/>
      <c r="D633" s="229" t="s">
        <v>156</v>
      </c>
      <c r="E633" s="236" t="s">
        <v>19</v>
      </c>
      <c r="F633" s="237" t="s">
        <v>204</v>
      </c>
      <c r="G633" s="235"/>
      <c r="H633" s="236" t="s">
        <v>19</v>
      </c>
      <c r="I633" s="238"/>
      <c r="J633" s="235"/>
      <c r="K633" s="235"/>
      <c r="L633" s="239"/>
      <c r="M633" s="240"/>
      <c r="N633" s="241"/>
      <c r="O633" s="241"/>
      <c r="P633" s="241"/>
      <c r="Q633" s="241"/>
      <c r="R633" s="241"/>
      <c r="S633" s="241"/>
      <c r="T633" s="242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43" t="s">
        <v>156</v>
      </c>
      <c r="AU633" s="243" t="s">
        <v>81</v>
      </c>
      <c r="AV633" s="13" t="s">
        <v>79</v>
      </c>
      <c r="AW633" s="13" t="s">
        <v>33</v>
      </c>
      <c r="AX633" s="13" t="s">
        <v>72</v>
      </c>
      <c r="AY633" s="243" t="s">
        <v>144</v>
      </c>
    </row>
    <row r="634" s="14" customFormat="1">
      <c r="A634" s="14"/>
      <c r="B634" s="244"/>
      <c r="C634" s="245"/>
      <c r="D634" s="229" t="s">
        <v>156</v>
      </c>
      <c r="E634" s="246" t="s">
        <v>19</v>
      </c>
      <c r="F634" s="247" t="s">
        <v>205</v>
      </c>
      <c r="G634" s="245"/>
      <c r="H634" s="248">
        <v>5.5199999999999996</v>
      </c>
      <c r="I634" s="249"/>
      <c r="J634" s="245"/>
      <c r="K634" s="245"/>
      <c r="L634" s="250"/>
      <c r="M634" s="251"/>
      <c r="N634" s="252"/>
      <c r="O634" s="252"/>
      <c r="P634" s="252"/>
      <c r="Q634" s="252"/>
      <c r="R634" s="252"/>
      <c r="S634" s="252"/>
      <c r="T634" s="253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54" t="s">
        <v>156</v>
      </c>
      <c r="AU634" s="254" t="s">
        <v>81</v>
      </c>
      <c r="AV634" s="14" t="s">
        <v>81</v>
      </c>
      <c r="AW634" s="14" t="s">
        <v>33</v>
      </c>
      <c r="AX634" s="14" t="s">
        <v>72</v>
      </c>
      <c r="AY634" s="254" t="s">
        <v>144</v>
      </c>
    </row>
    <row r="635" s="13" customFormat="1">
      <c r="A635" s="13"/>
      <c r="B635" s="234"/>
      <c r="C635" s="235"/>
      <c r="D635" s="229" t="s">
        <v>156</v>
      </c>
      <c r="E635" s="236" t="s">
        <v>19</v>
      </c>
      <c r="F635" s="237" t="s">
        <v>206</v>
      </c>
      <c r="G635" s="235"/>
      <c r="H635" s="236" t="s">
        <v>19</v>
      </c>
      <c r="I635" s="238"/>
      <c r="J635" s="235"/>
      <c r="K635" s="235"/>
      <c r="L635" s="239"/>
      <c r="M635" s="240"/>
      <c r="N635" s="241"/>
      <c r="O635" s="241"/>
      <c r="P635" s="241"/>
      <c r="Q635" s="241"/>
      <c r="R635" s="241"/>
      <c r="S635" s="241"/>
      <c r="T635" s="242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43" t="s">
        <v>156</v>
      </c>
      <c r="AU635" s="243" t="s">
        <v>81</v>
      </c>
      <c r="AV635" s="13" t="s">
        <v>79</v>
      </c>
      <c r="AW635" s="13" t="s">
        <v>33</v>
      </c>
      <c r="AX635" s="13" t="s">
        <v>72</v>
      </c>
      <c r="AY635" s="243" t="s">
        <v>144</v>
      </c>
    </row>
    <row r="636" s="14" customFormat="1">
      <c r="A636" s="14"/>
      <c r="B636" s="244"/>
      <c r="C636" s="245"/>
      <c r="D636" s="229" t="s">
        <v>156</v>
      </c>
      <c r="E636" s="246" t="s">
        <v>19</v>
      </c>
      <c r="F636" s="247" t="s">
        <v>207</v>
      </c>
      <c r="G636" s="245"/>
      <c r="H636" s="248">
        <v>3.71</v>
      </c>
      <c r="I636" s="249"/>
      <c r="J636" s="245"/>
      <c r="K636" s="245"/>
      <c r="L636" s="250"/>
      <c r="M636" s="251"/>
      <c r="N636" s="252"/>
      <c r="O636" s="252"/>
      <c r="P636" s="252"/>
      <c r="Q636" s="252"/>
      <c r="R636" s="252"/>
      <c r="S636" s="252"/>
      <c r="T636" s="253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54" t="s">
        <v>156</v>
      </c>
      <c r="AU636" s="254" t="s">
        <v>81</v>
      </c>
      <c r="AV636" s="14" t="s">
        <v>81</v>
      </c>
      <c r="AW636" s="14" t="s">
        <v>33</v>
      </c>
      <c r="AX636" s="14" t="s">
        <v>72</v>
      </c>
      <c r="AY636" s="254" t="s">
        <v>144</v>
      </c>
    </row>
    <row r="637" s="13" customFormat="1">
      <c r="A637" s="13"/>
      <c r="B637" s="234"/>
      <c r="C637" s="235"/>
      <c r="D637" s="229" t="s">
        <v>156</v>
      </c>
      <c r="E637" s="236" t="s">
        <v>19</v>
      </c>
      <c r="F637" s="237" t="s">
        <v>208</v>
      </c>
      <c r="G637" s="235"/>
      <c r="H637" s="236" t="s">
        <v>19</v>
      </c>
      <c r="I637" s="238"/>
      <c r="J637" s="235"/>
      <c r="K637" s="235"/>
      <c r="L637" s="239"/>
      <c r="M637" s="240"/>
      <c r="N637" s="241"/>
      <c r="O637" s="241"/>
      <c r="P637" s="241"/>
      <c r="Q637" s="241"/>
      <c r="R637" s="241"/>
      <c r="S637" s="241"/>
      <c r="T637" s="242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43" t="s">
        <v>156</v>
      </c>
      <c r="AU637" s="243" t="s">
        <v>81</v>
      </c>
      <c r="AV637" s="13" t="s">
        <v>79</v>
      </c>
      <c r="AW637" s="13" t="s">
        <v>33</v>
      </c>
      <c r="AX637" s="13" t="s">
        <v>72</v>
      </c>
      <c r="AY637" s="243" t="s">
        <v>144</v>
      </c>
    </row>
    <row r="638" s="14" customFormat="1">
      <c r="A638" s="14"/>
      <c r="B638" s="244"/>
      <c r="C638" s="245"/>
      <c r="D638" s="229" t="s">
        <v>156</v>
      </c>
      <c r="E638" s="246" t="s">
        <v>19</v>
      </c>
      <c r="F638" s="247" t="s">
        <v>209</v>
      </c>
      <c r="G638" s="245"/>
      <c r="H638" s="248">
        <v>1.6200000000000001</v>
      </c>
      <c r="I638" s="249"/>
      <c r="J638" s="245"/>
      <c r="K638" s="245"/>
      <c r="L638" s="250"/>
      <c r="M638" s="251"/>
      <c r="N638" s="252"/>
      <c r="O638" s="252"/>
      <c r="P638" s="252"/>
      <c r="Q638" s="252"/>
      <c r="R638" s="252"/>
      <c r="S638" s="252"/>
      <c r="T638" s="253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54" t="s">
        <v>156</v>
      </c>
      <c r="AU638" s="254" t="s">
        <v>81</v>
      </c>
      <c r="AV638" s="14" t="s">
        <v>81</v>
      </c>
      <c r="AW638" s="14" t="s">
        <v>33</v>
      </c>
      <c r="AX638" s="14" t="s">
        <v>72</v>
      </c>
      <c r="AY638" s="254" t="s">
        <v>144</v>
      </c>
    </row>
    <row r="639" s="13" customFormat="1">
      <c r="A639" s="13"/>
      <c r="B639" s="234"/>
      <c r="C639" s="235"/>
      <c r="D639" s="229" t="s">
        <v>156</v>
      </c>
      <c r="E639" s="236" t="s">
        <v>19</v>
      </c>
      <c r="F639" s="237" t="s">
        <v>164</v>
      </c>
      <c r="G639" s="235"/>
      <c r="H639" s="236" t="s">
        <v>19</v>
      </c>
      <c r="I639" s="238"/>
      <c r="J639" s="235"/>
      <c r="K639" s="235"/>
      <c r="L639" s="239"/>
      <c r="M639" s="240"/>
      <c r="N639" s="241"/>
      <c r="O639" s="241"/>
      <c r="P639" s="241"/>
      <c r="Q639" s="241"/>
      <c r="R639" s="241"/>
      <c r="S639" s="241"/>
      <c r="T639" s="242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43" t="s">
        <v>156</v>
      </c>
      <c r="AU639" s="243" t="s">
        <v>81</v>
      </c>
      <c r="AV639" s="13" t="s">
        <v>79</v>
      </c>
      <c r="AW639" s="13" t="s">
        <v>33</v>
      </c>
      <c r="AX639" s="13" t="s">
        <v>72</v>
      </c>
      <c r="AY639" s="243" t="s">
        <v>144</v>
      </c>
    </row>
    <row r="640" s="14" customFormat="1">
      <c r="A640" s="14"/>
      <c r="B640" s="244"/>
      <c r="C640" s="245"/>
      <c r="D640" s="229" t="s">
        <v>156</v>
      </c>
      <c r="E640" s="246" t="s">
        <v>19</v>
      </c>
      <c r="F640" s="247" t="s">
        <v>210</v>
      </c>
      <c r="G640" s="245"/>
      <c r="H640" s="248">
        <v>5.8399999999999999</v>
      </c>
      <c r="I640" s="249"/>
      <c r="J640" s="245"/>
      <c r="K640" s="245"/>
      <c r="L640" s="250"/>
      <c r="M640" s="251"/>
      <c r="N640" s="252"/>
      <c r="O640" s="252"/>
      <c r="P640" s="252"/>
      <c r="Q640" s="252"/>
      <c r="R640" s="252"/>
      <c r="S640" s="252"/>
      <c r="T640" s="253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54" t="s">
        <v>156</v>
      </c>
      <c r="AU640" s="254" t="s">
        <v>81</v>
      </c>
      <c r="AV640" s="14" t="s">
        <v>81</v>
      </c>
      <c r="AW640" s="14" t="s">
        <v>33</v>
      </c>
      <c r="AX640" s="14" t="s">
        <v>72</v>
      </c>
      <c r="AY640" s="254" t="s">
        <v>144</v>
      </c>
    </row>
    <row r="641" s="13" customFormat="1">
      <c r="A641" s="13"/>
      <c r="B641" s="234"/>
      <c r="C641" s="235"/>
      <c r="D641" s="229" t="s">
        <v>156</v>
      </c>
      <c r="E641" s="236" t="s">
        <v>19</v>
      </c>
      <c r="F641" s="237" t="s">
        <v>211</v>
      </c>
      <c r="G641" s="235"/>
      <c r="H641" s="236" t="s">
        <v>19</v>
      </c>
      <c r="I641" s="238"/>
      <c r="J641" s="235"/>
      <c r="K641" s="235"/>
      <c r="L641" s="239"/>
      <c r="M641" s="240"/>
      <c r="N641" s="241"/>
      <c r="O641" s="241"/>
      <c r="P641" s="241"/>
      <c r="Q641" s="241"/>
      <c r="R641" s="241"/>
      <c r="S641" s="241"/>
      <c r="T641" s="242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43" t="s">
        <v>156</v>
      </c>
      <c r="AU641" s="243" t="s">
        <v>81</v>
      </c>
      <c r="AV641" s="13" t="s">
        <v>79</v>
      </c>
      <c r="AW641" s="13" t="s">
        <v>33</v>
      </c>
      <c r="AX641" s="13" t="s">
        <v>72</v>
      </c>
      <c r="AY641" s="243" t="s">
        <v>144</v>
      </c>
    </row>
    <row r="642" s="14" customFormat="1">
      <c r="A642" s="14"/>
      <c r="B642" s="244"/>
      <c r="C642" s="245"/>
      <c r="D642" s="229" t="s">
        <v>156</v>
      </c>
      <c r="E642" s="246" t="s">
        <v>19</v>
      </c>
      <c r="F642" s="247" t="s">
        <v>212</v>
      </c>
      <c r="G642" s="245"/>
      <c r="H642" s="248">
        <v>1.21</v>
      </c>
      <c r="I642" s="249"/>
      <c r="J642" s="245"/>
      <c r="K642" s="245"/>
      <c r="L642" s="250"/>
      <c r="M642" s="251"/>
      <c r="N642" s="252"/>
      <c r="O642" s="252"/>
      <c r="P642" s="252"/>
      <c r="Q642" s="252"/>
      <c r="R642" s="252"/>
      <c r="S642" s="252"/>
      <c r="T642" s="253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54" t="s">
        <v>156</v>
      </c>
      <c r="AU642" s="254" t="s">
        <v>81</v>
      </c>
      <c r="AV642" s="14" t="s">
        <v>81</v>
      </c>
      <c r="AW642" s="14" t="s">
        <v>33</v>
      </c>
      <c r="AX642" s="14" t="s">
        <v>72</v>
      </c>
      <c r="AY642" s="254" t="s">
        <v>144</v>
      </c>
    </row>
    <row r="643" s="13" customFormat="1">
      <c r="A643" s="13"/>
      <c r="B643" s="234"/>
      <c r="C643" s="235"/>
      <c r="D643" s="229" t="s">
        <v>156</v>
      </c>
      <c r="E643" s="236" t="s">
        <v>19</v>
      </c>
      <c r="F643" s="237" t="s">
        <v>213</v>
      </c>
      <c r="G643" s="235"/>
      <c r="H643" s="236" t="s">
        <v>19</v>
      </c>
      <c r="I643" s="238"/>
      <c r="J643" s="235"/>
      <c r="K643" s="235"/>
      <c r="L643" s="239"/>
      <c r="M643" s="240"/>
      <c r="N643" s="241"/>
      <c r="O643" s="241"/>
      <c r="P643" s="241"/>
      <c r="Q643" s="241"/>
      <c r="R643" s="241"/>
      <c r="S643" s="241"/>
      <c r="T643" s="242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43" t="s">
        <v>156</v>
      </c>
      <c r="AU643" s="243" t="s">
        <v>81</v>
      </c>
      <c r="AV643" s="13" t="s">
        <v>79</v>
      </c>
      <c r="AW643" s="13" t="s">
        <v>33</v>
      </c>
      <c r="AX643" s="13" t="s">
        <v>72</v>
      </c>
      <c r="AY643" s="243" t="s">
        <v>144</v>
      </c>
    </row>
    <row r="644" s="14" customFormat="1">
      <c r="A644" s="14"/>
      <c r="B644" s="244"/>
      <c r="C644" s="245"/>
      <c r="D644" s="229" t="s">
        <v>156</v>
      </c>
      <c r="E644" s="246" t="s">
        <v>19</v>
      </c>
      <c r="F644" s="247" t="s">
        <v>200</v>
      </c>
      <c r="G644" s="245"/>
      <c r="H644" s="248">
        <v>4.3300000000000001</v>
      </c>
      <c r="I644" s="249"/>
      <c r="J644" s="245"/>
      <c r="K644" s="245"/>
      <c r="L644" s="250"/>
      <c r="M644" s="251"/>
      <c r="N644" s="252"/>
      <c r="O644" s="252"/>
      <c r="P644" s="252"/>
      <c r="Q644" s="252"/>
      <c r="R644" s="252"/>
      <c r="S644" s="252"/>
      <c r="T644" s="253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54" t="s">
        <v>156</v>
      </c>
      <c r="AU644" s="254" t="s">
        <v>81</v>
      </c>
      <c r="AV644" s="14" t="s">
        <v>81</v>
      </c>
      <c r="AW644" s="14" t="s">
        <v>33</v>
      </c>
      <c r="AX644" s="14" t="s">
        <v>72</v>
      </c>
      <c r="AY644" s="254" t="s">
        <v>144</v>
      </c>
    </row>
    <row r="645" s="13" customFormat="1">
      <c r="A645" s="13"/>
      <c r="B645" s="234"/>
      <c r="C645" s="235"/>
      <c r="D645" s="229" t="s">
        <v>156</v>
      </c>
      <c r="E645" s="236" t="s">
        <v>19</v>
      </c>
      <c r="F645" s="237" t="s">
        <v>180</v>
      </c>
      <c r="G645" s="235"/>
      <c r="H645" s="236" t="s">
        <v>19</v>
      </c>
      <c r="I645" s="238"/>
      <c r="J645" s="235"/>
      <c r="K645" s="235"/>
      <c r="L645" s="239"/>
      <c r="M645" s="240"/>
      <c r="N645" s="241"/>
      <c r="O645" s="241"/>
      <c r="P645" s="241"/>
      <c r="Q645" s="241"/>
      <c r="R645" s="241"/>
      <c r="S645" s="241"/>
      <c r="T645" s="242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43" t="s">
        <v>156</v>
      </c>
      <c r="AU645" s="243" t="s">
        <v>81</v>
      </c>
      <c r="AV645" s="13" t="s">
        <v>79</v>
      </c>
      <c r="AW645" s="13" t="s">
        <v>33</v>
      </c>
      <c r="AX645" s="13" t="s">
        <v>72</v>
      </c>
      <c r="AY645" s="243" t="s">
        <v>144</v>
      </c>
    </row>
    <row r="646" s="14" customFormat="1">
      <c r="A646" s="14"/>
      <c r="B646" s="244"/>
      <c r="C646" s="245"/>
      <c r="D646" s="229" t="s">
        <v>156</v>
      </c>
      <c r="E646" s="246" t="s">
        <v>19</v>
      </c>
      <c r="F646" s="247" t="s">
        <v>214</v>
      </c>
      <c r="G646" s="245"/>
      <c r="H646" s="248">
        <v>5.0999999999999996</v>
      </c>
      <c r="I646" s="249"/>
      <c r="J646" s="245"/>
      <c r="K646" s="245"/>
      <c r="L646" s="250"/>
      <c r="M646" s="251"/>
      <c r="N646" s="252"/>
      <c r="O646" s="252"/>
      <c r="P646" s="252"/>
      <c r="Q646" s="252"/>
      <c r="R646" s="252"/>
      <c r="S646" s="252"/>
      <c r="T646" s="253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54" t="s">
        <v>156</v>
      </c>
      <c r="AU646" s="254" t="s">
        <v>81</v>
      </c>
      <c r="AV646" s="14" t="s">
        <v>81</v>
      </c>
      <c r="AW646" s="14" t="s">
        <v>33</v>
      </c>
      <c r="AX646" s="14" t="s">
        <v>72</v>
      </c>
      <c r="AY646" s="254" t="s">
        <v>144</v>
      </c>
    </row>
    <row r="647" s="13" customFormat="1">
      <c r="A647" s="13"/>
      <c r="B647" s="234"/>
      <c r="C647" s="235"/>
      <c r="D647" s="229" t="s">
        <v>156</v>
      </c>
      <c r="E647" s="236" t="s">
        <v>19</v>
      </c>
      <c r="F647" s="237" t="s">
        <v>170</v>
      </c>
      <c r="G647" s="235"/>
      <c r="H647" s="236" t="s">
        <v>19</v>
      </c>
      <c r="I647" s="238"/>
      <c r="J647" s="235"/>
      <c r="K647" s="235"/>
      <c r="L647" s="239"/>
      <c r="M647" s="240"/>
      <c r="N647" s="241"/>
      <c r="O647" s="241"/>
      <c r="P647" s="241"/>
      <c r="Q647" s="241"/>
      <c r="R647" s="241"/>
      <c r="S647" s="241"/>
      <c r="T647" s="242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43" t="s">
        <v>156</v>
      </c>
      <c r="AU647" s="243" t="s">
        <v>81</v>
      </c>
      <c r="AV647" s="13" t="s">
        <v>79</v>
      </c>
      <c r="AW647" s="13" t="s">
        <v>33</v>
      </c>
      <c r="AX647" s="13" t="s">
        <v>72</v>
      </c>
      <c r="AY647" s="243" t="s">
        <v>144</v>
      </c>
    </row>
    <row r="648" s="14" customFormat="1">
      <c r="A648" s="14"/>
      <c r="B648" s="244"/>
      <c r="C648" s="245"/>
      <c r="D648" s="229" t="s">
        <v>156</v>
      </c>
      <c r="E648" s="246" t="s">
        <v>19</v>
      </c>
      <c r="F648" s="247" t="s">
        <v>215</v>
      </c>
      <c r="G648" s="245"/>
      <c r="H648" s="248">
        <v>1.4299999999999999</v>
      </c>
      <c r="I648" s="249"/>
      <c r="J648" s="245"/>
      <c r="K648" s="245"/>
      <c r="L648" s="250"/>
      <c r="M648" s="251"/>
      <c r="N648" s="252"/>
      <c r="O648" s="252"/>
      <c r="P648" s="252"/>
      <c r="Q648" s="252"/>
      <c r="R648" s="252"/>
      <c r="S648" s="252"/>
      <c r="T648" s="253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54" t="s">
        <v>156</v>
      </c>
      <c r="AU648" s="254" t="s">
        <v>81</v>
      </c>
      <c r="AV648" s="14" t="s">
        <v>81</v>
      </c>
      <c r="AW648" s="14" t="s">
        <v>33</v>
      </c>
      <c r="AX648" s="14" t="s">
        <v>72</v>
      </c>
      <c r="AY648" s="254" t="s">
        <v>144</v>
      </c>
    </row>
    <row r="649" s="13" customFormat="1">
      <c r="A649" s="13"/>
      <c r="B649" s="234"/>
      <c r="C649" s="235"/>
      <c r="D649" s="229" t="s">
        <v>156</v>
      </c>
      <c r="E649" s="236" t="s">
        <v>19</v>
      </c>
      <c r="F649" s="237" t="s">
        <v>178</v>
      </c>
      <c r="G649" s="235"/>
      <c r="H649" s="236" t="s">
        <v>19</v>
      </c>
      <c r="I649" s="238"/>
      <c r="J649" s="235"/>
      <c r="K649" s="235"/>
      <c r="L649" s="239"/>
      <c r="M649" s="240"/>
      <c r="N649" s="241"/>
      <c r="O649" s="241"/>
      <c r="P649" s="241"/>
      <c r="Q649" s="241"/>
      <c r="R649" s="241"/>
      <c r="S649" s="241"/>
      <c r="T649" s="242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43" t="s">
        <v>156</v>
      </c>
      <c r="AU649" s="243" t="s">
        <v>81</v>
      </c>
      <c r="AV649" s="13" t="s">
        <v>79</v>
      </c>
      <c r="AW649" s="13" t="s">
        <v>33</v>
      </c>
      <c r="AX649" s="13" t="s">
        <v>72</v>
      </c>
      <c r="AY649" s="243" t="s">
        <v>144</v>
      </c>
    </row>
    <row r="650" s="14" customFormat="1">
      <c r="A650" s="14"/>
      <c r="B650" s="244"/>
      <c r="C650" s="245"/>
      <c r="D650" s="229" t="s">
        <v>156</v>
      </c>
      <c r="E650" s="246" t="s">
        <v>19</v>
      </c>
      <c r="F650" s="247" t="s">
        <v>216</v>
      </c>
      <c r="G650" s="245"/>
      <c r="H650" s="248">
        <v>0.92000000000000004</v>
      </c>
      <c r="I650" s="249"/>
      <c r="J650" s="245"/>
      <c r="K650" s="245"/>
      <c r="L650" s="250"/>
      <c r="M650" s="251"/>
      <c r="N650" s="252"/>
      <c r="O650" s="252"/>
      <c r="P650" s="252"/>
      <c r="Q650" s="252"/>
      <c r="R650" s="252"/>
      <c r="S650" s="252"/>
      <c r="T650" s="253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54" t="s">
        <v>156</v>
      </c>
      <c r="AU650" s="254" t="s">
        <v>81</v>
      </c>
      <c r="AV650" s="14" t="s">
        <v>81</v>
      </c>
      <c r="AW650" s="14" t="s">
        <v>33</v>
      </c>
      <c r="AX650" s="14" t="s">
        <v>72</v>
      </c>
      <c r="AY650" s="254" t="s">
        <v>144</v>
      </c>
    </row>
    <row r="651" s="13" customFormat="1">
      <c r="A651" s="13"/>
      <c r="B651" s="234"/>
      <c r="C651" s="235"/>
      <c r="D651" s="229" t="s">
        <v>156</v>
      </c>
      <c r="E651" s="236" t="s">
        <v>19</v>
      </c>
      <c r="F651" s="237" t="s">
        <v>217</v>
      </c>
      <c r="G651" s="235"/>
      <c r="H651" s="236" t="s">
        <v>19</v>
      </c>
      <c r="I651" s="238"/>
      <c r="J651" s="235"/>
      <c r="K651" s="235"/>
      <c r="L651" s="239"/>
      <c r="M651" s="240"/>
      <c r="N651" s="241"/>
      <c r="O651" s="241"/>
      <c r="P651" s="241"/>
      <c r="Q651" s="241"/>
      <c r="R651" s="241"/>
      <c r="S651" s="241"/>
      <c r="T651" s="242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43" t="s">
        <v>156</v>
      </c>
      <c r="AU651" s="243" t="s">
        <v>81</v>
      </c>
      <c r="AV651" s="13" t="s">
        <v>79</v>
      </c>
      <c r="AW651" s="13" t="s">
        <v>33</v>
      </c>
      <c r="AX651" s="13" t="s">
        <v>72</v>
      </c>
      <c r="AY651" s="243" t="s">
        <v>144</v>
      </c>
    </row>
    <row r="652" s="14" customFormat="1">
      <c r="A652" s="14"/>
      <c r="B652" s="244"/>
      <c r="C652" s="245"/>
      <c r="D652" s="229" t="s">
        <v>156</v>
      </c>
      <c r="E652" s="246" t="s">
        <v>19</v>
      </c>
      <c r="F652" s="247" t="s">
        <v>218</v>
      </c>
      <c r="G652" s="245"/>
      <c r="H652" s="248">
        <v>4.71</v>
      </c>
      <c r="I652" s="249"/>
      <c r="J652" s="245"/>
      <c r="K652" s="245"/>
      <c r="L652" s="250"/>
      <c r="M652" s="251"/>
      <c r="N652" s="252"/>
      <c r="O652" s="252"/>
      <c r="P652" s="252"/>
      <c r="Q652" s="252"/>
      <c r="R652" s="252"/>
      <c r="S652" s="252"/>
      <c r="T652" s="253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54" t="s">
        <v>156</v>
      </c>
      <c r="AU652" s="254" t="s">
        <v>81</v>
      </c>
      <c r="AV652" s="14" t="s">
        <v>81</v>
      </c>
      <c r="AW652" s="14" t="s">
        <v>33</v>
      </c>
      <c r="AX652" s="14" t="s">
        <v>72</v>
      </c>
      <c r="AY652" s="254" t="s">
        <v>144</v>
      </c>
    </row>
    <row r="653" s="15" customFormat="1">
      <c r="A653" s="15"/>
      <c r="B653" s="255"/>
      <c r="C653" s="256"/>
      <c r="D653" s="229" t="s">
        <v>156</v>
      </c>
      <c r="E653" s="257" t="s">
        <v>19</v>
      </c>
      <c r="F653" s="258" t="s">
        <v>159</v>
      </c>
      <c r="G653" s="256"/>
      <c r="H653" s="259">
        <v>90.170000000000002</v>
      </c>
      <c r="I653" s="260"/>
      <c r="J653" s="256"/>
      <c r="K653" s="256"/>
      <c r="L653" s="261"/>
      <c r="M653" s="262"/>
      <c r="N653" s="263"/>
      <c r="O653" s="263"/>
      <c r="P653" s="263"/>
      <c r="Q653" s="263"/>
      <c r="R653" s="263"/>
      <c r="S653" s="263"/>
      <c r="T653" s="264"/>
      <c r="U653" s="15"/>
      <c r="V653" s="15"/>
      <c r="W653" s="15"/>
      <c r="X653" s="15"/>
      <c r="Y653" s="15"/>
      <c r="Z653" s="15"/>
      <c r="AA653" s="15"/>
      <c r="AB653" s="15"/>
      <c r="AC653" s="15"/>
      <c r="AD653" s="15"/>
      <c r="AE653" s="15"/>
      <c r="AT653" s="265" t="s">
        <v>156</v>
      </c>
      <c r="AU653" s="265" t="s">
        <v>81</v>
      </c>
      <c r="AV653" s="15" t="s">
        <v>152</v>
      </c>
      <c r="AW653" s="15" t="s">
        <v>33</v>
      </c>
      <c r="AX653" s="15" t="s">
        <v>79</v>
      </c>
      <c r="AY653" s="265" t="s">
        <v>144</v>
      </c>
    </row>
    <row r="654" s="2" customFormat="1" ht="16.5" customHeight="1">
      <c r="A654" s="41"/>
      <c r="B654" s="42"/>
      <c r="C654" s="216" t="s">
        <v>600</v>
      </c>
      <c r="D654" s="216" t="s">
        <v>147</v>
      </c>
      <c r="E654" s="217" t="s">
        <v>601</v>
      </c>
      <c r="F654" s="218" t="s">
        <v>602</v>
      </c>
      <c r="G654" s="219" t="s">
        <v>150</v>
      </c>
      <c r="H654" s="220">
        <v>366.90600000000001</v>
      </c>
      <c r="I654" s="221"/>
      <c r="J654" s="222">
        <f>ROUND(I654*H654,2)</f>
        <v>0</v>
      </c>
      <c r="K654" s="218" t="s">
        <v>151</v>
      </c>
      <c r="L654" s="47"/>
      <c r="M654" s="223" t="s">
        <v>19</v>
      </c>
      <c r="N654" s="224" t="s">
        <v>43</v>
      </c>
      <c r="O654" s="87"/>
      <c r="P654" s="225">
        <f>O654*H654</f>
        <v>0</v>
      </c>
      <c r="Q654" s="225">
        <v>0.00028600000000000001</v>
      </c>
      <c r="R654" s="225">
        <f>Q654*H654</f>
        <v>0.10493511600000001</v>
      </c>
      <c r="S654" s="225">
        <v>0</v>
      </c>
      <c r="T654" s="226">
        <f>S654*H654</f>
        <v>0</v>
      </c>
      <c r="U654" s="41"/>
      <c r="V654" s="41"/>
      <c r="W654" s="41"/>
      <c r="X654" s="41"/>
      <c r="Y654" s="41"/>
      <c r="Z654" s="41"/>
      <c r="AA654" s="41"/>
      <c r="AB654" s="41"/>
      <c r="AC654" s="41"/>
      <c r="AD654" s="41"/>
      <c r="AE654" s="41"/>
      <c r="AR654" s="227" t="s">
        <v>193</v>
      </c>
      <c r="AT654" s="227" t="s">
        <v>147</v>
      </c>
      <c r="AU654" s="227" t="s">
        <v>81</v>
      </c>
      <c r="AY654" s="20" t="s">
        <v>144</v>
      </c>
      <c r="BE654" s="228">
        <f>IF(N654="základní",J654,0)</f>
        <v>0</v>
      </c>
      <c r="BF654" s="228">
        <f>IF(N654="snížená",J654,0)</f>
        <v>0</v>
      </c>
      <c r="BG654" s="228">
        <f>IF(N654="zákl. přenesená",J654,0)</f>
        <v>0</v>
      </c>
      <c r="BH654" s="228">
        <f>IF(N654="sníž. přenesená",J654,0)</f>
        <v>0</v>
      </c>
      <c r="BI654" s="228">
        <f>IF(N654="nulová",J654,0)</f>
        <v>0</v>
      </c>
      <c r="BJ654" s="20" t="s">
        <v>79</v>
      </c>
      <c r="BK654" s="228">
        <f>ROUND(I654*H654,2)</f>
        <v>0</v>
      </c>
      <c r="BL654" s="20" t="s">
        <v>193</v>
      </c>
      <c r="BM654" s="227" t="s">
        <v>603</v>
      </c>
    </row>
    <row r="655" s="2" customFormat="1">
      <c r="A655" s="41"/>
      <c r="B655" s="42"/>
      <c r="C655" s="43"/>
      <c r="D655" s="229" t="s">
        <v>154</v>
      </c>
      <c r="E655" s="43"/>
      <c r="F655" s="230" t="s">
        <v>604</v>
      </c>
      <c r="G655" s="43"/>
      <c r="H655" s="43"/>
      <c r="I655" s="231"/>
      <c r="J655" s="43"/>
      <c r="K655" s="43"/>
      <c r="L655" s="47"/>
      <c r="M655" s="232"/>
      <c r="N655" s="233"/>
      <c r="O655" s="87"/>
      <c r="P655" s="87"/>
      <c r="Q655" s="87"/>
      <c r="R655" s="87"/>
      <c r="S655" s="87"/>
      <c r="T655" s="88"/>
      <c r="U655" s="41"/>
      <c r="V655" s="41"/>
      <c r="W655" s="41"/>
      <c r="X655" s="41"/>
      <c r="Y655" s="41"/>
      <c r="Z655" s="41"/>
      <c r="AA655" s="41"/>
      <c r="AB655" s="41"/>
      <c r="AC655" s="41"/>
      <c r="AD655" s="41"/>
      <c r="AE655" s="41"/>
      <c r="AT655" s="20" t="s">
        <v>154</v>
      </c>
      <c r="AU655" s="20" t="s">
        <v>81</v>
      </c>
    </row>
    <row r="656" s="13" customFormat="1">
      <c r="A656" s="13"/>
      <c r="B656" s="234"/>
      <c r="C656" s="235"/>
      <c r="D656" s="229" t="s">
        <v>156</v>
      </c>
      <c r="E656" s="236" t="s">
        <v>19</v>
      </c>
      <c r="F656" s="237" t="s">
        <v>605</v>
      </c>
      <c r="G656" s="235"/>
      <c r="H656" s="236" t="s">
        <v>19</v>
      </c>
      <c r="I656" s="238"/>
      <c r="J656" s="235"/>
      <c r="K656" s="235"/>
      <c r="L656" s="239"/>
      <c r="M656" s="240"/>
      <c r="N656" s="241"/>
      <c r="O656" s="241"/>
      <c r="P656" s="241"/>
      <c r="Q656" s="241"/>
      <c r="R656" s="241"/>
      <c r="S656" s="241"/>
      <c r="T656" s="242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43" t="s">
        <v>156</v>
      </c>
      <c r="AU656" s="243" t="s">
        <v>81</v>
      </c>
      <c r="AV656" s="13" t="s">
        <v>79</v>
      </c>
      <c r="AW656" s="13" t="s">
        <v>33</v>
      </c>
      <c r="AX656" s="13" t="s">
        <v>72</v>
      </c>
      <c r="AY656" s="243" t="s">
        <v>144</v>
      </c>
    </row>
    <row r="657" s="13" customFormat="1">
      <c r="A657" s="13"/>
      <c r="B657" s="234"/>
      <c r="C657" s="235"/>
      <c r="D657" s="229" t="s">
        <v>156</v>
      </c>
      <c r="E657" s="236" t="s">
        <v>19</v>
      </c>
      <c r="F657" s="237" t="s">
        <v>197</v>
      </c>
      <c r="G657" s="235"/>
      <c r="H657" s="236" t="s">
        <v>19</v>
      </c>
      <c r="I657" s="238"/>
      <c r="J657" s="235"/>
      <c r="K657" s="235"/>
      <c r="L657" s="239"/>
      <c r="M657" s="240"/>
      <c r="N657" s="241"/>
      <c r="O657" s="241"/>
      <c r="P657" s="241"/>
      <c r="Q657" s="241"/>
      <c r="R657" s="241"/>
      <c r="S657" s="241"/>
      <c r="T657" s="242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43" t="s">
        <v>156</v>
      </c>
      <c r="AU657" s="243" t="s">
        <v>81</v>
      </c>
      <c r="AV657" s="13" t="s">
        <v>79</v>
      </c>
      <c r="AW657" s="13" t="s">
        <v>33</v>
      </c>
      <c r="AX657" s="13" t="s">
        <v>72</v>
      </c>
      <c r="AY657" s="243" t="s">
        <v>144</v>
      </c>
    </row>
    <row r="658" s="14" customFormat="1">
      <c r="A658" s="14"/>
      <c r="B658" s="244"/>
      <c r="C658" s="245"/>
      <c r="D658" s="229" t="s">
        <v>156</v>
      </c>
      <c r="E658" s="246" t="s">
        <v>19</v>
      </c>
      <c r="F658" s="247" t="s">
        <v>198</v>
      </c>
      <c r="G658" s="245"/>
      <c r="H658" s="248">
        <v>43.619999999999997</v>
      </c>
      <c r="I658" s="249"/>
      <c r="J658" s="245"/>
      <c r="K658" s="245"/>
      <c r="L658" s="250"/>
      <c r="M658" s="251"/>
      <c r="N658" s="252"/>
      <c r="O658" s="252"/>
      <c r="P658" s="252"/>
      <c r="Q658" s="252"/>
      <c r="R658" s="252"/>
      <c r="S658" s="252"/>
      <c r="T658" s="253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54" t="s">
        <v>156</v>
      </c>
      <c r="AU658" s="254" t="s">
        <v>81</v>
      </c>
      <c r="AV658" s="14" t="s">
        <v>81</v>
      </c>
      <c r="AW658" s="14" t="s">
        <v>33</v>
      </c>
      <c r="AX658" s="14" t="s">
        <v>72</v>
      </c>
      <c r="AY658" s="254" t="s">
        <v>144</v>
      </c>
    </row>
    <row r="659" s="13" customFormat="1">
      <c r="A659" s="13"/>
      <c r="B659" s="234"/>
      <c r="C659" s="235"/>
      <c r="D659" s="229" t="s">
        <v>156</v>
      </c>
      <c r="E659" s="236" t="s">
        <v>19</v>
      </c>
      <c r="F659" s="237" t="s">
        <v>199</v>
      </c>
      <c r="G659" s="235"/>
      <c r="H659" s="236" t="s">
        <v>19</v>
      </c>
      <c r="I659" s="238"/>
      <c r="J659" s="235"/>
      <c r="K659" s="235"/>
      <c r="L659" s="239"/>
      <c r="M659" s="240"/>
      <c r="N659" s="241"/>
      <c r="O659" s="241"/>
      <c r="P659" s="241"/>
      <c r="Q659" s="241"/>
      <c r="R659" s="241"/>
      <c r="S659" s="241"/>
      <c r="T659" s="242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43" t="s">
        <v>156</v>
      </c>
      <c r="AU659" s="243" t="s">
        <v>81</v>
      </c>
      <c r="AV659" s="13" t="s">
        <v>79</v>
      </c>
      <c r="AW659" s="13" t="s">
        <v>33</v>
      </c>
      <c r="AX659" s="13" t="s">
        <v>72</v>
      </c>
      <c r="AY659" s="243" t="s">
        <v>144</v>
      </c>
    </row>
    <row r="660" s="14" customFormat="1">
      <c r="A660" s="14"/>
      <c r="B660" s="244"/>
      <c r="C660" s="245"/>
      <c r="D660" s="229" t="s">
        <v>156</v>
      </c>
      <c r="E660" s="246" t="s">
        <v>19</v>
      </c>
      <c r="F660" s="247" t="s">
        <v>200</v>
      </c>
      <c r="G660" s="245"/>
      <c r="H660" s="248">
        <v>4.3300000000000001</v>
      </c>
      <c r="I660" s="249"/>
      <c r="J660" s="245"/>
      <c r="K660" s="245"/>
      <c r="L660" s="250"/>
      <c r="M660" s="251"/>
      <c r="N660" s="252"/>
      <c r="O660" s="252"/>
      <c r="P660" s="252"/>
      <c r="Q660" s="252"/>
      <c r="R660" s="252"/>
      <c r="S660" s="252"/>
      <c r="T660" s="253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54" t="s">
        <v>156</v>
      </c>
      <c r="AU660" s="254" t="s">
        <v>81</v>
      </c>
      <c r="AV660" s="14" t="s">
        <v>81</v>
      </c>
      <c r="AW660" s="14" t="s">
        <v>33</v>
      </c>
      <c r="AX660" s="14" t="s">
        <v>72</v>
      </c>
      <c r="AY660" s="254" t="s">
        <v>144</v>
      </c>
    </row>
    <row r="661" s="13" customFormat="1">
      <c r="A661" s="13"/>
      <c r="B661" s="234"/>
      <c r="C661" s="235"/>
      <c r="D661" s="229" t="s">
        <v>156</v>
      </c>
      <c r="E661" s="236" t="s">
        <v>19</v>
      </c>
      <c r="F661" s="237" t="s">
        <v>182</v>
      </c>
      <c r="G661" s="235"/>
      <c r="H661" s="236" t="s">
        <v>19</v>
      </c>
      <c r="I661" s="238"/>
      <c r="J661" s="235"/>
      <c r="K661" s="235"/>
      <c r="L661" s="239"/>
      <c r="M661" s="240"/>
      <c r="N661" s="241"/>
      <c r="O661" s="241"/>
      <c r="P661" s="241"/>
      <c r="Q661" s="241"/>
      <c r="R661" s="241"/>
      <c r="S661" s="241"/>
      <c r="T661" s="242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43" t="s">
        <v>156</v>
      </c>
      <c r="AU661" s="243" t="s">
        <v>81</v>
      </c>
      <c r="AV661" s="13" t="s">
        <v>79</v>
      </c>
      <c r="AW661" s="13" t="s">
        <v>33</v>
      </c>
      <c r="AX661" s="13" t="s">
        <v>72</v>
      </c>
      <c r="AY661" s="243" t="s">
        <v>144</v>
      </c>
    </row>
    <row r="662" s="14" customFormat="1">
      <c r="A662" s="14"/>
      <c r="B662" s="244"/>
      <c r="C662" s="245"/>
      <c r="D662" s="229" t="s">
        <v>156</v>
      </c>
      <c r="E662" s="246" t="s">
        <v>19</v>
      </c>
      <c r="F662" s="247" t="s">
        <v>201</v>
      </c>
      <c r="G662" s="245"/>
      <c r="H662" s="248">
        <v>5.2000000000000002</v>
      </c>
      <c r="I662" s="249"/>
      <c r="J662" s="245"/>
      <c r="K662" s="245"/>
      <c r="L662" s="250"/>
      <c r="M662" s="251"/>
      <c r="N662" s="252"/>
      <c r="O662" s="252"/>
      <c r="P662" s="252"/>
      <c r="Q662" s="252"/>
      <c r="R662" s="252"/>
      <c r="S662" s="252"/>
      <c r="T662" s="253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54" t="s">
        <v>156</v>
      </c>
      <c r="AU662" s="254" t="s">
        <v>81</v>
      </c>
      <c r="AV662" s="14" t="s">
        <v>81</v>
      </c>
      <c r="AW662" s="14" t="s">
        <v>33</v>
      </c>
      <c r="AX662" s="14" t="s">
        <v>72</v>
      </c>
      <c r="AY662" s="254" t="s">
        <v>144</v>
      </c>
    </row>
    <row r="663" s="13" customFormat="1">
      <c r="A663" s="13"/>
      <c r="B663" s="234"/>
      <c r="C663" s="235"/>
      <c r="D663" s="229" t="s">
        <v>156</v>
      </c>
      <c r="E663" s="236" t="s">
        <v>19</v>
      </c>
      <c r="F663" s="237" t="s">
        <v>172</v>
      </c>
      <c r="G663" s="235"/>
      <c r="H663" s="236" t="s">
        <v>19</v>
      </c>
      <c r="I663" s="238"/>
      <c r="J663" s="235"/>
      <c r="K663" s="235"/>
      <c r="L663" s="239"/>
      <c r="M663" s="240"/>
      <c r="N663" s="241"/>
      <c r="O663" s="241"/>
      <c r="P663" s="241"/>
      <c r="Q663" s="241"/>
      <c r="R663" s="241"/>
      <c r="S663" s="241"/>
      <c r="T663" s="242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43" t="s">
        <v>156</v>
      </c>
      <c r="AU663" s="243" t="s">
        <v>81</v>
      </c>
      <c r="AV663" s="13" t="s">
        <v>79</v>
      </c>
      <c r="AW663" s="13" t="s">
        <v>33</v>
      </c>
      <c r="AX663" s="13" t="s">
        <v>72</v>
      </c>
      <c r="AY663" s="243" t="s">
        <v>144</v>
      </c>
    </row>
    <row r="664" s="14" customFormat="1">
      <c r="A664" s="14"/>
      <c r="B664" s="244"/>
      <c r="C664" s="245"/>
      <c r="D664" s="229" t="s">
        <v>156</v>
      </c>
      <c r="E664" s="246" t="s">
        <v>19</v>
      </c>
      <c r="F664" s="247" t="s">
        <v>202</v>
      </c>
      <c r="G664" s="245"/>
      <c r="H664" s="248">
        <v>1.45</v>
      </c>
      <c r="I664" s="249"/>
      <c r="J664" s="245"/>
      <c r="K664" s="245"/>
      <c r="L664" s="250"/>
      <c r="M664" s="251"/>
      <c r="N664" s="252"/>
      <c r="O664" s="252"/>
      <c r="P664" s="252"/>
      <c r="Q664" s="252"/>
      <c r="R664" s="252"/>
      <c r="S664" s="252"/>
      <c r="T664" s="253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54" t="s">
        <v>156</v>
      </c>
      <c r="AU664" s="254" t="s">
        <v>81</v>
      </c>
      <c r="AV664" s="14" t="s">
        <v>81</v>
      </c>
      <c r="AW664" s="14" t="s">
        <v>33</v>
      </c>
      <c r="AX664" s="14" t="s">
        <v>72</v>
      </c>
      <c r="AY664" s="254" t="s">
        <v>144</v>
      </c>
    </row>
    <row r="665" s="13" customFormat="1">
      <c r="A665" s="13"/>
      <c r="B665" s="234"/>
      <c r="C665" s="235"/>
      <c r="D665" s="229" t="s">
        <v>156</v>
      </c>
      <c r="E665" s="236" t="s">
        <v>19</v>
      </c>
      <c r="F665" s="237" t="s">
        <v>184</v>
      </c>
      <c r="G665" s="235"/>
      <c r="H665" s="236" t="s">
        <v>19</v>
      </c>
      <c r="I665" s="238"/>
      <c r="J665" s="235"/>
      <c r="K665" s="235"/>
      <c r="L665" s="239"/>
      <c r="M665" s="240"/>
      <c r="N665" s="241"/>
      <c r="O665" s="241"/>
      <c r="P665" s="241"/>
      <c r="Q665" s="241"/>
      <c r="R665" s="241"/>
      <c r="S665" s="241"/>
      <c r="T665" s="242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43" t="s">
        <v>156</v>
      </c>
      <c r="AU665" s="243" t="s">
        <v>81</v>
      </c>
      <c r="AV665" s="13" t="s">
        <v>79</v>
      </c>
      <c r="AW665" s="13" t="s">
        <v>33</v>
      </c>
      <c r="AX665" s="13" t="s">
        <v>72</v>
      </c>
      <c r="AY665" s="243" t="s">
        <v>144</v>
      </c>
    </row>
    <row r="666" s="14" customFormat="1">
      <c r="A666" s="14"/>
      <c r="B666" s="244"/>
      <c r="C666" s="245"/>
      <c r="D666" s="229" t="s">
        <v>156</v>
      </c>
      <c r="E666" s="246" t="s">
        <v>19</v>
      </c>
      <c r="F666" s="247" t="s">
        <v>203</v>
      </c>
      <c r="G666" s="245"/>
      <c r="H666" s="248">
        <v>1.1799999999999999</v>
      </c>
      <c r="I666" s="249"/>
      <c r="J666" s="245"/>
      <c r="K666" s="245"/>
      <c r="L666" s="250"/>
      <c r="M666" s="251"/>
      <c r="N666" s="252"/>
      <c r="O666" s="252"/>
      <c r="P666" s="252"/>
      <c r="Q666" s="252"/>
      <c r="R666" s="252"/>
      <c r="S666" s="252"/>
      <c r="T666" s="253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54" t="s">
        <v>156</v>
      </c>
      <c r="AU666" s="254" t="s">
        <v>81</v>
      </c>
      <c r="AV666" s="14" t="s">
        <v>81</v>
      </c>
      <c r="AW666" s="14" t="s">
        <v>33</v>
      </c>
      <c r="AX666" s="14" t="s">
        <v>72</v>
      </c>
      <c r="AY666" s="254" t="s">
        <v>144</v>
      </c>
    </row>
    <row r="667" s="13" customFormat="1">
      <c r="A667" s="13"/>
      <c r="B667" s="234"/>
      <c r="C667" s="235"/>
      <c r="D667" s="229" t="s">
        <v>156</v>
      </c>
      <c r="E667" s="236" t="s">
        <v>19</v>
      </c>
      <c r="F667" s="237" t="s">
        <v>204</v>
      </c>
      <c r="G667" s="235"/>
      <c r="H667" s="236" t="s">
        <v>19</v>
      </c>
      <c r="I667" s="238"/>
      <c r="J667" s="235"/>
      <c r="K667" s="235"/>
      <c r="L667" s="239"/>
      <c r="M667" s="240"/>
      <c r="N667" s="241"/>
      <c r="O667" s="241"/>
      <c r="P667" s="241"/>
      <c r="Q667" s="241"/>
      <c r="R667" s="241"/>
      <c r="S667" s="241"/>
      <c r="T667" s="242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43" t="s">
        <v>156</v>
      </c>
      <c r="AU667" s="243" t="s">
        <v>81</v>
      </c>
      <c r="AV667" s="13" t="s">
        <v>79</v>
      </c>
      <c r="AW667" s="13" t="s">
        <v>33</v>
      </c>
      <c r="AX667" s="13" t="s">
        <v>72</v>
      </c>
      <c r="AY667" s="243" t="s">
        <v>144</v>
      </c>
    </row>
    <row r="668" s="14" customFormat="1">
      <c r="A668" s="14"/>
      <c r="B668" s="244"/>
      <c r="C668" s="245"/>
      <c r="D668" s="229" t="s">
        <v>156</v>
      </c>
      <c r="E668" s="246" t="s">
        <v>19</v>
      </c>
      <c r="F668" s="247" t="s">
        <v>205</v>
      </c>
      <c r="G668" s="245"/>
      <c r="H668" s="248">
        <v>5.5199999999999996</v>
      </c>
      <c r="I668" s="249"/>
      <c r="J668" s="245"/>
      <c r="K668" s="245"/>
      <c r="L668" s="250"/>
      <c r="M668" s="251"/>
      <c r="N668" s="252"/>
      <c r="O668" s="252"/>
      <c r="P668" s="252"/>
      <c r="Q668" s="252"/>
      <c r="R668" s="252"/>
      <c r="S668" s="252"/>
      <c r="T668" s="253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54" t="s">
        <v>156</v>
      </c>
      <c r="AU668" s="254" t="s">
        <v>81</v>
      </c>
      <c r="AV668" s="14" t="s">
        <v>81</v>
      </c>
      <c r="AW668" s="14" t="s">
        <v>33</v>
      </c>
      <c r="AX668" s="14" t="s">
        <v>72</v>
      </c>
      <c r="AY668" s="254" t="s">
        <v>144</v>
      </c>
    </row>
    <row r="669" s="13" customFormat="1">
      <c r="A669" s="13"/>
      <c r="B669" s="234"/>
      <c r="C669" s="235"/>
      <c r="D669" s="229" t="s">
        <v>156</v>
      </c>
      <c r="E669" s="236" t="s">
        <v>19</v>
      </c>
      <c r="F669" s="237" t="s">
        <v>206</v>
      </c>
      <c r="G669" s="235"/>
      <c r="H669" s="236" t="s">
        <v>19</v>
      </c>
      <c r="I669" s="238"/>
      <c r="J669" s="235"/>
      <c r="K669" s="235"/>
      <c r="L669" s="239"/>
      <c r="M669" s="240"/>
      <c r="N669" s="241"/>
      <c r="O669" s="241"/>
      <c r="P669" s="241"/>
      <c r="Q669" s="241"/>
      <c r="R669" s="241"/>
      <c r="S669" s="241"/>
      <c r="T669" s="242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43" t="s">
        <v>156</v>
      </c>
      <c r="AU669" s="243" t="s">
        <v>81</v>
      </c>
      <c r="AV669" s="13" t="s">
        <v>79</v>
      </c>
      <c r="AW669" s="13" t="s">
        <v>33</v>
      </c>
      <c r="AX669" s="13" t="s">
        <v>72</v>
      </c>
      <c r="AY669" s="243" t="s">
        <v>144</v>
      </c>
    </row>
    <row r="670" s="14" customFormat="1">
      <c r="A670" s="14"/>
      <c r="B670" s="244"/>
      <c r="C670" s="245"/>
      <c r="D670" s="229" t="s">
        <v>156</v>
      </c>
      <c r="E670" s="246" t="s">
        <v>19</v>
      </c>
      <c r="F670" s="247" t="s">
        <v>207</v>
      </c>
      <c r="G670" s="245"/>
      <c r="H670" s="248">
        <v>3.71</v>
      </c>
      <c r="I670" s="249"/>
      <c r="J670" s="245"/>
      <c r="K670" s="245"/>
      <c r="L670" s="250"/>
      <c r="M670" s="251"/>
      <c r="N670" s="252"/>
      <c r="O670" s="252"/>
      <c r="P670" s="252"/>
      <c r="Q670" s="252"/>
      <c r="R670" s="252"/>
      <c r="S670" s="252"/>
      <c r="T670" s="253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54" t="s">
        <v>156</v>
      </c>
      <c r="AU670" s="254" t="s">
        <v>81</v>
      </c>
      <c r="AV670" s="14" t="s">
        <v>81</v>
      </c>
      <c r="AW670" s="14" t="s">
        <v>33</v>
      </c>
      <c r="AX670" s="14" t="s">
        <v>72</v>
      </c>
      <c r="AY670" s="254" t="s">
        <v>144</v>
      </c>
    </row>
    <row r="671" s="13" customFormat="1">
      <c r="A671" s="13"/>
      <c r="B671" s="234"/>
      <c r="C671" s="235"/>
      <c r="D671" s="229" t="s">
        <v>156</v>
      </c>
      <c r="E671" s="236" t="s">
        <v>19</v>
      </c>
      <c r="F671" s="237" t="s">
        <v>208</v>
      </c>
      <c r="G671" s="235"/>
      <c r="H671" s="236" t="s">
        <v>19</v>
      </c>
      <c r="I671" s="238"/>
      <c r="J671" s="235"/>
      <c r="K671" s="235"/>
      <c r="L671" s="239"/>
      <c r="M671" s="240"/>
      <c r="N671" s="241"/>
      <c r="O671" s="241"/>
      <c r="P671" s="241"/>
      <c r="Q671" s="241"/>
      <c r="R671" s="241"/>
      <c r="S671" s="241"/>
      <c r="T671" s="242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43" t="s">
        <v>156</v>
      </c>
      <c r="AU671" s="243" t="s">
        <v>81</v>
      </c>
      <c r="AV671" s="13" t="s">
        <v>79</v>
      </c>
      <c r="AW671" s="13" t="s">
        <v>33</v>
      </c>
      <c r="AX671" s="13" t="s">
        <v>72</v>
      </c>
      <c r="AY671" s="243" t="s">
        <v>144</v>
      </c>
    </row>
    <row r="672" s="14" customFormat="1">
      <c r="A672" s="14"/>
      <c r="B672" s="244"/>
      <c r="C672" s="245"/>
      <c r="D672" s="229" t="s">
        <v>156</v>
      </c>
      <c r="E672" s="246" t="s">
        <v>19</v>
      </c>
      <c r="F672" s="247" t="s">
        <v>209</v>
      </c>
      <c r="G672" s="245"/>
      <c r="H672" s="248">
        <v>1.6200000000000001</v>
      </c>
      <c r="I672" s="249"/>
      <c r="J672" s="245"/>
      <c r="K672" s="245"/>
      <c r="L672" s="250"/>
      <c r="M672" s="251"/>
      <c r="N672" s="252"/>
      <c r="O672" s="252"/>
      <c r="P672" s="252"/>
      <c r="Q672" s="252"/>
      <c r="R672" s="252"/>
      <c r="S672" s="252"/>
      <c r="T672" s="253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54" t="s">
        <v>156</v>
      </c>
      <c r="AU672" s="254" t="s">
        <v>81</v>
      </c>
      <c r="AV672" s="14" t="s">
        <v>81</v>
      </c>
      <c r="AW672" s="14" t="s">
        <v>33</v>
      </c>
      <c r="AX672" s="14" t="s">
        <v>72</v>
      </c>
      <c r="AY672" s="254" t="s">
        <v>144</v>
      </c>
    </row>
    <row r="673" s="13" customFormat="1">
      <c r="A673" s="13"/>
      <c r="B673" s="234"/>
      <c r="C673" s="235"/>
      <c r="D673" s="229" t="s">
        <v>156</v>
      </c>
      <c r="E673" s="236" t="s">
        <v>19</v>
      </c>
      <c r="F673" s="237" t="s">
        <v>164</v>
      </c>
      <c r="G673" s="235"/>
      <c r="H673" s="236" t="s">
        <v>19</v>
      </c>
      <c r="I673" s="238"/>
      <c r="J673" s="235"/>
      <c r="K673" s="235"/>
      <c r="L673" s="239"/>
      <c r="M673" s="240"/>
      <c r="N673" s="241"/>
      <c r="O673" s="241"/>
      <c r="P673" s="241"/>
      <c r="Q673" s="241"/>
      <c r="R673" s="241"/>
      <c r="S673" s="241"/>
      <c r="T673" s="242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43" t="s">
        <v>156</v>
      </c>
      <c r="AU673" s="243" t="s">
        <v>81</v>
      </c>
      <c r="AV673" s="13" t="s">
        <v>79</v>
      </c>
      <c r="AW673" s="13" t="s">
        <v>33</v>
      </c>
      <c r="AX673" s="13" t="s">
        <v>72</v>
      </c>
      <c r="AY673" s="243" t="s">
        <v>144</v>
      </c>
    </row>
    <row r="674" s="14" customFormat="1">
      <c r="A674" s="14"/>
      <c r="B674" s="244"/>
      <c r="C674" s="245"/>
      <c r="D674" s="229" t="s">
        <v>156</v>
      </c>
      <c r="E674" s="246" t="s">
        <v>19</v>
      </c>
      <c r="F674" s="247" t="s">
        <v>210</v>
      </c>
      <c r="G674" s="245"/>
      <c r="H674" s="248">
        <v>5.8399999999999999</v>
      </c>
      <c r="I674" s="249"/>
      <c r="J674" s="245"/>
      <c r="K674" s="245"/>
      <c r="L674" s="250"/>
      <c r="M674" s="251"/>
      <c r="N674" s="252"/>
      <c r="O674" s="252"/>
      <c r="P674" s="252"/>
      <c r="Q674" s="252"/>
      <c r="R674" s="252"/>
      <c r="S674" s="252"/>
      <c r="T674" s="253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54" t="s">
        <v>156</v>
      </c>
      <c r="AU674" s="254" t="s">
        <v>81</v>
      </c>
      <c r="AV674" s="14" t="s">
        <v>81</v>
      </c>
      <c r="AW674" s="14" t="s">
        <v>33</v>
      </c>
      <c r="AX674" s="14" t="s">
        <v>72</v>
      </c>
      <c r="AY674" s="254" t="s">
        <v>144</v>
      </c>
    </row>
    <row r="675" s="13" customFormat="1">
      <c r="A675" s="13"/>
      <c r="B675" s="234"/>
      <c r="C675" s="235"/>
      <c r="D675" s="229" t="s">
        <v>156</v>
      </c>
      <c r="E675" s="236" t="s">
        <v>19</v>
      </c>
      <c r="F675" s="237" t="s">
        <v>211</v>
      </c>
      <c r="G675" s="235"/>
      <c r="H675" s="236" t="s">
        <v>19</v>
      </c>
      <c r="I675" s="238"/>
      <c r="J675" s="235"/>
      <c r="K675" s="235"/>
      <c r="L675" s="239"/>
      <c r="M675" s="240"/>
      <c r="N675" s="241"/>
      <c r="O675" s="241"/>
      <c r="P675" s="241"/>
      <c r="Q675" s="241"/>
      <c r="R675" s="241"/>
      <c r="S675" s="241"/>
      <c r="T675" s="242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43" t="s">
        <v>156</v>
      </c>
      <c r="AU675" s="243" t="s">
        <v>81</v>
      </c>
      <c r="AV675" s="13" t="s">
        <v>79</v>
      </c>
      <c r="AW675" s="13" t="s">
        <v>33</v>
      </c>
      <c r="AX675" s="13" t="s">
        <v>72</v>
      </c>
      <c r="AY675" s="243" t="s">
        <v>144</v>
      </c>
    </row>
    <row r="676" s="14" customFormat="1">
      <c r="A676" s="14"/>
      <c r="B676" s="244"/>
      <c r="C676" s="245"/>
      <c r="D676" s="229" t="s">
        <v>156</v>
      </c>
      <c r="E676" s="246" t="s">
        <v>19</v>
      </c>
      <c r="F676" s="247" t="s">
        <v>212</v>
      </c>
      <c r="G676" s="245"/>
      <c r="H676" s="248">
        <v>1.21</v>
      </c>
      <c r="I676" s="249"/>
      <c r="J676" s="245"/>
      <c r="K676" s="245"/>
      <c r="L676" s="250"/>
      <c r="M676" s="251"/>
      <c r="N676" s="252"/>
      <c r="O676" s="252"/>
      <c r="P676" s="252"/>
      <c r="Q676" s="252"/>
      <c r="R676" s="252"/>
      <c r="S676" s="252"/>
      <c r="T676" s="253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54" t="s">
        <v>156</v>
      </c>
      <c r="AU676" s="254" t="s">
        <v>81</v>
      </c>
      <c r="AV676" s="14" t="s">
        <v>81</v>
      </c>
      <c r="AW676" s="14" t="s">
        <v>33</v>
      </c>
      <c r="AX676" s="14" t="s">
        <v>72</v>
      </c>
      <c r="AY676" s="254" t="s">
        <v>144</v>
      </c>
    </row>
    <row r="677" s="13" customFormat="1">
      <c r="A677" s="13"/>
      <c r="B677" s="234"/>
      <c r="C677" s="235"/>
      <c r="D677" s="229" t="s">
        <v>156</v>
      </c>
      <c r="E677" s="236" t="s">
        <v>19</v>
      </c>
      <c r="F677" s="237" t="s">
        <v>213</v>
      </c>
      <c r="G677" s="235"/>
      <c r="H677" s="236" t="s">
        <v>19</v>
      </c>
      <c r="I677" s="238"/>
      <c r="J677" s="235"/>
      <c r="K677" s="235"/>
      <c r="L677" s="239"/>
      <c r="M677" s="240"/>
      <c r="N677" s="241"/>
      <c r="O677" s="241"/>
      <c r="P677" s="241"/>
      <c r="Q677" s="241"/>
      <c r="R677" s="241"/>
      <c r="S677" s="241"/>
      <c r="T677" s="242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43" t="s">
        <v>156</v>
      </c>
      <c r="AU677" s="243" t="s">
        <v>81</v>
      </c>
      <c r="AV677" s="13" t="s">
        <v>79</v>
      </c>
      <c r="AW677" s="13" t="s">
        <v>33</v>
      </c>
      <c r="AX677" s="13" t="s">
        <v>72</v>
      </c>
      <c r="AY677" s="243" t="s">
        <v>144</v>
      </c>
    </row>
    <row r="678" s="14" customFormat="1">
      <c r="A678" s="14"/>
      <c r="B678" s="244"/>
      <c r="C678" s="245"/>
      <c r="D678" s="229" t="s">
        <v>156</v>
      </c>
      <c r="E678" s="246" t="s">
        <v>19</v>
      </c>
      <c r="F678" s="247" t="s">
        <v>200</v>
      </c>
      <c r="G678" s="245"/>
      <c r="H678" s="248">
        <v>4.3300000000000001</v>
      </c>
      <c r="I678" s="249"/>
      <c r="J678" s="245"/>
      <c r="K678" s="245"/>
      <c r="L678" s="250"/>
      <c r="M678" s="251"/>
      <c r="N678" s="252"/>
      <c r="O678" s="252"/>
      <c r="P678" s="252"/>
      <c r="Q678" s="252"/>
      <c r="R678" s="252"/>
      <c r="S678" s="252"/>
      <c r="T678" s="253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54" t="s">
        <v>156</v>
      </c>
      <c r="AU678" s="254" t="s">
        <v>81</v>
      </c>
      <c r="AV678" s="14" t="s">
        <v>81</v>
      </c>
      <c r="AW678" s="14" t="s">
        <v>33</v>
      </c>
      <c r="AX678" s="14" t="s">
        <v>72</v>
      </c>
      <c r="AY678" s="254" t="s">
        <v>144</v>
      </c>
    </row>
    <row r="679" s="13" customFormat="1">
      <c r="A679" s="13"/>
      <c r="B679" s="234"/>
      <c r="C679" s="235"/>
      <c r="D679" s="229" t="s">
        <v>156</v>
      </c>
      <c r="E679" s="236" t="s">
        <v>19</v>
      </c>
      <c r="F679" s="237" t="s">
        <v>180</v>
      </c>
      <c r="G679" s="235"/>
      <c r="H679" s="236" t="s">
        <v>19</v>
      </c>
      <c r="I679" s="238"/>
      <c r="J679" s="235"/>
      <c r="K679" s="235"/>
      <c r="L679" s="239"/>
      <c r="M679" s="240"/>
      <c r="N679" s="241"/>
      <c r="O679" s="241"/>
      <c r="P679" s="241"/>
      <c r="Q679" s="241"/>
      <c r="R679" s="241"/>
      <c r="S679" s="241"/>
      <c r="T679" s="242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43" t="s">
        <v>156</v>
      </c>
      <c r="AU679" s="243" t="s">
        <v>81</v>
      </c>
      <c r="AV679" s="13" t="s">
        <v>79</v>
      </c>
      <c r="AW679" s="13" t="s">
        <v>33</v>
      </c>
      <c r="AX679" s="13" t="s">
        <v>72</v>
      </c>
      <c r="AY679" s="243" t="s">
        <v>144</v>
      </c>
    </row>
    <row r="680" s="14" customFormat="1">
      <c r="A680" s="14"/>
      <c r="B680" s="244"/>
      <c r="C680" s="245"/>
      <c r="D680" s="229" t="s">
        <v>156</v>
      </c>
      <c r="E680" s="246" t="s">
        <v>19</v>
      </c>
      <c r="F680" s="247" t="s">
        <v>214</v>
      </c>
      <c r="G680" s="245"/>
      <c r="H680" s="248">
        <v>5.0999999999999996</v>
      </c>
      <c r="I680" s="249"/>
      <c r="J680" s="245"/>
      <c r="K680" s="245"/>
      <c r="L680" s="250"/>
      <c r="M680" s="251"/>
      <c r="N680" s="252"/>
      <c r="O680" s="252"/>
      <c r="P680" s="252"/>
      <c r="Q680" s="252"/>
      <c r="R680" s="252"/>
      <c r="S680" s="252"/>
      <c r="T680" s="253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54" t="s">
        <v>156</v>
      </c>
      <c r="AU680" s="254" t="s">
        <v>81</v>
      </c>
      <c r="AV680" s="14" t="s">
        <v>81</v>
      </c>
      <c r="AW680" s="14" t="s">
        <v>33</v>
      </c>
      <c r="AX680" s="14" t="s">
        <v>72</v>
      </c>
      <c r="AY680" s="254" t="s">
        <v>144</v>
      </c>
    </row>
    <row r="681" s="13" customFormat="1">
      <c r="A681" s="13"/>
      <c r="B681" s="234"/>
      <c r="C681" s="235"/>
      <c r="D681" s="229" t="s">
        <v>156</v>
      </c>
      <c r="E681" s="236" t="s">
        <v>19</v>
      </c>
      <c r="F681" s="237" t="s">
        <v>170</v>
      </c>
      <c r="G681" s="235"/>
      <c r="H681" s="236" t="s">
        <v>19</v>
      </c>
      <c r="I681" s="238"/>
      <c r="J681" s="235"/>
      <c r="K681" s="235"/>
      <c r="L681" s="239"/>
      <c r="M681" s="240"/>
      <c r="N681" s="241"/>
      <c r="O681" s="241"/>
      <c r="P681" s="241"/>
      <c r="Q681" s="241"/>
      <c r="R681" s="241"/>
      <c r="S681" s="241"/>
      <c r="T681" s="242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43" t="s">
        <v>156</v>
      </c>
      <c r="AU681" s="243" t="s">
        <v>81</v>
      </c>
      <c r="AV681" s="13" t="s">
        <v>79</v>
      </c>
      <c r="AW681" s="13" t="s">
        <v>33</v>
      </c>
      <c r="AX681" s="13" t="s">
        <v>72</v>
      </c>
      <c r="AY681" s="243" t="s">
        <v>144</v>
      </c>
    </row>
    <row r="682" s="14" customFormat="1">
      <c r="A682" s="14"/>
      <c r="B682" s="244"/>
      <c r="C682" s="245"/>
      <c r="D682" s="229" t="s">
        <v>156</v>
      </c>
      <c r="E682" s="246" t="s">
        <v>19</v>
      </c>
      <c r="F682" s="247" t="s">
        <v>215</v>
      </c>
      <c r="G682" s="245"/>
      <c r="H682" s="248">
        <v>1.4299999999999999</v>
      </c>
      <c r="I682" s="249"/>
      <c r="J682" s="245"/>
      <c r="K682" s="245"/>
      <c r="L682" s="250"/>
      <c r="M682" s="251"/>
      <c r="N682" s="252"/>
      <c r="O682" s="252"/>
      <c r="P682" s="252"/>
      <c r="Q682" s="252"/>
      <c r="R682" s="252"/>
      <c r="S682" s="252"/>
      <c r="T682" s="253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54" t="s">
        <v>156</v>
      </c>
      <c r="AU682" s="254" t="s">
        <v>81</v>
      </c>
      <c r="AV682" s="14" t="s">
        <v>81</v>
      </c>
      <c r="AW682" s="14" t="s">
        <v>33</v>
      </c>
      <c r="AX682" s="14" t="s">
        <v>72</v>
      </c>
      <c r="AY682" s="254" t="s">
        <v>144</v>
      </c>
    </row>
    <row r="683" s="13" customFormat="1">
      <c r="A683" s="13"/>
      <c r="B683" s="234"/>
      <c r="C683" s="235"/>
      <c r="D683" s="229" t="s">
        <v>156</v>
      </c>
      <c r="E683" s="236" t="s">
        <v>19</v>
      </c>
      <c r="F683" s="237" t="s">
        <v>178</v>
      </c>
      <c r="G683" s="235"/>
      <c r="H683" s="236" t="s">
        <v>19</v>
      </c>
      <c r="I683" s="238"/>
      <c r="J683" s="235"/>
      <c r="K683" s="235"/>
      <c r="L683" s="239"/>
      <c r="M683" s="240"/>
      <c r="N683" s="241"/>
      <c r="O683" s="241"/>
      <c r="P683" s="241"/>
      <c r="Q683" s="241"/>
      <c r="R683" s="241"/>
      <c r="S683" s="241"/>
      <c r="T683" s="242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43" t="s">
        <v>156</v>
      </c>
      <c r="AU683" s="243" t="s">
        <v>81</v>
      </c>
      <c r="AV683" s="13" t="s">
        <v>79</v>
      </c>
      <c r="AW683" s="13" t="s">
        <v>33</v>
      </c>
      <c r="AX683" s="13" t="s">
        <v>72</v>
      </c>
      <c r="AY683" s="243" t="s">
        <v>144</v>
      </c>
    </row>
    <row r="684" s="14" customFormat="1">
      <c r="A684" s="14"/>
      <c r="B684" s="244"/>
      <c r="C684" s="245"/>
      <c r="D684" s="229" t="s">
        <v>156</v>
      </c>
      <c r="E684" s="246" t="s">
        <v>19</v>
      </c>
      <c r="F684" s="247" t="s">
        <v>216</v>
      </c>
      <c r="G684" s="245"/>
      <c r="H684" s="248">
        <v>0.92000000000000004</v>
      </c>
      <c r="I684" s="249"/>
      <c r="J684" s="245"/>
      <c r="K684" s="245"/>
      <c r="L684" s="250"/>
      <c r="M684" s="251"/>
      <c r="N684" s="252"/>
      <c r="O684" s="252"/>
      <c r="P684" s="252"/>
      <c r="Q684" s="252"/>
      <c r="R684" s="252"/>
      <c r="S684" s="252"/>
      <c r="T684" s="253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54" t="s">
        <v>156</v>
      </c>
      <c r="AU684" s="254" t="s">
        <v>81</v>
      </c>
      <c r="AV684" s="14" t="s">
        <v>81</v>
      </c>
      <c r="AW684" s="14" t="s">
        <v>33</v>
      </c>
      <c r="AX684" s="14" t="s">
        <v>72</v>
      </c>
      <c r="AY684" s="254" t="s">
        <v>144</v>
      </c>
    </row>
    <row r="685" s="13" customFormat="1">
      <c r="A685" s="13"/>
      <c r="B685" s="234"/>
      <c r="C685" s="235"/>
      <c r="D685" s="229" t="s">
        <v>156</v>
      </c>
      <c r="E685" s="236" t="s">
        <v>19</v>
      </c>
      <c r="F685" s="237" t="s">
        <v>217</v>
      </c>
      <c r="G685" s="235"/>
      <c r="H685" s="236" t="s">
        <v>19</v>
      </c>
      <c r="I685" s="238"/>
      <c r="J685" s="235"/>
      <c r="K685" s="235"/>
      <c r="L685" s="239"/>
      <c r="M685" s="240"/>
      <c r="N685" s="241"/>
      <c r="O685" s="241"/>
      <c r="P685" s="241"/>
      <c r="Q685" s="241"/>
      <c r="R685" s="241"/>
      <c r="S685" s="241"/>
      <c r="T685" s="242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43" t="s">
        <v>156</v>
      </c>
      <c r="AU685" s="243" t="s">
        <v>81</v>
      </c>
      <c r="AV685" s="13" t="s">
        <v>79</v>
      </c>
      <c r="AW685" s="13" t="s">
        <v>33</v>
      </c>
      <c r="AX685" s="13" t="s">
        <v>72</v>
      </c>
      <c r="AY685" s="243" t="s">
        <v>144</v>
      </c>
    </row>
    <row r="686" s="14" customFormat="1">
      <c r="A686" s="14"/>
      <c r="B686" s="244"/>
      <c r="C686" s="245"/>
      <c r="D686" s="229" t="s">
        <v>156</v>
      </c>
      <c r="E686" s="246" t="s">
        <v>19</v>
      </c>
      <c r="F686" s="247" t="s">
        <v>218</v>
      </c>
      <c r="G686" s="245"/>
      <c r="H686" s="248">
        <v>4.71</v>
      </c>
      <c r="I686" s="249"/>
      <c r="J686" s="245"/>
      <c r="K686" s="245"/>
      <c r="L686" s="250"/>
      <c r="M686" s="251"/>
      <c r="N686" s="252"/>
      <c r="O686" s="252"/>
      <c r="P686" s="252"/>
      <c r="Q686" s="252"/>
      <c r="R686" s="252"/>
      <c r="S686" s="252"/>
      <c r="T686" s="253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54" t="s">
        <v>156</v>
      </c>
      <c r="AU686" s="254" t="s">
        <v>81</v>
      </c>
      <c r="AV686" s="14" t="s">
        <v>81</v>
      </c>
      <c r="AW686" s="14" t="s">
        <v>33</v>
      </c>
      <c r="AX686" s="14" t="s">
        <v>72</v>
      </c>
      <c r="AY686" s="254" t="s">
        <v>144</v>
      </c>
    </row>
    <row r="687" s="17" customFormat="1">
      <c r="A687" s="17"/>
      <c r="B687" s="289"/>
      <c r="C687" s="290"/>
      <c r="D687" s="229" t="s">
        <v>156</v>
      </c>
      <c r="E687" s="291" t="s">
        <v>19</v>
      </c>
      <c r="F687" s="292" t="s">
        <v>488</v>
      </c>
      <c r="G687" s="290"/>
      <c r="H687" s="293">
        <v>90.170000000000002</v>
      </c>
      <c r="I687" s="294"/>
      <c r="J687" s="290"/>
      <c r="K687" s="290"/>
      <c r="L687" s="295"/>
      <c r="M687" s="296"/>
      <c r="N687" s="297"/>
      <c r="O687" s="297"/>
      <c r="P687" s="297"/>
      <c r="Q687" s="297"/>
      <c r="R687" s="297"/>
      <c r="S687" s="297"/>
      <c r="T687" s="298"/>
      <c r="U687" s="17"/>
      <c r="V687" s="17"/>
      <c r="W687" s="17"/>
      <c r="X687" s="17"/>
      <c r="Y687" s="17"/>
      <c r="Z687" s="17"/>
      <c r="AA687" s="17"/>
      <c r="AB687" s="17"/>
      <c r="AC687" s="17"/>
      <c r="AD687" s="17"/>
      <c r="AE687" s="17"/>
      <c r="AT687" s="299" t="s">
        <v>156</v>
      </c>
      <c r="AU687" s="299" t="s">
        <v>81</v>
      </c>
      <c r="AV687" s="17" t="s">
        <v>145</v>
      </c>
      <c r="AW687" s="17" t="s">
        <v>33</v>
      </c>
      <c r="AX687" s="17" t="s">
        <v>72</v>
      </c>
      <c r="AY687" s="299" t="s">
        <v>144</v>
      </c>
    </row>
    <row r="688" s="13" customFormat="1">
      <c r="A688" s="13"/>
      <c r="B688" s="234"/>
      <c r="C688" s="235"/>
      <c r="D688" s="229" t="s">
        <v>156</v>
      </c>
      <c r="E688" s="236" t="s">
        <v>19</v>
      </c>
      <c r="F688" s="237" t="s">
        <v>606</v>
      </c>
      <c r="G688" s="235"/>
      <c r="H688" s="236" t="s">
        <v>19</v>
      </c>
      <c r="I688" s="238"/>
      <c r="J688" s="235"/>
      <c r="K688" s="235"/>
      <c r="L688" s="239"/>
      <c r="M688" s="240"/>
      <c r="N688" s="241"/>
      <c r="O688" s="241"/>
      <c r="P688" s="241"/>
      <c r="Q688" s="241"/>
      <c r="R688" s="241"/>
      <c r="S688" s="241"/>
      <c r="T688" s="242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43" t="s">
        <v>156</v>
      </c>
      <c r="AU688" s="243" t="s">
        <v>81</v>
      </c>
      <c r="AV688" s="13" t="s">
        <v>79</v>
      </c>
      <c r="AW688" s="13" t="s">
        <v>33</v>
      </c>
      <c r="AX688" s="13" t="s">
        <v>72</v>
      </c>
      <c r="AY688" s="243" t="s">
        <v>144</v>
      </c>
    </row>
    <row r="689" s="13" customFormat="1">
      <c r="A689" s="13"/>
      <c r="B689" s="234"/>
      <c r="C689" s="235"/>
      <c r="D689" s="229" t="s">
        <v>156</v>
      </c>
      <c r="E689" s="236" t="s">
        <v>19</v>
      </c>
      <c r="F689" s="237" t="s">
        <v>197</v>
      </c>
      <c r="G689" s="235"/>
      <c r="H689" s="236" t="s">
        <v>19</v>
      </c>
      <c r="I689" s="238"/>
      <c r="J689" s="235"/>
      <c r="K689" s="235"/>
      <c r="L689" s="239"/>
      <c r="M689" s="240"/>
      <c r="N689" s="241"/>
      <c r="O689" s="241"/>
      <c r="P689" s="241"/>
      <c r="Q689" s="241"/>
      <c r="R689" s="241"/>
      <c r="S689" s="241"/>
      <c r="T689" s="242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43" t="s">
        <v>156</v>
      </c>
      <c r="AU689" s="243" t="s">
        <v>81</v>
      </c>
      <c r="AV689" s="13" t="s">
        <v>79</v>
      </c>
      <c r="AW689" s="13" t="s">
        <v>33</v>
      </c>
      <c r="AX689" s="13" t="s">
        <v>72</v>
      </c>
      <c r="AY689" s="243" t="s">
        <v>144</v>
      </c>
    </row>
    <row r="690" s="14" customFormat="1">
      <c r="A690" s="14"/>
      <c r="B690" s="244"/>
      <c r="C690" s="245"/>
      <c r="D690" s="229" t="s">
        <v>156</v>
      </c>
      <c r="E690" s="246" t="s">
        <v>19</v>
      </c>
      <c r="F690" s="247" t="s">
        <v>237</v>
      </c>
      <c r="G690" s="245"/>
      <c r="H690" s="248">
        <v>58.5</v>
      </c>
      <c r="I690" s="249"/>
      <c r="J690" s="245"/>
      <c r="K690" s="245"/>
      <c r="L690" s="250"/>
      <c r="M690" s="251"/>
      <c r="N690" s="252"/>
      <c r="O690" s="252"/>
      <c r="P690" s="252"/>
      <c r="Q690" s="252"/>
      <c r="R690" s="252"/>
      <c r="S690" s="252"/>
      <c r="T690" s="253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54" t="s">
        <v>156</v>
      </c>
      <c r="AU690" s="254" t="s">
        <v>81</v>
      </c>
      <c r="AV690" s="14" t="s">
        <v>81</v>
      </c>
      <c r="AW690" s="14" t="s">
        <v>33</v>
      </c>
      <c r="AX690" s="14" t="s">
        <v>72</v>
      </c>
      <c r="AY690" s="254" t="s">
        <v>144</v>
      </c>
    </row>
    <row r="691" s="13" customFormat="1">
      <c r="A691" s="13"/>
      <c r="B691" s="234"/>
      <c r="C691" s="235"/>
      <c r="D691" s="229" t="s">
        <v>156</v>
      </c>
      <c r="E691" s="236" t="s">
        <v>19</v>
      </c>
      <c r="F691" s="237" t="s">
        <v>199</v>
      </c>
      <c r="G691" s="235"/>
      <c r="H691" s="236" t="s">
        <v>19</v>
      </c>
      <c r="I691" s="238"/>
      <c r="J691" s="235"/>
      <c r="K691" s="235"/>
      <c r="L691" s="239"/>
      <c r="M691" s="240"/>
      <c r="N691" s="241"/>
      <c r="O691" s="241"/>
      <c r="P691" s="241"/>
      <c r="Q691" s="241"/>
      <c r="R691" s="241"/>
      <c r="S691" s="241"/>
      <c r="T691" s="242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43" t="s">
        <v>156</v>
      </c>
      <c r="AU691" s="243" t="s">
        <v>81</v>
      </c>
      <c r="AV691" s="13" t="s">
        <v>79</v>
      </c>
      <c r="AW691" s="13" t="s">
        <v>33</v>
      </c>
      <c r="AX691" s="13" t="s">
        <v>72</v>
      </c>
      <c r="AY691" s="243" t="s">
        <v>144</v>
      </c>
    </row>
    <row r="692" s="14" customFormat="1">
      <c r="A692" s="14"/>
      <c r="B692" s="244"/>
      <c r="C692" s="245"/>
      <c r="D692" s="229" t="s">
        <v>156</v>
      </c>
      <c r="E692" s="246" t="s">
        <v>19</v>
      </c>
      <c r="F692" s="247" t="s">
        <v>238</v>
      </c>
      <c r="G692" s="245"/>
      <c r="H692" s="248">
        <v>23.379999999999999</v>
      </c>
      <c r="I692" s="249"/>
      <c r="J692" s="245"/>
      <c r="K692" s="245"/>
      <c r="L692" s="250"/>
      <c r="M692" s="251"/>
      <c r="N692" s="252"/>
      <c r="O692" s="252"/>
      <c r="P692" s="252"/>
      <c r="Q692" s="252"/>
      <c r="R692" s="252"/>
      <c r="S692" s="252"/>
      <c r="T692" s="253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54" t="s">
        <v>156</v>
      </c>
      <c r="AU692" s="254" t="s">
        <v>81</v>
      </c>
      <c r="AV692" s="14" t="s">
        <v>81</v>
      </c>
      <c r="AW692" s="14" t="s">
        <v>33</v>
      </c>
      <c r="AX692" s="14" t="s">
        <v>72</v>
      </c>
      <c r="AY692" s="254" t="s">
        <v>144</v>
      </c>
    </row>
    <row r="693" s="13" customFormat="1">
      <c r="A693" s="13"/>
      <c r="B693" s="234"/>
      <c r="C693" s="235"/>
      <c r="D693" s="229" t="s">
        <v>156</v>
      </c>
      <c r="E693" s="236" t="s">
        <v>19</v>
      </c>
      <c r="F693" s="237" t="s">
        <v>182</v>
      </c>
      <c r="G693" s="235"/>
      <c r="H693" s="236" t="s">
        <v>19</v>
      </c>
      <c r="I693" s="238"/>
      <c r="J693" s="235"/>
      <c r="K693" s="235"/>
      <c r="L693" s="239"/>
      <c r="M693" s="240"/>
      <c r="N693" s="241"/>
      <c r="O693" s="241"/>
      <c r="P693" s="241"/>
      <c r="Q693" s="241"/>
      <c r="R693" s="241"/>
      <c r="S693" s="241"/>
      <c r="T693" s="242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43" t="s">
        <v>156</v>
      </c>
      <c r="AU693" s="243" t="s">
        <v>81</v>
      </c>
      <c r="AV693" s="13" t="s">
        <v>79</v>
      </c>
      <c r="AW693" s="13" t="s">
        <v>33</v>
      </c>
      <c r="AX693" s="13" t="s">
        <v>72</v>
      </c>
      <c r="AY693" s="243" t="s">
        <v>144</v>
      </c>
    </row>
    <row r="694" s="14" customFormat="1">
      <c r="A694" s="14"/>
      <c r="B694" s="244"/>
      <c r="C694" s="245"/>
      <c r="D694" s="229" t="s">
        <v>156</v>
      </c>
      <c r="E694" s="246" t="s">
        <v>19</v>
      </c>
      <c r="F694" s="247" t="s">
        <v>239</v>
      </c>
      <c r="G694" s="245"/>
      <c r="H694" s="248">
        <v>38.079999999999998</v>
      </c>
      <c r="I694" s="249"/>
      <c r="J694" s="245"/>
      <c r="K694" s="245"/>
      <c r="L694" s="250"/>
      <c r="M694" s="251"/>
      <c r="N694" s="252"/>
      <c r="O694" s="252"/>
      <c r="P694" s="252"/>
      <c r="Q694" s="252"/>
      <c r="R694" s="252"/>
      <c r="S694" s="252"/>
      <c r="T694" s="253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54" t="s">
        <v>156</v>
      </c>
      <c r="AU694" s="254" t="s">
        <v>81</v>
      </c>
      <c r="AV694" s="14" t="s">
        <v>81</v>
      </c>
      <c r="AW694" s="14" t="s">
        <v>33</v>
      </c>
      <c r="AX694" s="14" t="s">
        <v>72</v>
      </c>
      <c r="AY694" s="254" t="s">
        <v>144</v>
      </c>
    </row>
    <row r="695" s="13" customFormat="1">
      <c r="A695" s="13"/>
      <c r="B695" s="234"/>
      <c r="C695" s="235"/>
      <c r="D695" s="229" t="s">
        <v>156</v>
      </c>
      <c r="E695" s="236" t="s">
        <v>19</v>
      </c>
      <c r="F695" s="237" t="s">
        <v>172</v>
      </c>
      <c r="G695" s="235"/>
      <c r="H695" s="236" t="s">
        <v>19</v>
      </c>
      <c r="I695" s="238"/>
      <c r="J695" s="235"/>
      <c r="K695" s="235"/>
      <c r="L695" s="239"/>
      <c r="M695" s="240"/>
      <c r="N695" s="241"/>
      <c r="O695" s="241"/>
      <c r="P695" s="241"/>
      <c r="Q695" s="241"/>
      <c r="R695" s="241"/>
      <c r="S695" s="241"/>
      <c r="T695" s="242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43" t="s">
        <v>156</v>
      </c>
      <c r="AU695" s="243" t="s">
        <v>81</v>
      </c>
      <c r="AV695" s="13" t="s">
        <v>79</v>
      </c>
      <c r="AW695" s="13" t="s">
        <v>33</v>
      </c>
      <c r="AX695" s="13" t="s">
        <v>72</v>
      </c>
      <c r="AY695" s="243" t="s">
        <v>144</v>
      </c>
    </row>
    <row r="696" s="14" customFormat="1">
      <c r="A696" s="14"/>
      <c r="B696" s="244"/>
      <c r="C696" s="245"/>
      <c r="D696" s="229" t="s">
        <v>156</v>
      </c>
      <c r="E696" s="246" t="s">
        <v>19</v>
      </c>
      <c r="F696" s="247" t="s">
        <v>240</v>
      </c>
      <c r="G696" s="245"/>
      <c r="H696" s="248">
        <v>4.1600000000000001</v>
      </c>
      <c r="I696" s="249"/>
      <c r="J696" s="245"/>
      <c r="K696" s="245"/>
      <c r="L696" s="250"/>
      <c r="M696" s="251"/>
      <c r="N696" s="252"/>
      <c r="O696" s="252"/>
      <c r="P696" s="252"/>
      <c r="Q696" s="252"/>
      <c r="R696" s="252"/>
      <c r="S696" s="252"/>
      <c r="T696" s="253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54" t="s">
        <v>156</v>
      </c>
      <c r="AU696" s="254" t="s">
        <v>81</v>
      </c>
      <c r="AV696" s="14" t="s">
        <v>81</v>
      </c>
      <c r="AW696" s="14" t="s">
        <v>33</v>
      </c>
      <c r="AX696" s="14" t="s">
        <v>72</v>
      </c>
      <c r="AY696" s="254" t="s">
        <v>144</v>
      </c>
    </row>
    <row r="697" s="13" customFormat="1">
      <c r="A697" s="13"/>
      <c r="B697" s="234"/>
      <c r="C697" s="235"/>
      <c r="D697" s="229" t="s">
        <v>156</v>
      </c>
      <c r="E697" s="236" t="s">
        <v>19</v>
      </c>
      <c r="F697" s="237" t="s">
        <v>184</v>
      </c>
      <c r="G697" s="235"/>
      <c r="H697" s="236" t="s">
        <v>19</v>
      </c>
      <c r="I697" s="238"/>
      <c r="J697" s="235"/>
      <c r="K697" s="235"/>
      <c r="L697" s="239"/>
      <c r="M697" s="240"/>
      <c r="N697" s="241"/>
      <c r="O697" s="241"/>
      <c r="P697" s="241"/>
      <c r="Q697" s="241"/>
      <c r="R697" s="241"/>
      <c r="S697" s="241"/>
      <c r="T697" s="242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43" t="s">
        <v>156</v>
      </c>
      <c r="AU697" s="243" t="s">
        <v>81</v>
      </c>
      <c r="AV697" s="13" t="s">
        <v>79</v>
      </c>
      <c r="AW697" s="13" t="s">
        <v>33</v>
      </c>
      <c r="AX697" s="13" t="s">
        <v>72</v>
      </c>
      <c r="AY697" s="243" t="s">
        <v>144</v>
      </c>
    </row>
    <row r="698" s="14" customFormat="1">
      <c r="A698" s="14"/>
      <c r="B698" s="244"/>
      <c r="C698" s="245"/>
      <c r="D698" s="229" t="s">
        <v>156</v>
      </c>
      <c r="E698" s="246" t="s">
        <v>19</v>
      </c>
      <c r="F698" s="247" t="s">
        <v>241</v>
      </c>
      <c r="G698" s="245"/>
      <c r="H698" s="248">
        <v>3.8079999999999998</v>
      </c>
      <c r="I698" s="249"/>
      <c r="J698" s="245"/>
      <c r="K698" s="245"/>
      <c r="L698" s="250"/>
      <c r="M698" s="251"/>
      <c r="N698" s="252"/>
      <c r="O698" s="252"/>
      <c r="P698" s="252"/>
      <c r="Q698" s="252"/>
      <c r="R698" s="252"/>
      <c r="S698" s="252"/>
      <c r="T698" s="253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54" t="s">
        <v>156</v>
      </c>
      <c r="AU698" s="254" t="s">
        <v>81</v>
      </c>
      <c r="AV698" s="14" t="s">
        <v>81</v>
      </c>
      <c r="AW698" s="14" t="s">
        <v>33</v>
      </c>
      <c r="AX698" s="14" t="s">
        <v>72</v>
      </c>
      <c r="AY698" s="254" t="s">
        <v>144</v>
      </c>
    </row>
    <row r="699" s="13" customFormat="1">
      <c r="A699" s="13"/>
      <c r="B699" s="234"/>
      <c r="C699" s="235"/>
      <c r="D699" s="229" t="s">
        <v>156</v>
      </c>
      <c r="E699" s="236" t="s">
        <v>19</v>
      </c>
      <c r="F699" s="237" t="s">
        <v>204</v>
      </c>
      <c r="G699" s="235"/>
      <c r="H699" s="236" t="s">
        <v>19</v>
      </c>
      <c r="I699" s="238"/>
      <c r="J699" s="235"/>
      <c r="K699" s="235"/>
      <c r="L699" s="239"/>
      <c r="M699" s="240"/>
      <c r="N699" s="241"/>
      <c r="O699" s="241"/>
      <c r="P699" s="241"/>
      <c r="Q699" s="241"/>
      <c r="R699" s="241"/>
      <c r="S699" s="241"/>
      <c r="T699" s="242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43" t="s">
        <v>156</v>
      </c>
      <c r="AU699" s="243" t="s">
        <v>81</v>
      </c>
      <c r="AV699" s="13" t="s">
        <v>79</v>
      </c>
      <c r="AW699" s="13" t="s">
        <v>33</v>
      </c>
      <c r="AX699" s="13" t="s">
        <v>72</v>
      </c>
      <c r="AY699" s="243" t="s">
        <v>144</v>
      </c>
    </row>
    <row r="700" s="14" customFormat="1">
      <c r="A700" s="14"/>
      <c r="B700" s="244"/>
      <c r="C700" s="245"/>
      <c r="D700" s="229" t="s">
        <v>156</v>
      </c>
      <c r="E700" s="246" t="s">
        <v>19</v>
      </c>
      <c r="F700" s="247" t="s">
        <v>242</v>
      </c>
      <c r="G700" s="245"/>
      <c r="H700" s="248">
        <v>26.32</v>
      </c>
      <c r="I700" s="249"/>
      <c r="J700" s="245"/>
      <c r="K700" s="245"/>
      <c r="L700" s="250"/>
      <c r="M700" s="251"/>
      <c r="N700" s="252"/>
      <c r="O700" s="252"/>
      <c r="P700" s="252"/>
      <c r="Q700" s="252"/>
      <c r="R700" s="252"/>
      <c r="S700" s="252"/>
      <c r="T700" s="253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54" t="s">
        <v>156</v>
      </c>
      <c r="AU700" s="254" t="s">
        <v>81</v>
      </c>
      <c r="AV700" s="14" t="s">
        <v>81</v>
      </c>
      <c r="AW700" s="14" t="s">
        <v>33</v>
      </c>
      <c r="AX700" s="14" t="s">
        <v>72</v>
      </c>
      <c r="AY700" s="254" t="s">
        <v>144</v>
      </c>
    </row>
    <row r="701" s="13" customFormat="1">
      <c r="A701" s="13"/>
      <c r="B701" s="234"/>
      <c r="C701" s="235"/>
      <c r="D701" s="229" t="s">
        <v>156</v>
      </c>
      <c r="E701" s="236" t="s">
        <v>19</v>
      </c>
      <c r="F701" s="237" t="s">
        <v>206</v>
      </c>
      <c r="G701" s="235"/>
      <c r="H701" s="236" t="s">
        <v>19</v>
      </c>
      <c r="I701" s="238"/>
      <c r="J701" s="235"/>
      <c r="K701" s="235"/>
      <c r="L701" s="239"/>
      <c r="M701" s="240"/>
      <c r="N701" s="241"/>
      <c r="O701" s="241"/>
      <c r="P701" s="241"/>
      <c r="Q701" s="241"/>
      <c r="R701" s="241"/>
      <c r="S701" s="241"/>
      <c r="T701" s="242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43" t="s">
        <v>156</v>
      </c>
      <c r="AU701" s="243" t="s">
        <v>81</v>
      </c>
      <c r="AV701" s="13" t="s">
        <v>79</v>
      </c>
      <c r="AW701" s="13" t="s">
        <v>33</v>
      </c>
      <c r="AX701" s="13" t="s">
        <v>72</v>
      </c>
      <c r="AY701" s="243" t="s">
        <v>144</v>
      </c>
    </row>
    <row r="702" s="14" customFormat="1">
      <c r="A702" s="14"/>
      <c r="B702" s="244"/>
      <c r="C702" s="245"/>
      <c r="D702" s="229" t="s">
        <v>156</v>
      </c>
      <c r="E702" s="246" t="s">
        <v>19</v>
      </c>
      <c r="F702" s="247" t="s">
        <v>243</v>
      </c>
      <c r="G702" s="245"/>
      <c r="H702" s="248">
        <v>23.603999999999999</v>
      </c>
      <c r="I702" s="249"/>
      <c r="J702" s="245"/>
      <c r="K702" s="245"/>
      <c r="L702" s="250"/>
      <c r="M702" s="251"/>
      <c r="N702" s="252"/>
      <c r="O702" s="252"/>
      <c r="P702" s="252"/>
      <c r="Q702" s="252"/>
      <c r="R702" s="252"/>
      <c r="S702" s="252"/>
      <c r="T702" s="253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54" t="s">
        <v>156</v>
      </c>
      <c r="AU702" s="254" t="s">
        <v>81</v>
      </c>
      <c r="AV702" s="14" t="s">
        <v>81</v>
      </c>
      <c r="AW702" s="14" t="s">
        <v>33</v>
      </c>
      <c r="AX702" s="14" t="s">
        <v>72</v>
      </c>
      <c r="AY702" s="254" t="s">
        <v>144</v>
      </c>
    </row>
    <row r="703" s="13" customFormat="1">
      <c r="A703" s="13"/>
      <c r="B703" s="234"/>
      <c r="C703" s="235"/>
      <c r="D703" s="229" t="s">
        <v>156</v>
      </c>
      <c r="E703" s="236" t="s">
        <v>19</v>
      </c>
      <c r="F703" s="237" t="s">
        <v>208</v>
      </c>
      <c r="G703" s="235"/>
      <c r="H703" s="236" t="s">
        <v>19</v>
      </c>
      <c r="I703" s="238"/>
      <c r="J703" s="235"/>
      <c r="K703" s="235"/>
      <c r="L703" s="239"/>
      <c r="M703" s="240"/>
      <c r="N703" s="241"/>
      <c r="O703" s="241"/>
      <c r="P703" s="241"/>
      <c r="Q703" s="241"/>
      <c r="R703" s="241"/>
      <c r="S703" s="241"/>
      <c r="T703" s="242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43" t="s">
        <v>156</v>
      </c>
      <c r="AU703" s="243" t="s">
        <v>81</v>
      </c>
      <c r="AV703" s="13" t="s">
        <v>79</v>
      </c>
      <c r="AW703" s="13" t="s">
        <v>33</v>
      </c>
      <c r="AX703" s="13" t="s">
        <v>72</v>
      </c>
      <c r="AY703" s="243" t="s">
        <v>144</v>
      </c>
    </row>
    <row r="704" s="14" customFormat="1">
      <c r="A704" s="14"/>
      <c r="B704" s="244"/>
      <c r="C704" s="245"/>
      <c r="D704" s="229" t="s">
        <v>156</v>
      </c>
      <c r="E704" s="246" t="s">
        <v>19</v>
      </c>
      <c r="F704" s="247" t="s">
        <v>244</v>
      </c>
      <c r="G704" s="245"/>
      <c r="H704" s="248">
        <v>15.119999999999999</v>
      </c>
      <c r="I704" s="249"/>
      <c r="J704" s="245"/>
      <c r="K704" s="245"/>
      <c r="L704" s="250"/>
      <c r="M704" s="251"/>
      <c r="N704" s="252"/>
      <c r="O704" s="252"/>
      <c r="P704" s="252"/>
      <c r="Q704" s="252"/>
      <c r="R704" s="252"/>
      <c r="S704" s="252"/>
      <c r="T704" s="253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54" t="s">
        <v>156</v>
      </c>
      <c r="AU704" s="254" t="s">
        <v>81</v>
      </c>
      <c r="AV704" s="14" t="s">
        <v>81</v>
      </c>
      <c r="AW704" s="14" t="s">
        <v>33</v>
      </c>
      <c r="AX704" s="14" t="s">
        <v>72</v>
      </c>
      <c r="AY704" s="254" t="s">
        <v>144</v>
      </c>
    </row>
    <row r="705" s="13" customFormat="1">
      <c r="A705" s="13"/>
      <c r="B705" s="234"/>
      <c r="C705" s="235"/>
      <c r="D705" s="229" t="s">
        <v>156</v>
      </c>
      <c r="E705" s="236" t="s">
        <v>19</v>
      </c>
      <c r="F705" s="237" t="s">
        <v>164</v>
      </c>
      <c r="G705" s="235"/>
      <c r="H705" s="236" t="s">
        <v>19</v>
      </c>
      <c r="I705" s="238"/>
      <c r="J705" s="235"/>
      <c r="K705" s="235"/>
      <c r="L705" s="239"/>
      <c r="M705" s="240"/>
      <c r="N705" s="241"/>
      <c r="O705" s="241"/>
      <c r="P705" s="241"/>
      <c r="Q705" s="241"/>
      <c r="R705" s="241"/>
      <c r="S705" s="241"/>
      <c r="T705" s="242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43" t="s">
        <v>156</v>
      </c>
      <c r="AU705" s="243" t="s">
        <v>81</v>
      </c>
      <c r="AV705" s="13" t="s">
        <v>79</v>
      </c>
      <c r="AW705" s="13" t="s">
        <v>33</v>
      </c>
      <c r="AX705" s="13" t="s">
        <v>72</v>
      </c>
      <c r="AY705" s="243" t="s">
        <v>144</v>
      </c>
    </row>
    <row r="706" s="14" customFormat="1">
      <c r="A706" s="14"/>
      <c r="B706" s="244"/>
      <c r="C706" s="245"/>
      <c r="D706" s="229" t="s">
        <v>156</v>
      </c>
      <c r="E706" s="246" t="s">
        <v>19</v>
      </c>
      <c r="F706" s="247" t="s">
        <v>245</v>
      </c>
      <c r="G706" s="245"/>
      <c r="H706" s="248">
        <v>9.3840000000000003</v>
      </c>
      <c r="I706" s="249"/>
      <c r="J706" s="245"/>
      <c r="K706" s="245"/>
      <c r="L706" s="250"/>
      <c r="M706" s="251"/>
      <c r="N706" s="252"/>
      <c r="O706" s="252"/>
      <c r="P706" s="252"/>
      <c r="Q706" s="252"/>
      <c r="R706" s="252"/>
      <c r="S706" s="252"/>
      <c r="T706" s="253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54" t="s">
        <v>156</v>
      </c>
      <c r="AU706" s="254" t="s">
        <v>81</v>
      </c>
      <c r="AV706" s="14" t="s">
        <v>81</v>
      </c>
      <c r="AW706" s="14" t="s">
        <v>33</v>
      </c>
      <c r="AX706" s="14" t="s">
        <v>72</v>
      </c>
      <c r="AY706" s="254" t="s">
        <v>144</v>
      </c>
    </row>
    <row r="707" s="13" customFormat="1">
      <c r="A707" s="13"/>
      <c r="B707" s="234"/>
      <c r="C707" s="235"/>
      <c r="D707" s="229" t="s">
        <v>156</v>
      </c>
      <c r="E707" s="236" t="s">
        <v>19</v>
      </c>
      <c r="F707" s="237" t="s">
        <v>211</v>
      </c>
      <c r="G707" s="235"/>
      <c r="H707" s="236" t="s">
        <v>19</v>
      </c>
      <c r="I707" s="238"/>
      <c r="J707" s="235"/>
      <c r="K707" s="235"/>
      <c r="L707" s="239"/>
      <c r="M707" s="240"/>
      <c r="N707" s="241"/>
      <c r="O707" s="241"/>
      <c r="P707" s="241"/>
      <c r="Q707" s="241"/>
      <c r="R707" s="241"/>
      <c r="S707" s="241"/>
      <c r="T707" s="242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43" t="s">
        <v>156</v>
      </c>
      <c r="AU707" s="243" t="s">
        <v>81</v>
      </c>
      <c r="AV707" s="13" t="s">
        <v>79</v>
      </c>
      <c r="AW707" s="13" t="s">
        <v>33</v>
      </c>
      <c r="AX707" s="13" t="s">
        <v>72</v>
      </c>
      <c r="AY707" s="243" t="s">
        <v>144</v>
      </c>
    </row>
    <row r="708" s="14" customFormat="1">
      <c r="A708" s="14"/>
      <c r="B708" s="244"/>
      <c r="C708" s="245"/>
      <c r="D708" s="229" t="s">
        <v>156</v>
      </c>
      <c r="E708" s="246" t="s">
        <v>19</v>
      </c>
      <c r="F708" s="247" t="s">
        <v>246</v>
      </c>
      <c r="G708" s="245"/>
      <c r="H708" s="248">
        <v>6.1100000000000003</v>
      </c>
      <c r="I708" s="249"/>
      <c r="J708" s="245"/>
      <c r="K708" s="245"/>
      <c r="L708" s="250"/>
      <c r="M708" s="251"/>
      <c r="N708" s="252"/>
      <c r="O708" s="252"/>
      <c r="P708" s="252"/>
      <c r="Q708" s="252"/>
      <c r="R708" s="252"/>
      <c r="S708" s="252"/>
      <c r="T708" s="253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54" t="s">
        <v>156</v>
      </c>
      <c r="AU708" s="254" t="s">
        <v>81</v>
      </c>
      <c r="AV708" s="14" t="s">
        <v>81</v>
      </c>
      <c r="AW708" s="14" t="s">
        <v>33</v>
      </c>
      <c r="AX708" s="14" t="s">
        <v>72</v>
      </c>
      <c r="AY708" s="254" t="s">
        <v>144</v>
      </c>
    </row>
    <row r="709" s="13" customFormat="1">
      <c r="A709" s="13"/>
      <c r="B709" s="234"/>
      <c r="C709" s="235"/>
      <c r="D709" s="229" t="s">
        <v>156</v>
      </c>
      <c r="E709" s="236" t="s">
        <v>19</v>
      </c>
      <c r="F709" s="237" t="s">
        <v>213</v>
      </c>
      <c r="G709" s="235"/>
      <c r="H709" s="236" t="s">
        <v>19</v>
      </c>
      <c r="I709" s="238"/>
      <c r="J709" s="235"/>
      <c r="K709" s="235"/>
      <c r="L709" s="239"/>
      <c r="M709" s="240"/>
      <c r="N709" s="241"/>
      <c r="O709" s="241"/>
      <c r="P709" s="241"/>
      <c r="Q709" s="241"/>
      <c r="R709" s="241"/>
      <c r="S709" s="241"/>
      <c r="T709" s="242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43" t="s">
        <v>156</v>
      </c>
      <c r="AU709" s="243" t="s">
        <v>81</v>
      </c>
      <c r="AV709" s="13" t="s">
        <v>79</v>
      </c>
      <c r="AW709" s="13" t="s">
        <v>33</v>
      </c>
      <c r="AX709" s="13" t="s">
        <v>72</v>
      </c>
      <c r="AY709" s="243" t="s">
        <v>144</v>
      </c>
    </row>
    <row r="710" s="14" customFormat="1">
      <c r="A710" s="14"/>
      <c r="B710" s="244"/>
      <c r="C710" s="245"/>
      <c r="D710" s="229" t="s">
        <v>156</v>
      </c>
      <c r="E710" s="246" t="s">
        <v>19</v>
      </c>
      <c r="F710" s="247" t="s">
        <v>238</v>
      </c>
      <c r="G710" s="245"/>
      <c r="H710" s="248">
        <v>23.379999999999999</v>
      </c>
      <c r="I710" s="249"/>
      <c r="J710" s="245"/>
      <c r="K710" s="245"/>
      <c r="L710" s="250"/>
      <c r="M710" s="251"/>
      <c r="N710" s="252"/>
      <c r="O710" s="252"/>
      <c r="P710" s="252"/>
      <c r="Q710" s="252"/>
      <c r="R710" s="252"/>
      <c r="S710" s="252"/>
      <c r="T710" s="253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54" t="s">
        <v>156</v>
      </c>
      <c r="AU710" s="254" t="s">
        <v>81</v>
      </c>
      <c r="AV710" s="14" t="s">
        <v>81</v>
      </c>
      <c r="AW710" s="14" t="s">
        <v>33</v>
      </c>
      <c r="AX710" s="14" t="s">
        <v>72</v>
      </c>
      <c r="AY710" s="254" t="s">
        <v>144</v>
      </c>
    </row>
    <row r="711" s="13" customFormat="1">
      <c r="A711" s="13"/>
      <c r="B711" s="234"/>
      <c r="C711" s="235"/>
      <c r="D711" s="229" t="s">
        <v>156</v>
      </c>
      <c r="E711" s="236" t="s">
        <v>19</v>
      </c>
      <c r="F711" s="237" t="s">
        <v>180</v>
      </c>
      <c r="G711" s="235"/>
      <c r="H711" s="236" t="s">
        <v>19</v>
      </c>
      <c r="I711" s="238"/>
      <c r="J711" s="235"/>
      <c r="K711" s="235"/>
      <c r="L711" s="239"/>
      <c r="M711" s="240"/>
      <c r="N711" s="241"/>
      <c r="O711" s="241"/>
      <c r="P711" s="241"/>
      <c r="Q711" s="241"/>
      <c r="R711" s="241"/>
      <c r="S711" s="241"/>
      <c r="T711" s="242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43" t="s">
        <v>156</v>
      </c>
      <c r="AU711" s="243" t="s">
        <v>81</v>
      </c>
      <c r="AV711" s="13" t="s">
        <v>79</v>
      </c>
      <c r="AW711" s="13" t="s">
        <v>33</v>
      </c>
      <c r="AX711" s="13" t="s">
        <v>72</v>
      </c>
      <c r="AY711" s="243" t="s">
        <v>144</v>
      </c>
    </row>
    <row r="712" s="14" customFormat="1">
      <c r="A712" s="14"/>
      <c r="B712" s="244"/>
      <c r="C712" s="245"/>
      <c r="D712" s="229" t="s">
        <v>156</v>
      </c>
      <c r="E712" s="246" t="s">
        <v>19</v>
      </c>
      <c r="F712" s="247" t="s">
        <v>247</v>
      </c>
      <c r="G712" s="245"/>
      <c r="H712" s="248">
        <v>10.6</v>
      </c>
      <c r="I712" s="249"/>
      <c r="J712" s="245"/>
      <c r="K712" s="245"/>
      <c r="L712" s="250"/>
      <c r="M712" s="251"/>
      <c r="N712" s="252"/>
      <c r="O712" s="252"/>
      <c r="P712" s="252"/>
      <c r="Q712" s="252"/>
      <c r="R712" s="252"/>
      <c r="S712" s="252"/>
      <c r="T712" s="253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54" t="s">
        <v>156</v>
      </c>
      <c r="AU712" s="254" t="s">
        <v>81</v>
      </c>
      <c r="AV712" s="14" t="s">
        <v>81</v>
      </c>
      <c r="AW712" s="14" t="s">
        <v>33</v>
      </c>
      <c r="AX712" s="14" t="s">
        <v>72</v>
      </c>
      <c r="AY712" s="254" t="s">
        <v>144</v>
      </c>
    </row>
    <row r="713" s="13" customFormat="1">
      <c r="A713" s="13"/>
      <c r="B713" s="234"/>
      <c r="C713" s="235"/>
      <c r="D713" s="229" t="s">
        <v>156</v>
      </c>
      <c r="E713" s="236" t="s">
        <v>19</v>
      </c>
      <c r="F713" s="237" t="s">
        <v>170</v>
      </c>
      <c r="G713" s="235"/>
      <c r="H713" s="236" t="s">
        <v>19</v>
      </c>
      <c r="I713" s="238"/>
      <c r="J713" s="235"/>
      <c r="K713" s="235"/>
      <c r="L713" s="239"/>
      <c r="M713" s="240"/>
      <c r="N713" s="241"/>
      <c r="O713" s="241"/>
      <c r="P713" s="241"/>
      <c r="Q713" s="241"/>
      <c r="R713" s="241"/>
      <c r="S713" s="241"/>
      <c r="T713" s="242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43" t="s">
        <v>156</v>
      </c>
      <c r="AU713" s="243" t="s">
        <v>81</v>
      </c>
      <c r="AV713" s="13" t="s">
        <v>79</v>
      </c>
      <c r="AW713" s="13" t="s">
        <v>33</v>
      </c>
      <c r="AX713" s="13" t="s">
        <v>72</v>
      </c>
      <c r="AY713" s="243" t="s">
        <v>144</v>
      </c>
    </row>
    <row r="714" s="14" customFormat="1">
      <c r="A714" s="14"/>
      <c r="B714" s="244"/>
      <c r="C714" s="245"/>
      <c r="D714" s="229" t="s">
        <v>156</v>
      </c>
      <c r="E714" s="246" t="s">
        <v>19</v>
      </c>
      <c r="F714" s="247" t="s">
        <v>240</v>
      </c>
      <c r="G714" s="245"/>
      <c r="H714" s="248">
        <v>4.1600000000000001</v>
      </c>
      <c r="I714" s="249"/>
      <c r="J714" s="245"/>
      <c r="K714" s="245"/>
      <c r="L714" s="250"/>
      <c r="M714" s="251"/>
      <c r="N714" s="252"/>
      <c r="O714" s="252"/>
      <c r="P714" s="252"/>
      <c r="Q714" s="252"/>
      <c r="R714" s="252"/>
      <c r="S714" s="252"/>
      <c r="T714" s="253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54" t="s">
        <v>156</v>
      </c>
      <c r="AU714" s="254" t="s">
        <v>81</v>
      </c>
      <c r="AV714" s="14" t="s">
        <v>81</v>
      </c>
      <c r="AW714" s="14" t="s">
        <v>33</v>
      </c>
      <c r="AX714" s="14" t="s">
        <v>72</v>
      </c>
      <c r="AY714" s="254" t="s">
        <v>144</v>
      </c>
    </row>
    <row r="715" s="13" customFormat="1">
      <c r="A715" s="13"/>
      <c r="B715" s="234"/>
      <c r="C715" s="235"/>
      <c r="D715" s="229" t="s">
        <v>156</v>
      </c>
      <c r="E715" s="236" t="s">
        <v>19</v>
      </c>
      <c r="F715" s="237" t="s">
        <v>178</v>
      </c>
      <c r="G715" s="235"/>
      <c r="H715" s="236" t="s">
        <v>19</v>
      </c>
      <c r="I715" s="238"/>
      <c r="J715" s="235"/>
      <c r="K715" s="235"/>
      <c r="L715" s="239"/>
      <c r="M715" s="240"/>
      <c r="N715" s="241"/>
      <c r="O715" s="241"/>
      <c r="P715" s="241"/>
      <c r="Q715" s="241"/>
      <c r="R715" s="241"/>
      <c r="S715" s="241"/>
      <c r="T715" s="242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43" t="s">
        <v>156</v>
      </c>
      <c r="AU715" s="243" t="s">
        <v>81</v>
      </c>
      <c r="AV715" s="13" t="s">
        <v>79</v>
      </c>
      <c r="AW715" s="13" t="s">
        <v>33</v>
      </c>
      <c r="AX715" s="13" t="s">
        <v>72</v>
      </c>
      <c r="AY715" s="243" t="s">
        <v>144</v>
      </c>
    </row>
    <row r="716" s="14" customFormat="1">
      <c r="A716" s="14"/>
      <c r="B716" s="244"/>
      <c r="C716" s="245"/>
      <c r="D716" s="229" t="s">
        <v>156</v>
      </c>
      <c r="E716" s="246" t="s">
        <v>19</v>
      </c>
      <c r="F716" s="247" t="s">
        <v>248</v>
      </c>
      <c r="G716" s="245"/>
      <c r="H716" s="248">
        <v>5.0700000000000003</v>
      </c>
      <c r="I716" s="249"/>
      <c r="J716" s="245"/>
      <c r="K716" s="245"/>
      <c r="L716" s="250"/>
      <c r="M716" s="251"/>
      <c r="N716" s="252"/>
      <c r="O716" s="252"/>
      <c r="P716" s="252"/>
      <c r="Q716" s="252"/>
      <c r="R716" s="252"/>
      <c r="S716" s="252"/>
      <c r="T716" s="253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54" t="s">
        <v>156</v>
      </c>
      <c r="AU716" s="254" t="s">
        <v>81</v>
      </c>
      <c r="AV716" s="14" t="s">
        <v>81</v>
      </c>
      <c r="AW716" s="14" t="s">
        <v>33</v>
      </c>
      <c r="AX716" s="14" t="s">
        <v>72</v>
      </c>
      <c r="AY716" s="254" t="s">
        <v>144</v>
      </c>
    </row>
    <row r="717" s="13" customFormat="1">
      <c r="A717" s="13"/>
      <c r="B717" s="234"/>
      <c r="C717" s="235"/>
      <c r="D717" s="229" t="s">
        <v>156</v>
      </c>
      <c r="E717" s="236" t="s">
        <v>19</v>
      </c>
      <c r="F717" s="237" t="s">
        <v>217</v>
      </c>
      <c r="G717" s="235"/>
      <c r="H717" s="236" t="s">
        <v>19</v>
      </c>
      <c r="I717" s="238"/>
      <c r="J717" s="235"/>
      <c r="K717" s="235"/>
      <c r="L717" s="239"/>
      <c r="M717" s="240"/>
      <c r="N717" s="241"/>
      <c r="O717" s="241"/>
      <c r="P717" s="241"/>
      <c r="Q717" s="241"/>
      <c r="R717" s="241"/>
      <c r="S717" s="241"/>
      <c r="T717" s="242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43" t="s">
        <v>156</v>
      </c>
      <c r="AU717" s="243" t="s">
        <v>81</v>
      </c>
      <c r="AV717" s="13" t="s">
        <v>79</v>
      </c>
      <c r="AW717" s="13" t="s">
        <v>33</v>
      </c>
      <c r="AX717" s="13" t="s">
        <v>72</v>
      </c>
      <c r="AY717" s="243" t="s">
        <v>144</v>
      </c>
    </row>
    <row r="718" s="14" customFormat="1">
      <c r="A718" s="14"/>
      <c r="B718" s="244"/>
      <c r="C718" s="245"/>
      <c r="D718" s="229" t="s">
        <v>156</v>
      </c>
      <c r="E718" s="246" t="s">
        <v>19</v>
      </c>
      <c r="F718" s="247" t="s">
        <v>249</v>
      </c>
      <c r="G718" s="245"/>
      <c r="H718" s="248">
        <v>25.059999999999999</v>
      </c>
      <c r="I718" s="249"/>
      <c r="J718" s="245"/>
      <c r="K718" s="245"/>
      <c r="L718" s="250"/>
      <c r="M718" s="251"/>
      <c r="N718" s="252"/>
      <c r="O718" s="252"/>
      <c r="P718" s="252"/>
      <c r="Q718" s="252"/>
      <c r="R718" s="252"/>
      <c r="S718" s="252"/>
      <c r="T718" s="253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54" t="s">
        <v>156</v>
      </c>
      <c r="AU718" s="254" t="s">
        <v>81</v>
      </c>
      <c r="AV718" s="14" t="s">
        <v>81</v>
      </c>
      <c r="AW718" s="14" t="s">
        <v>33</v>
      </c>
      <c r="AX718" s="14" t="s">
        <v>72</v>
      </c>
      <c r="AY718" s="254" t="s">
        <v>144</v>
      </c>
    </row>
    <row r="719" s="17" customFormat="1">
      <c r="A719" s="17"/>
      <c r="B719" s="289"/>
      <c r="C719" s="290"/>
      <c r="D719" s="229" t="s">
        <v>156</v>
      </c>
      <c r="E719" s="291" t="s">
        <v>19</v>
      </c>
      <c r="F719" s="292" t="s">
        <v>488</v>
      </c>
      <c r="G719" s="290"/>
      <c r="H719" s="293">
        <v>276.73599999999999</v>
      </c>
      <c r="I719" s="294"/>
      <c r="J719" s="290"/>
      <c r="K719" s="290"/>
      <c r="L719" s="295"/>
      <c r="M719" s="296"/>
      <c r="N719" s="297"/>
      <c r="O719" s="297"/>
      <c r="P719" s="297"/>
      <c r="Q719" s="297"/>
      <c r="R719" s="297"/>
      <c r="S719" s="297"/>
      <c r="T719" s="298"/>
      <c r="U719" s="17"/>
      <c r="V719" s="17"/>
      <c r="W719" s="17"/>
      <c r="X719" s="17"/>
      <c r="Y719" s="17"/>
      <c r="Z719" s="17"/>
      <c r="AA719" s="17"/>
      <c r="AB719" s="17"/>
      <c r="AC719" s="17"/>
      <c r="AD719" s="17"/>
      <c r="AE719" s="17"/>
      <c r="AT719" s="299" t="s">
        <v>156</v>
      </c>
      <c r="AU719" s="299" t="s">
        <v>81</v>
      </c>
      <c r="AV719" s="17" t="s">
        <v>145</v>
      </c>
      <c r="AW719" s="17" t="s">
        <v>33</v>
      </c>
      <c r="AX719" s="17" t="s">
        <v>72</v>
      </c>
      <c r="AY719" s="299" t="s">
        <v>144</v>
      </c>
    </row>
    <row r="720" s="15" customFormat="1">
      <c r="A720" s="15"/>
      <c r="B720" s="255"/>
      <c r="C720" s="256"/>
      <c r="D720" s="229" t="s">
        <v>156</v>
      </c>
      <c r="E720" s="257" t="s">
        <v>95</v>
      </c>
      <c r="F720" s="258" t="s">
        <v>159</v>
      </c>
      <c r="G720" s="256"/>
      <c r="H720" s="259">
        <v>366.90600000000001</v>
      </c>
      <c r="I720" s="260"/>
      <c r="J720" s="256"/>
      <c r="K720" s="256"/>
      <c r="L720" s="261"/>
      <c r="M720" s="262"/>
      <c r="N720" s="263"/>
      <c r="O720" s="263"/>
      <c r="P720" s="263"/>
      <c r="Q720" s="263"/>
      <c r="R720" s="263"/>
      <c r="S720" s="263"/>
      <c r="T720" s="264"/>
      <c r="U720" s="15"/>
      <c r="V720" s="15"/>
      <c r="W720" s="15"/>
      <c r="X720" s="15"/>
      <c r="Y720" s="15"/>
      <c r="Z720" s="15"/>
      <c r="AA720" s="15"/>
      <c r="AB720" s="15"/>
      <c r="AC720" s="15"/>
      <c r="AD720" s="15"/>
      <c r="AE720" s="15"/>
      <c r="AT720" s="265" t="s">
        <v>156</v>
      </c>
      <c r="AU720" s="265" t="s">
        <v>81</v>
      </c>
      <c r="AV720" s="15" t="s">
        <v>152</v>
      </c>
      <c r="AW720" s="15" t="s">
        <v>33</v>
      </c>
      <c r="AX720" s="15" t="s">
        <v>79</v>
      </c>
      <c r="AY720" s="265" t="s">
        <v>144</v>
      </c>
    </row>
    <row r="721" s="2" customFormat="1" ht="21.75" customHeight="1">
      <c r="A721" s="41"/>
      <c r="B721" s="42"/>
      <c r="C721" s="216" t="s">
        <v>607</v>
      </c>
      <c r="D721" s="216" t="s">
        <v>147</v>
      </c>
      <c r="E721" s="217" t="s">
        <v>608</v>
      </c>
      <c r="F721" s="218" t="s">
        <v>609</v>
      </c>
      <c r="G721" s="219" t="s">
        <v>150</v>
      </c>
      <c r="H721" s="220">
        <v>133.96000000000001</v>
      </c>
      <c r="I721" s="221"/>
      <c r="J721" s="222">
        <f>ROUND(I721*H721,2)</f>
        <v>0</v>
      </c>
      <c r="K721" s="218" t="s">
        <v>151</v>
      </c>
      <c r="L721" s="47"/>
      <c r="M721" s="223" t="s">
        <v>19</v>
      </c>
      <c r="N721" s="224" t="s">
        <v>43</v>
      </c>
      <c r="O721" s="87"/>
      <c r="P721" s="225">
        <f>O721*H721</f>
        <v>0</v>
      </c>
      <c r="Q721" s="225">
        <v>1.3200000000000001E-05</v>
      </c>
      <c r="R721" s="225">
        <f>Q721*H721</f>
        <v>0.0017682720000000002</v>
      </c>
      <c r="S721" s="225">
        <v>0</v>
      </c>
      <c r="T721" s="226">
        <f>S721*H721</f>
        <v>0</v>
      </c>
      <c r="U721" s="41"/>
      <c r="V721" s="41"/>
      <c r="W721" s="41"/>
      <c r="X721" s="41"/>
      <c r="Y721" s="41"/>
      <c r="Z721" s="41"/>
      <c r="AA721" s="41"/>
      <c r="AB721" s="41"/>
      <c r="AC721" s="41"/>
      <c r="AD721" s="41"/>
      <c r="AE721" s="41"/>
      <c r="AR721" s="227" t="s">
        <v>193</v>
      </c>
      <c r="AT721" s="227" t="s">
        <v>147</v>
      </c>
      <c r="AU721" s="227" t="s">
        <v>81</v>
      </c>
      <c r="AY721" s="20" t="s">
        <v>144</v>
      </c>
      <c r="BE721" s="228">
        <f>IF(N721="základní",J721,0)</f>
        <v>0</v>
      </c>
      <c r="BF721" s="228">
        <f>IF(N721="snížená",J721,0)</f>
        <v>0</v>
      </c>
      <c r="BG721" s="228">
        <f>IF(N721="zákl. přenesená",J721,0)</f>
        <v>0</v>
      </c>
      <c r="BH721" s="228">
        <f>IF(N721="sníž. přenesená",J721,0)</f>
        <v>0</v>
      </c>
      <c r="BI721" s="228">
        <f>IF(N721="nulová",J721,0)</f>
        <v>0</v>
      </c>
      <c r="BJ721" s="20" t="s">
        <v>79</v>
      </c>
      <c r="BK721" s="228">
        <f>ROUND(I721*H721,2)</f>
        <v>0</v>
      </c>
      <c r="BL721" s="20" t="s">
        <v>193</v>
      </c>
      <c r="BM721" s="227" t="s">
        <v>610</v>
      </c>
    </row>
    <row r="722" s="2" customFormat="1">
      <c r="A722" s="41"/>
      <c r="B722" s="42"/>
      <c r="C722" s="43"/>
      <c r="D722" s="229" t="s">
        <v>154</v>
      </c>
      <c r="E722" s="43"/>
      <c r="F722" s="230" t="s">
        <v>611</v>
      </c>
      <c r="G722" s="43"/>
      <c r="H722" s="43"/>
      <c r="I722" s="231"/>
      <c r="J722" s="43"/>
      <c r="K722" s="43"/>
      <c r="L722" s="47"/>
      <c r="M722" s="232"/>
      <c r="N722" s="233"/>
      <c r="O722" s="87"/>
      <c r="P722" s="87"/>
      <c r="Q722" s="87"/>
      <c r="R722" s="87"/>
      <c r="S722" s="87"/>
      <c r="T722" s="88"/>
      <c r="U722" s="41"/>
      <c r="V722" s="41"/>
      <c r="W722" s="41"/>
      <c r="X722" s="41"/>
      <c r="Y722" s="41"/>
      <c r="Z722" s="41"/>
      <c r="AA722" s="41"/>
      <c r="AB722" s="41"/>
      <c r="AC722" s="41"/>
      <c r="AD722" s="41"/>
      <c r="AE722" s="41"/>
      <c r="AT722" s="20" t="s">
        <v>154</v>
      </c>
      <c r="AU722" s="20" t="s">
        <v>81</v>
      </c>
    </row>
    <row r="723" s="13" customFormat="1">
      <c r="A723" s="13"/>
      <c r="B723" s="234"/>
      <c r="C723" s="235"/>
      <c r="D723" s="229" t="s">
        <v>156</v>
      </c>
      <c r="E723" s="236" t="s">
        <v>19</v>
      </c>
      <c r="F723" s="237" t="s">
        <v>612</v>
      </c>
      <c r="G723" s="235"/>
      <c r="H723" s="236" t="s">
        <v>19</v>
      </c>
      <c r="I723" s="238"/>
      <c r="J723" s="235"/>
      <c r="K723" s="235"/>
      <c r="L723" s="239"/>
      <c r="M723" s="240"/>
      <c r="N723" s="241"/>
      <c r="O723" s="241"/>
      <c r="P723" s="241"/>
      <c r="Q723" s="241"/>
      <c r="R723" s="241"/>
      <c r="S723" s="241"/>
      <c r="T723" s="242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43" t="s">
        <v>156</v>
      </c>
      <c r="AU723" s="243" t="s">
        <v>81</v>
      </c>
      <c r="AV723" s="13" t="s">
        <v>79</v>
      </c>
      <c r="AW723" s="13" t="s">
        <v>33</v>
      </c>
      <c r="AX723" s="13" t="s">
        <v>72</v>
      </c>
      <c r="AY723" s="243" t="s">
        <v>144</v>
      </c>
    </row>
    <row r="724" s="13" customFormat="1">
      <c r="A724" s="13"/>
      <c r="B724" s="234"/>
      <c r="C724" s="235"/>
      <c r="D724" s="229" t="s">
        <v>156</v>
      </c>
      <c r="E724" s="236" t="s">
        <v>19</v>
      </c>
      <c r="F724" s="237" t="s">
        <v>196</v>
      </c>
      <c r="G724" s="235"/>
      <c r="H724" s="236" t="s">
        <v>19</v>
      </c>
      <c r="I724" s="238"/>
      <c r="J724" s="235"/>
      <c r="K724" s="235"/>
      <c r="L724" s="239"/>
      <c r="M724" s="240"/>
      <c r="N724" s="241"/>
      <c r="O724" s="241"/>
      <c r="P724" s="241"/>
      <c r="Q724" s="241"/>
      <c r="R724" s="241"/>
      <c r="S724" s="241"/>
      <c r="T724" s="242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43" t="s">
        <v>156</v>
      </c>
      <c r="AU724" s="243" t="s">
        <v>81</v>
      </c>
      <c r="AV724" s="13" t="s">
        <v>79</v>
      </c>
      <c r="AW724" s="13" t="s">
        <v>33</v>
      </c>
      <c r="AX724" s="13" t="s">
        <v>72</v>
      </c>
      <c r="AY724" s="243" t="s">
        <v>144</v>
      </c>
    </row>
    <row r="725" s="13" customFormat="1">
      <c r="A725" s="13"/>
      <c r="B725" s="234"/>
      <c r="C725" s="235"/>
      <c r="D725" s="229" t="s">
        <v>156</v>
      </c>
      <c r="E725" s="236" t="s">
        <v>19</v>
      </c>
      <c r="F725" s="237" t="s">
        <v>197</v>
      </c>
      <c r="G725" s="235"/>
      <c r="H725" s="236" t="s">
        <v>19</v>
      </c>
      <c r="I725" s="238"/>
      <c r="J725" s="235"/>
      <c r="K725" s="235"/>
      <c r="L725" s="239"/>
      <c r="M725" s="240"/>
      <c r="N725" s="241"/>
      <c r="O725" s="241"/>
      <c r="P725" s="241"/>
      <c r="Q725" s="241"/>
      <c r="R725" s="241"/>
      <c r="S725" s="241"/>
      <c r="T725" s="242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43" t="s">
        <v>156</v>
      </c>
      <c r="AU725" s="243" t="s">
        <v>81</v>
      </c>
      <c r="AV725" s="13" t="s">
        <v>79</v>
      </c>
      <c r="AW725" s="13" t="s">
        <v>33</v>
      </c>
      <c r="AX725" s="13" t="s">
        <v>72</v>
      </c>
      <c r="AY725" s="243" t="s">
        <v>144</v>
      </c>
    </row>
    <row r="726" s="14" customFormat="1">
      <c r="A726" s="14"/>
      <c r="B726" s="244"/>
      <c r="C726" s="245"/>
      <c r="D726" s="229" t="s">
        <v>156</v>
      </c>
      <c r="E726" s="246" t="s">
        <v>19</v>
      </c>
      <c r="F726" s="247" t="s">
        <v>198</v>
      </c>
      <c r="G726" s="245"/>
      <c r="H726" s="248">
        <v>43.619999999999997</v>
      </c>
      <c r="I726" s="249"/>
      <c r="J726" s="245"/>
      <c r="K726" s="245"/>
      <c r="L726" s="250"/>
      <c r="M726" s="251"/>
      <c r="N726" s="252"/>
      <c r="O726" s="252"/>
      <c r="P726" s="252"/>
      <c r="Q726" s="252"/>
      <c r="R726" s="252"/>
      <c r="S726" s="252"/>
      <c r="T726" s="253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54" t="s">
        <v>156</v>
      </c>
      <c r="AU726" s="254" t="s">
        <v>81</v>
      </c>
      <c r="AV726" s="14" t="s">
        <v>81</v>
      </c>
      <c r="AW726" s="14" t="s">
        <v>33</v>
      </c>
      <c r="AX726" s="14" t="s">
        <v>72</v>
      </c>
      <c r="AY726" s="254" t="s">
        <v>144</v>
      </c>
    </row>
    <row r="727" s="13" customFormat="1">
      <c r="A727" s="13"/>
      <c r="B727" s="234"/>
      <c r="C727" s="235"/>
      <c r="D727" s="229" t="s">
        <v>156</v>
      </c>
      <c r="E727" s="236" t="s">
        <v>19</v>
      </c>
      <c r="F727" s="237" t="s">
        <v>204</v>
      </c>
      <c r="G727" s="235"/>
      <c r="H727" s="236" t="s">
        <v>19</v>
      </c>
      <c r="I727" s="238"/>
      <c r="J727" s="235"/>
      <c r="K727" s="235"/>
      <c r="L727" s="239"/>
      <c r="M727" s="240"/>
      <c r="N727" s="241"/>
      <c r="O727" s="241"/>
      <c r="P727" s="241"/>
      <c r="Q727" s="241"/>
      <c r="R727" s="241"/>
      <c r="S727" s="241"/>
      <c r="T727" s="242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43" t="s">
        <v>156</v>
      </c>
      <c r="AU727" s="243" t="s">
        <v>81</v>
      </c>
      <c r="AV727" s="13" t="s">
        <v>79</v>
      </c>
      <c r="AW727" s="13" t="s">
        <v>33</v>
      </c>
      <c r="AX727" s="13" t="s">
        <v>72</v>
      </c>
      <c r="AY727" s="243" t="s">
        <v>144</v>
      </c>
    </row>
    <row r="728" s="14" customFormat="1">
      <c r="A728" s="14"/>
      <c r="B728" s="244"/>
      <c r="C728" s="245"/>
      <c r="D728" s="229" t="s">
        <v>156</v>
      </c>
      <c r="E728" s="246" t="s">
        <v>19</v>
      </c>
      <c r="F728" s="247" t="s">
        <v>205</v>
      </c>
      <c r="G728" s="245"/>
      <c r="H728" s="248">
        <v>5.5199999999999996</v>
      </c>
      <c r="I728" s="249"/>
      <c r="J728" s="245"/>
      <c r="K728" s="245"/>
      <c r="L728" s="250"/>
      <c r="M728" s="251"/>
      <c r="N728" s="252"/>
      <c r="O728" s="252"/>
      <c r="P728" s="252"/>
      <c r="Q728" s="252"/>
      <c r="R728" s="252"/>
      <c r="S728" s="252"/>
      <c r="T728" s="253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54" t="s">
        <v>156</v>
      </c>
      <c r="AU728" s="254" t="s">
        <v>81</v>
      </c>
      <c r="AV728" s="14" t="s">
        <v>81</v>
      </c>
      <c r="AW728" s="14" t="s">
        <v>33</v>
      </c>
      <c r="AX728" s="14" t="s">
        <v>72</v>
      </c>
      <c r="AY728" s="254" t="s">
        <v>144</v>
      </c>
    </row>
    <row r="729" s="13" customFormat="1">
      <c r="A729" s="13"/>
      <c r="B729" s="234"/>
      <c r="C729" s="235"/>
      <c r="D729" s="229" t="s">
        <v>156</v>
      </c>
      <c r="E729" s="236" t="s">
        <v>19</v>
      </c>
      <c r="F729" s="237" t="s">
        <v>613</v>
      </c>
      <c r="G729" s="235"/>
      <c r="H729" s="236" t="s">
        <v>19</v>
      </c>
      <c r="I729" s="238"/>
      <c r="J729" s="235"/>
      <c r="K729" s="235"/>
      <c r="L729" s="239"/>
      <c r="M729" s="240"/>
      <c r="N729" s="241"/>
      <c r="O729" s="241"/>
      <c r="P729" s="241"/>
      <c r="Q729" s="241"/>
      <c r="R729" s="241"/>
      <c r="S729" s="241"/>
      <c r="T729" s="242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43" t="s">
        <v>156</v>
      </c>
      <c r="AU729" s="243" t="s">
        <v>81</v>
      </c>
      <c r="AV729" s="13" t="s">
        <v>79</v>
      </c>
      <c r="AW729" s="13" t="s">
        <v>33</v>
      </c>
      <c r="AX729" s="13" t="s">
        <v>72</v>
      </c>
      <c r="AY729" s="243" t="s">
        <v>144</v>
      </c>
    </row>
    <row r="730" s="13" customFormat="1">
      <c r="A730" s="13"/>
      <c r="B730" s="234"/>
      <c r="C730" s="235"/>
      <c r="D730" s="229" t="s">
        <v>156</v>
      </c>
      <c r="E730" s="236" t="s">
        <v>19</v>
      </c>
      <c r="F730" s="237" t="s">
        <v>197</v>
      </c>
      <c r="G730" s="235"/>
      <c r="H730" s="236" t="s">
        <v>19</v>
      </c>
      <c r="I730" s="238"/>
      <c r="J730" s="235"/>
      <c r="K730" s="235"/>
      <c r="L730" s="239"/>
      <c r="M730" s="240"/>
      <c r="N730" s="241"/>
      <c r="O730" s="241"/>
      <c r="P730" s="241"/>
      <c r="Q730" s="241"/>
      <c r="R730" s="241"/>
      <c r="S730" s="241"/>
      <c r="T730" s="242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43" t="s">
        <v>156</v>
      </c>
      <c r="AU730" s="243" t="s">
        <v>81</v>
      </c>
      <c r="AV730" s="13" t="s">
        <v>79</v>
      </c>
      <c r="AW730" s="13" t="s">
        <v>33</v>
      </c>
      <c r="AX730" s="13" t="s">
        <v>72</v>
      </c>
      <c r="AY730" s="243" t="s">
        <v>144</v>
      </c>
    </row>
    <row r="731" s="14" customFormat="1">
      <c r="A731" s="14"/>
      <c r="B731" s="244"/>
      <c r="C731" s="245"/>
      <c r="D731" s="229" t="s">
        <v>156</v>
      </c>
      <c r="E731" s="246" t="s">
        <v>19</v>
      </c>
      <c r="F731" s="247" t="s">
        <v>237</v>
      </c>
      <c r="G731" s="245"/>
      <c r="H731" s="248">
        <v>58.5</v>
      </c>
      <c r="I731" s="249"/>
      <c r="J731" s="245"/>
      <c r="K731" s="245"/>
      <c r="L731" s="250"/>
      <c r="M731" s="251"/>
      <c r="N731" s="252"/>
      <c r="O731" s="252"/>
      <c r="P731" s="252"/>
      <c r="Q731" s="252"/>
      <c r="R731" s="252"/>
      <c r="S731" s="252"/>
      <c r="T731" s="253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54" t="s">
        <v>156</v>
      </c>
      <c r="AU731" s="254" t="s">
        <v>81</v>
      </c>
      <c r="AV731" s="14" t="s">
        <v>81</v>
      </c>
      <c r="AW731" s="14" t="s">
        <v>33</v>
      </c>
      <c r="AX731" s="14" t="s">
        <v>72</v>
      </c>
      <c r="AY731" s="254" t="s">
        <v>144</v>
      </c>
    </row>
    <row r="732" s="13" customFormat="1">
      <c r="A732" s="13"/>
      <c r="B732" s="234"/>
      <c r="C732" s="235"/>
      <c r="D732" s="229" t="s">
        <v>156</v>
      </c>
      <c r="E732" s="236" t="s">
        <v>19</v>
      </c>
      <c r="F732" s="237" t="s">
        <v>204</v>
      </c>
      <c r="G732" s="235"/>
      <c r="H732" s="236" t="s">
        <v>19</v>
      </c>
      <c r="I732" s="238"/>
      <c r="J732" s="235"/>
      <c r="K732" s="235"/>
      <c r="L732" s="239"/>
      <c r="M732" s="240"/>
      <c r="N732" s="241"/>
      <c r="O732" s="241"/>
      <c r="P732" s="241"/>
      <c r="Q732" s="241"/>
      <c r="R732" s="241"/>
      <c r="S732" s="241"/>
      <c r="T732" s="242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43" t="s">
        <v>156</v>
      </c>
      <c r="AU732" s="243" t="s">
        <v>81</v>
      </c>
      <c r="AV732" s="13" t="s">
        <v>79</v>
      </c>
      <c r="AW732" s="13" t="s">
        <v>33</v>
      </c>
      <c r="AX732" s="13" t="s">
        <v>72</v>
      </c>
      <c r="AY732" s="243" t="s">
        <v>144</v>
      </c>
    </row>
    <row r="733" s="14" customFormat="1">
      <c r="A733" s="14"/>
      <c r="B733" s="244"/>
      <c r="C733" s="245"/>
      <c r="D733" s="229" t="s">
        <v>156</v>
      </c>
      <c r="E733" s="246" t="s">
        <v>19</v>
      </c>
      <c r="F733" s="247" t="s">
        <v>242</v>
      </c>
      <c r="G733" s="245"/>
      <c r="H733" s="248">
        <v>26.32</v>
      </c>
      <c r="I733" s="249"/>
      <c r="J733" s="245"/>
      <c r="K733" s="245"/>
      <c r="L733" s="250"/>
      <c r="M733" s="251"/>
      <c r="N733" s="252"/>
      <c r="O733" s="252"/>
      <c r="P733" s="252"/>
      <c r="Q733" s="252"/>
      <c r="R733" s="252"/>
      <c r="S733" s="252"/>
      <c r="T733" s="253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54" t="s">
        <v>156</v>
      </c>
      <c r="AU733" s="254" t="s">
        <v>81</v>
      </c>
      <c r="AV733" s="14" t="s">
        <v>81</v>
      </c>
      <c r="AW733" s="14" t="s">
        <v>33</v>
      </c>
      <c r="AX733" s="14" t="s">
        <v>72</v>
      </c>
      <c r="AY733" s="254" t="s">
        <v>144</v>
      </c>
    </row>
    <row r="734" s="15" customFormat="1">
      <c r="A734" s="15"/>
      <c r="B734" s="255"/>
      <c r="C734" s="256"/>
      <c r="D734" s="229" t="s">
        <v>156</v>
      </c>
      <c r="E734" s="257" t="s">
        <v>19</v>
      </c>
      <c r="F734" s="258" t="s">
        <v>159</v>
      </c>
      <c r="G734" s="256"/>
      <c r="H734" s="259">
        <v>133.96000000000001</v>
      </c>
      <c r="I734" s="260"/>
      <c r="J734" s="256"/>
      <c r="K734" s="256"/>
      <c r="L734" s="261"/>
      <c r="M734" s="300"/>
      <c r="N734" s="301"/>
      <c r="O734" s="301"/>
      <c r="P734" s="301"/>
      <c r="Q734" s="301"/>
      <c r="R734" s="301"/>
      <c r="S734" s="301"/>
      <c r="T734" s="302"/>
      <c r="U734" s="15"/>
      <c r="V734" s="15"/>
      <c r="W734" s="15"/>
      <c r="X734" s="15"/>
      <c r="Y734" s="15"/>
      <c r="Z734" s="15"/>
      <c r="AA734" s="15"/>
      <c r="AB734" s="15"/>
      <c r="AC734" s="15"/>
      <c r="AD734" s="15"/>
      <c r="AE734" s="15"/>
      <c r="AT734" s="265" t="s">
        <v>156</v>
      </c>
      <c r="AU734" s="265" t="s">
        <v>81</v>
      </c>
      <c r="AV734" s="15" t="s">
        <v>152</v>
      </c>
      <c r="AW734" s="15" t="s">
        <v>33</v>
      </c>
      <c r="AX734" s="15" t="s">
        <v>79</v>
      </c>
      <c r="AY734" s="265" t="s">
        <v>144</v>
      </c>
    </row>
    <row r="735" s="2" customFormat="1" ht="6.96" customHeight="1">
      <c r="A735" s="41"/>
      <c r="B735" s="62"/>
      <c r="C735" s="63"/>
      <c r="D735" s="63"/>
      <c r="E735" s="63"/>
      <c r="F735" s="63"/>
      <c r="G735" s="63"/>
      <c r="H735" s="63"/>
      <c r="I735" s="63"/>
      <c r="J735" s="63"/>
      <c r="K735" s="63"/>
      <c r="L735" s="47"/>
      <c r="M735" s="41"/>
      <c r="O735" s="41"/>
      <c r="P735" s="41"/>
      <c r="Q735" s="41"/>
      <c r="R735" s="41"/>
      <c r="S735" s="41"/>
      <c r="T735" s="41"/>
      <c r="U735" s="41"/>
      <c r="V735" s="41"/>
      <c r="W735" s="41"/>
      <c r="X735" s="41"/>
      <c r="Y735" s="41"/>
      <c r="Z735" s="41"/>
      <c r="AA735" s="41"/>
      <c r="AB735" s="41"/>
      <c r="AC735" s="41"/>
      <c r="AD735" s="41"/>
      <c r="AE735" s="41"/>
    </row>
  </sheetData>
  <sheetProtection sheet="1" autoFilter="0" formatColumns="0" formatRows="0" objects="1" scenarios="1" spinCount="100000" saltValue="KDzcd87DxzASKw5L0vK6Dqlo4rXRZKcoHhgtzqfhWBCBpq4xiHnCM014sJsoZrigWbiMexUgQB7j7iTBV5j/Kg==" hashValue="QTZvkjJaIVU8lgHHxWcdARjObgieERGvsgb/Jf9wP6rceZC23c05turKNdkBeFO3QAP9hrlMwnNSFv6q2RL/pA==" algorithmName="SHA-512" password="CC35"/>
  <autoFilter ref="C105:K73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4:H94"/>
    <mergeCell ref="E96:H96"/>
    <mergeCell ref="E98:H9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89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81</v>
      </c>
    </row>
    <row r="4" s="1" customFormat="1" ht="24.96" customHeight="1">
      <c r="B4" s="23"/>
      <c r="D4" s="144" t="s">
        <v>97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Koupelny a WC v Domově mládeže Karlovarská, Karlovarská 99, Plzeň</v>
      </c>
      <c r="F7" s="146"/>
      <c r="G7" s="146"/>
      <c r="H7" s="146"/>
      <c r="L7" s="23"/>
    </row>
    <row r="8" s="1" customFormat="1" ht="12" customHeight="1">
      <c r="B8" s="23"/>
      <c r="D8" s="146" t="s">
        <v>100</v>
      </c>
      <c r="L8" s="23"/>
    </row>
    <row r="9" s="2" customFormat="1" ht="16.5" customHeight="1">
      <c r="A9" s="41"/>
      <c r="B9" s="47"/>
      <c r="C9" s="41"/>
      <c r="D9" s="41"/>
      <c r="E9" s="147" t="s">
        <v>101</v>
      </c>
      <c r="F9" s="41"/>
      <c r="G9" s="41"/>
      <c r="H9" s="41"/>
      <c r="I9" s="41"/>
      <c r="J9" s="41"/>
      <c r="K9" s="41"/>
      <c r="L9" s="14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6" t="s">
        <v>102</v>
      </c>
      <c r="E10" s="41"/>
      <c r="F10" s="41"/>
      <c r="G10" s="41"/>
      <c r="H10" s="41"/>
      <c r="I10" s="41"/>
      <c r="J10" s="41"/>
      <c r="K10" s="41"/>
      <c r="L10" s="14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9" t="s">
        <v>614</v>
      </c>
      <c r="F11" s="41"/>
      <c r="G11" s="41"/>
      <c r="H11" s="41"/>
      <c r="I11" s="41"/>
      <c r="J11" s="41"/>
      <c r="K11" s="41"/>
      <c r="L11" s="14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6" t="s">
        <v>18</v>
      </c>
      <c r="E13" s="41"/>
      <c r="F13" s="136" t="s">
        <v>19</v>
      </c>
      <c r="G13" s="41"/>
      <c r="H13" s="41"/>
      <c r="I13" s="146" t="s">
        <v>20</v>
      </c>
      <c r="J13" s="136" t="s">
        <v>19</v>
      </c>
      <c r="K13" s="41"/>
      <c r="L13" s="14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21</v>
      </c>
      <c r="E14" s="41"/>
      <c r="F14" s="136" t="s">
        <v>22</v>
      </c>
      <c r="G14" s="41"/>
      <c r="H14" s="41"/>
      <c r="I14" s="146" t="s">
        <v>23</v>
      </c>
      <c r="J14" s="150" t="str">
        <f>'Rekapitulace stavby'!AN8</f>
        <v>21. 4. 2021</v>
      </c>
      <c r="K14" s="41"/>
      <c r="L14" s="14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25</v>
      </c>
      <c r="E16" s="41"/>
      <c r="F16" s="41"/>
      <c r="G16" s="41"/>
      <c r="H16" s="41"/>
      <c r="I16" s="146" t="s">
        <v>26</v>
      </c>
      <c r="J16" s="136" t="s">
        <v>19</v>
      </c>
      <c r="K16" s="41"/>
      <c r="L16" s="14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27</v>
      </c>
      <c r="F17" s="41"/>
      <c r="G17" s="41"/>
      <c r="H17" s="41"/>
      <c r="I17" s="146" t="s">
        <v>28</v>
      </c>
      <c r="J17" s="136" t="s">
        <v>19</v>
      </c>
      <c r="K17" s="41"/>
      <c r="L17" s="14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6" t="s">
        <v>29</v>
      </c>
      <c r="E19" s="41"/>
      <c r="F19" s="41"/>
      <c r="G19" s="41"/>
      <c r="H19" s="41"/>
      <c r="I19" s="146" t="s">
        <v>26</v>
      </c>
      <c r="J19" s="36" t="str">
        <f>'Rekapitulace stavby'!AN13</f>
        <v>Vyplň údaj</v>
      </c>
      <c r="K19" s="41"/>
      <c r="L19" s="14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6" t="s">
        <v>28</v>
      </c>
      <c r="J20" s="36" t="str">
        <f>'Rekapitulace stavby'!AN14</f>
        <v>Vyplň údaj</v>
      </c>
      <c r="K20" s="41"/>
      <c r="L20" s="14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6" t="s">
        <v>31</v>
      </c>
      <c r="E22" s="41"/>
      <c r="F22" s="41"/>
      <c r="G22" s="41"/>
      <c r="H22" s="41"/>
      <c r="I22" s="146" t="s">
        <v>26</v>
      </c>
      <c r="J22" s="136" t="s">
        <v>19</v>
      </c>
      <c r="K22" s="41"/>
      <c r="L22" s="14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32</v>
      </c>
      <c r="F23" s="41"/>
      <c r="G23" s="41"/>
      <c r="H23" s="41"/>
      <c r="I23" s="146" t="s">
        <v>28</v>
      </c>
      <c r="J23" s="136" t="s">
        <v>19</v>
      </c>
      <c r="K23" s="41"/>
      <c r="L23" s="14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6" t="s">
        <v>34</v>
      </c>
      <c r="E25" s="41"/>
      <c r="F25" s="41"/>
      <c r="G25" s="41"/>
      <c r="H25" s="41"/>
      <c r="I25" s="146" t="s">
        <v>26</v>
      </c>
      <c r="J25" s="136" t="s">
        <v>19</v>
      </c>
      <c r="K25" s="41"/>
      <c r="L25" s="14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35</v>
      </c>
      <c r="F26" s="41"/>
      <c r="G26" s="41"/>
      <c r="H26" s="41"/>
      <c r="I26" s="146" t="s">
        <v>28</v>
      </c>
      <c r="J26" s="136" t="s">
        <v>19</v>
      </c>
      <c r="K26" s="41"/>
      <c r="L26" s="14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8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6" t="s">
        <v>36</v>
      </c>
      <c r="E28" s="41"/>
      <c r="F28" s="41"/>
      <c r="G28" s="41"/>
      <c r="H28" s="41"/>
      <c r="I28" s="41"/>
      <c r="J28" s="41"/>
      <c r="K28" s="41"/>
      <c r="L28" s="14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47.25" customHeight="1">
      <c r="A29" s="151"/>
      <c r="B29" s="152"/>
      <c r="C29" s="151"/>
      <c r="D29" s="151"/>
      <c r="E29" s="153" t="s">
        <v>37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5"/>
      <c r="E31" s="155"/>
      <c r="F31" s="155"/>
      <c r="G31" s="155"/>
      <c r="H31" s="155"/>
      <c r="I31" s="155"/>
      <c r="J31" s="155"/>
      <c r="K31" s="155"/>
      <c r="L31" s="14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6" t="s">
        <v>38</v>
      </c>
      <c r="E32" s="41"/>
      <c r="F32" s="41"/>
      <c r="G32" s="41"/>
      <c r="H32" s="41"/>
      <c r="I32" s="41"/>
      <c r="J32" s="157">
        <f>ROUND(J96, 2)</f>
        <v>0</v>
      </c>
      <c r="K32" s="41"/>
      <c r="L32" s="14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5"/>
      <c r="E33" s="155"/>
      <c r="F33" s="155"/>
      <c r="G33" s="155"/>
      <c r="H33" s="155"/>
      <c r="I33" s="155"/>
      <c r="J33" s="155"/>
      <c r="K33" s="155"/>
      <c r="L33" s="14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8" t="s">
        <v>40</v>
      </c>
      <c r="G34" s="41"/>
      <c r="H34" s="41"/>
      <c r="I34" s="158" t="s">
        <v>39</v>
      </c>
      <c r="J34" s="158" t="s">
        <v>41</v>
      </c>
      <c r="K34" s="41"/>
      <c r="L34" s="14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9" t="s">
        <v>42</v>
      </c>
      <c r="E35" s="146" t="s">
        <v>43</v>
      </c>
      <c r="F35" s="160">
        <f>ROUND((SUM(BE96:BE286)),  2)</f>
        <v>0</v>
      </c>
      <c r="G35" s="41"/>
      <c r="H35" s="41"/>
      <c r="I35" s="161">
        <v>0.20999999999999999</v>
      </c>
      <c r="J35" s="160">
        <f>ROUND(((SUM(BE96:BE286))*I35),  2)</f>
        <v>0</v>
      </c>
      <c r="K35" s="41"/>
      <c r="L35" s="14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6" t="s">
        <v>44</v>
      </c>
      <c r="F36" s="160">
        <f>ROUND((SUM(BF96:BF286)),  2)</f>
        <v>0</v>
      </c>
      <c r="G36" s="41"/>
      <c r="H36" s="41"/>
      <c r="I36" s="161">
        <v>0.14999999999999999</v>
      </c>
      <c r="J36" s="160">
        <f>ROUND(((SUM(BF96:BF286))*I36),  2)</f>
        <v>0</v>
      </c>
      <c r="K36" s="41"/>
      <c r="L36" s="14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45</v>
      </c>
      <c r="F37" s="160">
        <f>ROUND((SUM(BG96:BG286)),  2)</f>
        <v>0</v>
      </c>
      <c r="G37" s="41"/>
      <c r="H37" s="41"/>
      <c r="I37" s="161">
        <v>0.20999999999999999</v>
      </c>
      <c r="J37" s="160">
        <f>0</f>
        <v>0</v>
      </c>
      <c r="K37" s="41"/>
      <c r="L37" s="14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6" t="s">
        <v>46</v>
      </c>
      <c r="F38" s="160">
        <f>ROUND((SUM(BH96:BH286)),  2)</f>
        <v>0</v>
      </c>
      <c r="G38" s="41"/>
      <c r="H38" s="41"/>
      <c r="I38" s="161">
        <v>0.14999999999999999</v>
      </c>
      <c r="J38" s="160">
        <f>0</f>
        <v>0</v>
      </c>
      <c r="K38" s="41"/>
      <c r="L38" s="14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47</v>
      </c>
      <c r="F39" s="160">
        <f>ROUND((SUM(BI96:BI286)),  2)</f>
        <v>0</v>
      </c>
      <c r="G39" s="41"/>
      <c r="H39" s="41"/>
      <c r="I39" s="161">
        <v>0</v>
      </c>
      <c r="J39" s="160">
        <f>0</f>
        <v>0</v>
      </c>
      <c r="K39" s="41"/>
      <c r="L39" s="14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2"/>
      <c r="D41" s="163" t="s">
        <v>48</v>
      </c>
      <c r="E41" s="164"/>
      <c r="F41" s="164"/>
      <c r="G41" s="165" t="s">
        <v>49</v>
      </c>
      <c r="H41" s="166" t="s">
        <v>50</v>
      </c>
      <c r="I41" s="164"/>
      <c r="J41" s="167">
        <f>SUM(J32:J39)</f>
        <v>0</v>
      </c>
      <c r="K41" s="168"/>
      <c r="L41" s="148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104</v>
      </c>
      <c r="D47" s="43"/>
      <c r="E47" s="43"/>
      <c r="F47" s="43"/>
      <c r="G47" s="43"/>
      <c r="H47" s="43"/>
      <c r="I47" s="43"/>
      <c r="J47" s="43"/>
      <c r="K47" s="43"/>
      <c r="L47" s="14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3" t="str">
        <f>E7</f>
        <v>Koupelny a WC v Domově mládeže Karlovarská, Karlovarská 99, Plzeň</v>
      </c>
      <c r="F50" s="35"/>
      <c r="G50" s="35"/>
      <c r="H50" s="35"/>
      <c r="I50" s="43"/>
      <c r="J50" s="43"/>
      <c r="K50" s="43"/>
      <c r="L50" s="14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100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3" t="s">
        <v>101</v>
      </c>
      <c r="F52" s="43"/>
      <c r="G52" s="43"/>
      <c r="H52" s="43"/>
      <c r="I52" s="43"/>
      <c r="J52" s="43"/>
      <c r="K52" s="43"/>
      <c r="L52" s="14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102</v>
      </c>
      <c r="D53" s="43"/>
      <c r="E53" s="43"/>
      <c r="F53" s="43"/>
      <c r="G53" s="43"/>
      <c r="H53" s="43"/>
      <c r="I53" s="43"/>
      <c r="J53" s="43"/>
      <c r="K53" s="43"/>
      <c r="L53" s="14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 xml:space="preserve">D.1.4.b - Zdravotně-technické instalace </v>
      </c>
      <c r="F54" s="43"/>
      <c r="G54" s="43"/>
      <c r="H54" s="43"/>
      <c r="I54" s="43"/>
      <c r="J54" s="43"/>
      <c r="K54" s="43"/>
      <c r="L54" s="14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Karlovarská 1210/99, Bolevec, 32300 Plzeň</v>
      </c>
      <c r="G56" s="43"/>
      <c r="H56" s="43"/>
      <c r="I56" s="35" t="s">
        <v>23</v>
      </c>
      <c r="J56" s="75" t="str">
        <f>IF(J14="","",J14)</f>
        <v>21. 4. 2021</v>
      </c>
      <c r="K56" s="43"/>
      <c r="L56" s="14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>SPŠ dopravní, Plzeň, Karlovarská 99</v>
      </c>
      <c r="G58" s="43"/>
      <c r="H58" s="43"/>
      <c r="I58" s="35" t="s">
        <v>31</v>
      </c>
      <c r="J58" s="39" t="str">
        <f>E23</f>
        <v>PLANSTAV a.s.</v>
      </c>
      <c r="K58" s="43"/>
      <c r="L58" s="14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29</v>
      </c>
      <c r="D59" s="43"/>
      <c r="E59" s="43"/>
      <c r="F59" s="30" t="str">
        <f>IF(E20="","",E20)</f>
        <v>Vyplň údaj</v>
      </c>
      <c r="G59" s="43"/>
      <c r="H59" s="43"/>
      <c r="I59" s="35" t="s">
        <v>34</v>
      </c>
      <c r="J59" s="39" t="str">
        <f>E26</f>
        <v>MICHAL JIRKA</v>
      </c>
      <c r="K59" s="43"/>
      <c r="L59" s="14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8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4" t="s">
        <v>105</v>
      </c>
      <c r="D61" s="175"/>
      <c r="E61" s="175"/>
      <c r="F61" s="175"/>
      <c r="G61" s="175"/>
      <c r="H61" s="175"/>
      <c r="I61" s="175"/>
      <c r="J61" s="176" t="s">
        <v>106</v>
      </c>
      <c r="K61" s="175"/>
      <c r="L61" s="14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7" t="s">
        <v>70</v>
      </c>
      <c r="D63" s="43"/>
      <c r="E63" s="43"/>
      <c r="F63" s="43"/>
      <c r="G63" s="43"/>
      <c r="H63" s="43"/>
      <c r="I63" s="43"/>
      <c r="J63" s="105">
        <f>J96</f>
        <v>0</v>
      </c>
      <c r="K63" s="43"/>
      <c r="L63" s="14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107</v>
      </c>
    </row>
    <row r="64" s="9" customFormat="1" ht="24.96" customHeight="1">
      <c r="A64" s="9"/>
      <c r="B64" s="178"/>
      <c r="C64" s="179"/>
      <c r="D64" s="180" t="s">
        <v>108</v>
      </c>
      <c r="E64" s="181"/>
      <c r="F64" s="181"/>
      <c r="G64" s="181"/>
      <c r="H64" s="181"/>
      <c r="I64" s="181"/>
      <c r="J64" s="182">
        <f>J97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4"/>
      <c r="C65" s="128"/>
      <c r="D65" s="185" t="s">
        <v>113</v>
      </c>
      <c r="E65" s="186"/>
      <c r="F65" s="186"/>
      <c r="G65" s="186"/>
      <c r="H65" s="186"/>
      <c r="I65" s="186"/>
      <c r="J65" s="187">
        <f>J98</f>
        <v>0</v>
      </c>
      <c r="K65" s="128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84"/>
      <c r="C66" s="128"/>
      <c r="D66" s="185" t="s">
        <v>117</v>
      </c>
      <c r="E66" s="186"/>
      <c r="F66" s="186"/>
      <c r="G66" s="186"/>
      <c r="H66" s="186"/>
      <c r="I66" s="186"/>
      <c r="J66" s="187">
        <f>J99</f>
        <v>0</v>
      </c>
      <c r="K66" s="128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84"/>
      <c r="C67" s="128"/>
      <c r="D67" s="185" t="s">
        <v>118</v>
      </c>
      <c r="E67" s="186"/>
      <c r="F67" s="186"/>
      <c r="G67" s="186"/>
      <c r="H67" s="186"/>
      <c r="I67" s="186"/>
      <c r="J67" s="187">
        <f>J113</f>
        <v>0</v>
      </c>
      <c r="K67" s="128"/>
      <c r="L67" s="18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21.84" customHeight="1">
      <c r="A68" s="10"/>
      <c r="B68" s="184"/>
      <c r="C68" s="128"/>
      <c r="D68" s="185" t="s">
        <v>119</v>
      </c>
      <c r="E68" s="186"/>
      <c r="F68" s="186"/>
      <c r="G68" s="186"/>
      <c r="H68" s="186"/>
      <c r="I68" s="186"/>
      <c r="J68" s="187">
        <f>J114</f>
        <v>0</v>
      </c>
      <c r="K68" s="128"/>
      <c r="L68" s="18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8"/>
      <c r="C69" s="179"/>
      <c r="D69" s="180" t="s">
        <v>121</v>
      </c>
      <c r="E69" s="181"/>
      <c r="F69" s="181"/>
      <c r="G69" s="181"/>
      <c r="H69" s="181"/>
      <c r="I69" s="181"/>
      <c r="J69" s="182">
        <f>J124</f>
        <v>0</v>
      </c>
      <c r="K69" s="179"/>
      <c r="L69" s="183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4"/>
      <c r="C70" s="128"/>
      <c r="D70" s="185" t="s">
        <v>615</v>
      </c>
      <c r="E70" s="186"/>
      <c r="F70" s="186"/>
      <c r="G70" s="186"/>
      <c r="H70" s="186"/>
      <c r="I70" s="186"/>
      <c r="J70" s="187">
        <f>J125</f>
        <v>0</v>
      </c>
      <c r="K70" s="128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4"/>
      <c r="C71" s="128"/>
      <c r="D71" s="185" t="s">
        <v>616</v>
      </c>
      <c r="E71" s="186"/>
      <c r="F71" s="186"/>
      <c r="G71" s="186"/>
      <c r="H71" s="186"/>
      <c r="I71" s="186"/>
      <c r="J71" s="187">
        <f>J157</f>
        <v>0</v>
      </c>
      <c r="K71" s="128"/>
      <c r="L71" s="18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4"/>
      <c r="C72" s="128"/>
      <c r="D72" s="185" t="s">
        <v>122</v>
      </c>
      <c r="E72" s="186"/>
      <c r="F72" s="186"/>
      <c r="G72" s="186"/>
      <c r="H72" s="186"/>
      <c r="I72" s="186"/>
      <c r="J72" s="187">
        <f>J205</f>
        <v>0</v>
      </c>
      <c r="K72" s="128"/>
      <c r="L72" s="18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4"/>
      <c r="C73" s="128"/>
      <c r="D73" s="185" t="s">
        <v>617</v>
      </c>
      <c r="E73" s="186"/>
      <c r="F73" s="186"/>
      <c r="G73" s="186"/>
      <c r="H73" s="186"/>
      <c r="I73" s="186"/>
      <c r="J73" s="187">
        <f>J261</f>
        <v>0</v>
      </c>
      <c r="K73" s="128"/>
      <c r="L73" s="18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9" customFormat="1" ht="24.96" customHeight="1">
      <c r="A74" s="9"/>
      <c r="B74" s="178"/>
      <c r="C74" s="179"/>
      <c r="D74" s="180" t="s">
        <v>618</v>
      </c>
      <c r="E74" s="181"/>
      <c r="F74" s="181"/>
      <c r="G74" s="181"/>
      <c r="H74" s="181"/>
      <c r="I74" s="181"/>
      <c r="J74" s="182">
        <f>J267</f>
        <v>0</v>
      </c>
      <c r="K74" s="179"/>
      <c r="L74" s="183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2" customFormat="1" ht="21.84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4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4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80" s="2" customFormat="1" ht="6.96" customHeight="1">
      <c r="A80" s="41"/>
      <c r="B80" s="64"/>
      <c r="C80" s="65"/>
      <c r="D80" s="65"/>
      <c r="E80" s="65"/>
      <c r="F80" s="65"/>
      <c r="G80" s="65"/>
      <c r="H80" s="65"/>
      <c r="I80" s="65"/>
      <c r="J80" s="65"/>
      <c r="K80" s="65"/>
      <c r="L80" s="14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24.96" customHeight="1">
      <c r="A81" s="41"/>
      <c r="B81" s="42"/>
      <c r="C81" s="26" t="s">
        <v>129</v>
      </c>
      <c r="D81" s="43"/>
      <c r="E81" s="43"/>
      <c r="F81" s="43"/>
      <c r="G81" s="43"/>
      <c r="H81" s="43"/>
      <c r="I81" s="43"/>
      <c r="J81" s="43"/>
      <c r="K81" s="43"/>
      <c r="L81" s="14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16</v>
      </c>
      <c r="D83" s="43"/>
      <c r="E83" s="43"/>
      <c r="F83" s="43"/>
      <c r="G83" s="43"/>
      <c r="H83" s="43"/>
      <c r="I83" s="43"/>
      <c r="J83" s="43"/>
      <c r="K83" s="43"/>
      <c r="L83" s="14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6.5" customHeight="1">
      <c r="A84" s="41"/>
      <c r="B84" s="42"/>
      <c r="C84" s="43"/>
      <c r="D84" s="43"/>
      <c r="E84" s="173" t="str">
        <f>E7</f>
        <v>Koupelny a WC v Domově mládeže Karlovarská, Karlovarská 99, Plzeň</v>
      </c>
      <c r="F84" s="35"/>
      <c r="G84" s="35"/>
      <c r="H84" s="35"/>
      <c r="I84" s="43"/>
      <c r="J84" s="43"/>
      <c r="K84" s="43"/>
      <c r="L84" s="14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1" customFormat="1" ht="12" customHeight="1">
      <c r="B85" s="24"/>
      <c r="C85" s="35" t="s">
        <v>100</v>
      </c>
      <c r="D85" s="25"/>
      <c r="E85" s="25"/>
      <c r="F85" s="25"/>
      <c r="G85" s="25"/>
      <c r="H85" s="25"/>
      <c r="I85" s="25"/>
      <c r="J85" s="25"/>
      <c r="K85" s="25"/>
      <c r="L85" s="23"/>
    </row>
    <row r="86" s="2" customFormat="1" ht="16.5" customHeight="1">
      <c r="A86" s="41"/>
      <c r="B86" s="42"/>
      <c r="C86" s="43"/>
      <c r="D86" s="43"/>
      <c r="E86" s="173" t="s">
        <v>101</v>
      </c>
      <c r="F86" s="43"/>
      <c r="G86" s="43"/>
      <c r="H86" s="43"/>
      <c r="I86" s="43"/>
      <c r="J86" s="43"/>
      <c r="K86" s="43"/>
      <c r="L86" s="14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2" customHeight="1">
      <c r="A87" s="41"/>
      <c r="B87" s="42"/>
      <c r="C87" s="35" t="s">
        <v>102</v>
      </c>
      <c r="D87" s="43"/>
      <c r="E87" s="43"/>
      <c r="F87" s="43"/>
      <c r="G87" s="43"/>
      <c r="H87" s="43"/>
      <c r="I87" s="43"/>
      <c r="J87" s="43"/>
      <c r="K87" s="43"/>
      <c r="L87" s="14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6.5" customHeight="1">
      <c r="A88" s="41"/>
      <c r="B88" s="42"/>
      <c r="C88" s="43"/>
      <c r="D88" s="43"/>
      <c r="E88" s="72" t="str">
        <f>E11</f>
        <v xml:space="preserve">D.1.4.b - Zdravotně-technické instalace </v>
      </c>
      <c r="F88" s="43"/>
      <c r="G88" s="43"/>
      <c r="H88" s="43"/>
      <c r="I88" s="43"/>
      <c r="J88" s="43"/>
      <c r="K88" s="43"/>
      <c r="L88" s="148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6.96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48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2" customHeight="1">
      <c r="A90" s="41"/>
      <c r="B90" s="42"/>
      <c r="C90" s="35" t="s">
        <v>21</v>
      </c>
      <c r="D90" s="43"/>
      <c r="E90" s="43"/>
      <c r="F90" s="30" t="str">
        <f>F14</f>
        <v>Karlovarská 1210/99, Bolevec, 32300 Plzeň</v>
      </c>
      <c r="G90" s="43"/>
      <c r="H90" s="43"/>
      <c r="I90" s="35" t="s">
        <v>23</v>
      </c>
      <c r="J90" s="75" t="str">
        <f>IF(J14="","",J14)</f>
        <v>21. 4. 2021</v>
      </c>
      <c r="K90" s="43"/>
      <c r="L90" s="148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6.96" customHeight="1">
      <c r="A91" s="41"/>
      <c r="B91" s="42"/>
      <c r="C91" s="43"/>
      <c r="D91" s="43"/>
      <c r="E91" s="43"/>
      <c r="F91" s="43"/>
      <c r="G91" s="43"/>
      <c r="H91" s="43"/>
      <c r="I91" s="43"/>
      <c r="J91" s="43"/>
      <c r="K91" s="43"/>
      <c r="L91" s="148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5.15" customHeight="1">
      <c r="A92" s="41"/>
      <c r="B92" s="42"/>
      <c r="C92" s="35" t="s">
        <v>25</v>
      </c>
      <c r="D92" s="43"/>
      <c r="E92" s="43"/>
      <c r="F92" s="30" t="str">
        <f>E17</f>
        <v>SPŠ dopravní, Plzeň, Karlovarská 99</v>
      </c>
      <c r="G92" s="43"/>
      <c r="H92" s="43"/>
      <c r="I92" s="35" t="s">
        <v>31</v>
      </c>
      <c r="J92" s="39" t="str">
        <f>E23</f>
        <v>PLANSTAV a.s.</v>
      </c>
      <c r="K92" s="43"/>
      <c r="L92" s="148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5.15" customHeight="1">
      <c r="A93" s="41"/>
      <c r="B93" s="42"/>
      <c r="C93" s="35" t="s">
        <v>29</v>
      </c>
      <c r="D93" s="43"/>
      <c r="E93" s="43"/>
      <c r="F93" s="30" t="str">
        <f>IF(E20="","",E20)</f>
        <v>Vyplň údaj</v>
      </c>
      <c r="G93" s="43"/>
      <c r="H93" s="43"/>
      <c r="I93" s="35" t="s">
        <v>34</v>
      </c>
      <c r="J93" s="39" t="str">
        <f>E26</f>
        <v>MICHAL JIRKA</v>
      </c>
      <c r="K93" s="43"/>
      <c r="L93" s="148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0.32" customHeight="1">
      <c r="A94" s="41"/>
      <c r="B94" s="42"/>
      <c r="C94" s="43"/>
      <c r="D94" s="43"/>
      <c r="E94" s="43"/>
      <c r="F94" s="43"/>
      <c r="G94" s="43"/>
      <c r="H94" s="43"/>
      <c r="I94" s="43"/>
      <c r="J94" s="43"/>
      <c r="K94" s="43"/>
      <c r="L94" s="148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11" customFormat="1" ht="29.28" customHeight="1">
      <c r="A95" s="189"/>
      <c r="B95" s="190"/>
      <c r="C95" s="191" t="s">
        <v>130</v>
      </c>
      <c r="D95" s="192" t="s">
        <v>57</v>
      </c>
      <c r="E95" s="192" t="s">
        <v>53</v>
      </c>
      <c r="F95" s="192" t="s">
        <v>54</v>
      </c>
      <c r="G95" s="192" t="s">
        <v>131</v>
      </c>
      <c r="H95" s="192" t="s">
        <v>132</v>
      </c>
      <c r="I95" s="192" t="s">
        <v>133</v>
      </c>
      <c r="J95" s="192" t="s">
        <v>106</v>
      </c>
      <c r="K95" s="193" t="s">
        <v>134</v>
      </c>
      <c r="L95" s="194"/>
      <c r="M95" s="95" t="s">
        <v>19</v>
      </c>
      <c r="N95" s="96" t="s">
        <v>42</v>
      </c>
      <c r="O95" s="96" t="s">
        <v>135</v>
      </c>
      <c r="P95" s="96" t="s">
        <v>136</v>
      </c>
      <c r="Q95" s="96" t="s">
        <v>137</v>
      </c>
      <c r="R95" s="96" t="s">
        <v>138</v>
      </c>
      <c r="S95" s="96" t="s">
        <v>139</v>
      </c>
      <c r="T95" s="97" t="s">
        <v>140</v>
      </c>
      <c r="U95" s="189"/>
      <c r="V95" s="189"/>
      <c r="W95" s="189"/>
      <c r="X95" s="189"/>
      <c r="Y95" s="189"/>
      <c r="Z95" s="189"/>
      <c r="AA95" s="189"/>
      <c r="AB95" s="189"/>
      <c r="AC95" s="189"/>
      <c r="AD95" s="189"/>
      <c r="AE95" s="189"/>
    </row>
    <row r="96" s="2" customFormat="1" ht="22.8" customHeight="1">
      <c r="A96" s="41"/>
      <c r="B96" s="42"/>
      <c r="C96" s="102" t="s">
        <v>141</v>
      </c>
      <c r="D96" s="43"/>
      <c r="E96" s="43"/>
      <c r="F96" s="43"/>
      <c r="G96" s="43"/>
      <c r="H96" s="43"/>
      <c r="I96" s="43"/>
      <c r="J96" s="195">
        <f>BK96</f>
        <v>0</v>
      </c>
      <c r="K96" s="43"/>
      <c r="L96" s="47"/>
      <c r="M96" s="98"/>
      <c r="N96" s="196"/>
      <c r="O96" s="99"/>
      <c r="P96" s="197">
        <f>P97+P124+P267</f>
        <v>0</v>
      </c>
      <c r="Q96" s="99"/>
      <c r="R96" s="197">
        <f>R97+R124+R267</f>
        <v>0.11333494649999998</v>
      </c>
      <c r="S96" s="99"/>
      <c r="T96" s="198">
        <f>T97+T124+T267</f>
        <v>0.60343999999999998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71</v>
      </c>
      <c r="AU96" s="20" t="s">
        <v>107</v>
      </c>
      <c r="BK96" s="199">
        <f>BK97+BK124+BK267</f>
        <v>0</v>
      </c>
    </row>
    <row r="97" s="12" customFormat="1" ht="25.92" customHeight="1">
      <c r="A97" s="12"/>
      <c r="B97" s="200"/>
      <c r="C97" s="201"/>
      <c r="D97" s="202" t="s">
        <v>71</v>
      </c>
      <c r="E97" s="203" t="s">
        <v>142</v>
      </c>
      <c r="F97" s="203" t="s">
        <v>143</v>
      </c>
      <c r="G97" s="201"/>
      <c r="H97" s="201"/>
      <c r="I97" s="204"/>
      <c r="J97" s="205">
        <f>BK97</f>
        <v>0</v>
      </c>
      <c r="K97" s="201"/>
      <c r="L97" s="206"/>
      <c r="M97" s="207"/>
      <c r="N97" s="208"/>
      <c r="O97" s="208"/>
      <c r="P97" s="209">
        <f>P98</f>
        <v>0</v>
      </c>
      <c r="Q97" s="208"/>
      <c r="R97" s="209">
        <f>R98</f>
        <v>0</v>
      </c>
      <c r="S97" s="208"/>
      <c r="T97" s="210">
        <f>T98</f>
        <v>0.14000000000000001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1" t="s">
        <v>79</v>
      </c>
      <c r="AT97" s="212" t="s">
        <v>71</v>
      </c>
      <c r="AU97" s="212" t="s">
        <v>72</v>
      </c>
      <c r="AY97" s="211" t="s">
        <v>144</v>
      </c>
      <c r="BK97" s="213">
        <f>BK98</f>
        <v>0</v>
      </c>
    </row>
    <row r="98" s="12" customFormat="1" ht="22.8" customHeight="1">
      <c r="A98" s="12"/>
      <c r="B98" s="200"/>
      <c r="C98" s="201"/>
      <c r="D98" s="202" t="s">
        <v>71</v>
      </c>
      <c r="E98" s="214" t="s">
        <v>250</v>
      </c>
      <c r="F98" s="214" t="s">
        <v>270</v>
      </c>
      <c r="G98" s="201"/>
      <c r="H98" s="201"/>
      <c r="I98" s="204"/>
      <c r="J98" s="215">
        <f>BK98</f>
        <v>0</v>
      </c>
      <c r="K98" s="201"/>
      <c r="L98" s="206"/>
      <c r="M98" s="207"/>
      <c r="N98" s="208"/>
      <c r="O98" s="208"/>
      <c r="P98" s="209">
        <f>P99+P113</f>
        <v>0</v>
      </c>
      <c r="Q98" s="208"/>
      <c r="R98" s="209">
        <f>R99+R113</f>
        <v>0</v>
      </c>
      <c r="S98" s="208"/>
      <c r="T98" s="210">
        <f>T99+T113</f>
        <v>0.14000000000000001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1" t="s">
        <v>79</v>
      </c>
      <c r="AT98" s="212" t="s">
        <v>71</v>
      </c>
      <c r="AU98" s="212" t="s">
        <v>79</v>
      </c>
      <c r="AY98" s="211" t="s">
        <v>144</v>
      </c>
      <c r="BK98" s="213">
        <f>BK99+BK113</f>
        <v>0</v>
      </c>
    </row>
    <row r="99" s="12" customFormat="1" ht="20.88" customHeight="1">
      <c r="A99" s="12"/>
      <c r="B99" s="200"/>
      <c r="C99" s="201"/>
      <c r="D99" s="202" t="s">
        <v>71</v>
      </c>
      <c r="E99" s="214" t="s">
        <v>323</v>
      </c>
      <c r="F99" s="214" t="s">
        <v>324</v>
      </c>
      <c r="G99" s="201"/>
      <c r="H99" s="201"/>
      <c r="I99" s="204"/>
      <c r="J99" s="215">
        <f>BK99</f>
        <v>0</v>
      </c>
      <c r="K99" s="201"/>
      <c r="L99" s="206"/>
      <c r="M99" s="207"/>
      <c r="N99" s="208"/>
      <c r="O99" s="208"/>
      <c r="P99" s="209">
        <f>SUM(P100:P112)</f>
        <v>0</v>
      </c>
      <c r="Q99" s="208"/>
      <c r="R99" s="209">
        <f>SUM(R100:R112)</f>
        <v>0</v>
      </c>
      <c r="S99" s="208"/>
      <c r="T99" s="210">
        <f>SUM(T100:T112)</f>
        <v>0.14000000000000001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1" t="s">
        <v>79</v>
      </c>
      <c r="AT99" s="212" t="s">
        <v>71</v>
      </c>
      <c r="AU99" s="212" t="s">
        <v>81</v>
      </c>
      <c r="AY99" s="211" t="s">
        <v>144</v>
      </c>
      <c r="BK99" s="213">
        <f>SUM(BK100:BK112)</f>
        <v>0</v>
      </c>
    </row>
    <row r="100" s="2" customFormat="1" ht="16.5" customHeight="1">
      <c r="A100" s="41"/>
      <c r="B100" s="42"/>
      <c r="C100" s="216" t="s">
        <v>79</v>
      </c>
      <c r="D100" s="216" t="s">
        <v>147</v>
      </c>
      <c r="E100" s="217" t="s">
        <v>619</v>
      </c>
      <c r="F100" s="218" t="s">
        <v>620</v>
      </c>
      <c r="G100" s="219" t="s">
        <v>253</v>
      </c>
      <c r="H100" s="220">
        <v>5</v>
      </c>
      <c r="I100" s="221"/>
      <c r="J100" s="222">
        <f>ROUND(I100*H100,2)</f>
        <v>0</v>
      </c>
      <c r="K100" s="218" t="s">
        <v>151</v>
      </c>
      <c r="L100" s="47"/>
      <c r="M100" s="223" t="s">
        <v>19</v>
      </c>
      <c r="N100" s="224" t="s">
        <v>43</v>
      </c>
      <c r="O100" s="87"/>
      <c r="P100" s="225">
        <f>O100*H100</f>
        <v>0</v>
      </c>
      <c r="Q100" s="225">
        <v>0</v>
      </c>
      <c r="R100" s="225">
        <f>Q100*H100</f>
        <v>0</v>
      </c>
      <c r="S100" s="225">
        <v>0.0050000000000000001</v>
      </c>
      <c r="T100" s="226">
        <f>S100*H100</f>
        <v>0.025000000000000001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7" t="s">
        <v>152</v>
      </c>
      <c r="AT100" s="227" t="s">
        <v>147</v>
      </c>
      <c r="AU100" s="227" t="s">
        <v>145</v>
      </c>
      <c r="AY100" s="20" t="s">
        <v>144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20" t="s">
        <v>79</v>
      </c>
      <c r="BK100" s="228">
        <f>ROUND(I100*H100,2)</f>
        <v>0</v>
      </c>
      <c r="BL100" s="20" t="s">
        <v>152</v>
      </c>
      <c r="BM100" s="227" t="s">
        <v>621</v>
      </c>
    </row>
    <row r="101" s="2" customFormat="1">
      <c r="A101" s="41"/>
      <c r="B101" s="42"/>
      <c r="C101" s="43"/>
      <c r="D101" s="229" t="s">
        <v>154</v>
      </c>
      <c r="E101" s="43"/>
      <c r="F101" s="230" t="s">
        <v>622</v>
      </c>
      <c r="G101" s="43"/>
      <c r="H101" s="43"/>
      <c r="I101" s="231"/>
      <c r="J101" s="43"/>
      <c r="K101" s="43"/>
      <c r="L101" s="47"/>
      <c r="M101" s="232"/>
      <c r="N101" s="233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154</v>
      </c>
      <c r="AU101" s="20" t="s">
        <v>145</v>
      </c>
    </row>
    <row r="102" s="14" customFormat="1">
      <c r="A102" s="14"/>
      <c r="B102" s="244"/>
      <c r="C102" s="245"/>
      <c r="D102" s="229" t="s">
        <v>156</v>
      </c>
      <c r="E102" s="246" t="s">
        <v>19</v>
      </c>
      <c r="F102" s="247" t="s">
        <v>623</v>
      </c>
      <c r="G102" s="245"/>
      <c r="H102" s="248">
        <v>5</v>
      </c>
      <c r="I102" s="249"/>
      <c r="J102" s="245"/>
      <c r="K102" s="245"/>
      <c r="L102" s="250"/>
      <c r="M102" s="251"/>
      <c r="N102" s="252"/>
      <c r="O102" s="252"/>
      <c r="P102" s="252"/>
      <c r="Q102" s="252"/>
      <c r="R102" s="252"/>
      <c r="S102" s="252"/>
      <c r="T102" s="253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4" t="s">
        <v>156</v>
      </c>
      <c r="AU102" s="254" t="s">
        <v>145</v>
      </c>
      <c r="AV102" s="14" t="s">
        <v>81</v>
      </c>
      <c r="AW102" s="14" t="s">
        <v>33</v>
      </c>
      <c r="AX102" s="14" t="s">
        <v>79</v>
      </c>
      <c r="AY102" s="254" t="s">
        <v>144</v>
      </c>
    </row>
    <row r="103" s="2" customFormat="1" ht="21.75" customHeight="1">
      <c r="A103" s="41"/>
      <c r="B103" s="42"/>
      <c r="C103" s="216" t="s">
        <v>81</v>
      </c>
      <c r="D103" s="216" t="s">
        <v>147</v>
      </c>
      <c r="E103" s="217" t="s">
        <v>624</v>
      </c>
      <c r="F103" s="218" t="s">
        <v>625</v>
      </c>
      <c r="G103" s="219" t="s">
        <v>253</v>
      </c>
      <c r="H103" s="220">
        <v>7</v>
      </c>
      <c r="I103" s="221"/>
      <c r="J103" s="222">
        <f>ROUND(I103*H103,2)</f>
        <v>0</v>
      </c>
      <c r="K103" s="218" t="s">
        <v>151</v>
      </c>
      <c r="L103" s="47"/>
      <c r="M103" s="223" t="s">
        <v>19</v>
      </c>
      <c r="N103" s="224" t="s">
        <v>43</v>
      </c>
      <c r="O103" s="87"/>
      <c r="P103" s="225">
        <f>O103*H103</f>
        <v>0</v>
      </c>
      <c r="Q103" s="225">
        <v>0</v>
      </c>
      <c r="R103" s="225">
        <f>Q103*H103</f>
        <v>0</v>
      </c>
      <c r="S103" s="225">
        <v>0.0070000000000000001</v>
      </c>
      <c r="T103" s="226">
        <f>S103*H103</f>
        <v>0.049000000000000002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7" t="s">
        <v>152</v>
      </c>
      <c r="AT103" s="227" t="s">
        <v>147</v>
      </c>
      <c r="AU103" s="227" t="s">
        <v>145</v>
      </c>
      <c r="AY103" s="20" t="s">
        <v>144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20" t="s">
        <v>79</v>
      </c>
      <c r="BK103" s="228">
        <f>ROUND(I103*H103,2)</f>
        <v>0</v>
      </c>
      <c r="BL103" s="20" t="s">
        <v>152</v>
      </c>
      <c r="BM103" s="227" t="s">
        <v>626</v>
      </c>
    </row>
    <row r="104" s="2" customFormat="1">
      <c r="A104" s="41"/>
      <c r="B104" s="42"/>
      <c r="C104" s="43"/>
      <c r="D104" s="229" t="s">
        <v>154</v>
      </c>
      <c r="E104" s="43"/>
      <c r="F104" s="230" t="s">
        <v>627</v>
      </c>
      <c r="G104" s="43"/>
      <c r="H104" s="43"/>
      <c r="I104" s="231"/>
      <c r="J104" s="43"/>
      <c r="K104" s="43"/>
      <c r="L104" s="47"/>
      <c r="M104" s="232"/>
      <c r="N104" s="233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154</v>
      </c>
      <c r="AU104" s="20" t="s">
        <v>145</v>
      </c>
    </row>
    <row r="105" s="13" customFormat="1">
      <c r="A105" s="13"/>
      <c r="B105" s="234"/>
      <c r="C105" s="235"/>
      <c r="D105" s="229" t="s">
        <v>156</v>
      </c>
      <c r="E105" s="236" t="s">
        <v>19</v>
      </c>
      <c r="F105" s="237" t="s">
        <v>628</v>
      </c>
      <c r="G105" s="235"/>
      <c r="H105" s="236" t="s">
        <v>19</v>
      </c>
      <c r="I105" s="238"/>
      <c r="J105" s="235"/>
      <c r="K105" s="235"/>
      <c r="L105" s="239"/>
      <c r="M105" s="240"/>
      <c r="N105" s="241"/>
      <c r="O105" s="241"/>
      <c r="P105" s="241"/>
      <c r="Q105" s="241"/>
      <c r="R105" s="241"/>
      <c r="S105" s="241"/>
      <c r="T105" s="24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3" t="s">
        <v>156</v>
      </c>
      <c r="AU105" s="243" t="s">
        <v>145</v>
      </c>
      <c r="AV105" s="13" t="s">
        <v>79</v>
      </c>
      <c r="AW105" s="13" t="s">
        <v>33</v>
      </c>
      <c r="AX105" s="13" t="s">
        <v>72</v>
      </c>
      <c r="AY105" s="243" t="s">
        <v>144</v>
      </c>
    </row>
    <row r="106" s="14" customFormat="1">
      <c r="A106" s="14"/>
      <c r="B106" s="244"/>
      <c r="C106" s="245"/>
      <c r="D106" s="229" t="s">
        <v>156</v>
      </c>
      <c r="E106" s="246" t="s">
        <v>19</v>
      </c>
      <c r="F106" s="247" t="s">
        <v>226</v>
      </c>
      <c r="G106" s="245"/>
      <c r="H106" s="248">
        <v>7</v>
      </c>
      <c r="I106" s="249"/>
      <c r="J106" s="245"/>
      <c r="K106" s="245"/>
      <c r="L106" s="250"/>
      <c r="M106" s="251"/>
      <c r="N106" s="252"/>
      <c r="O106" s="252"/>
      <c r="P106" s="252"/>
      <c r="Q106" s="252"/>
      <c r="R106" s="252"/>
      <c r="S106" s="252"/>
      <c r="T106" s="253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4" t="s">
        <v>156</v>
      </c>
      <c r="AU106" s="254" t="s">
        <v>145</v>
      </c>
      <c r="AV106" s="14" t="s">
        <v>81</v>
      </c>
      <c r="AW106" s="14" t="s">
        <v>33</v>
      </c>
      <c r="AX106" s="14" t="s">
        <v>72</v>
      </c>
      <c r="AY106" s="254" t="s">
        <v>144</v>
      </c>
    </row>
    <row r="107" s="15" customFormat="1">
      <c r="A107" s="15"/>
      <c r="B107" s="255"/>
      <c r="C107" s="256"/>
      <c r="D107" s="229" t="s">
        <v>156</v>
      </c>
      <c r="E107" s="257" t="s">
        <v>19</v>
      </c>
      <c r="F107" s="258" t="s">
        <v>159</v>
      </c>
      <c r="G107" s="256"/>
      <c r="H107" s="259">
        <v>7</v>
      </c>
      <c r="I107" s="260"/>
      <c r="J107" s="256"/>
      <c r="K107" s="256"/>
      <c r="L107" s="261"/>
      <c r="M107" s="262"/>
      <c r="N107" s="263"/>
      <c r="O107" s="263"/>
      <c r="P107" s="263"/>
      <c r="Q107" s="263"/>
      <c r="R107" s="263"/>
      <c r="S107" s="263"/>
      <c r="T107" s="264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65" t="s">
        <v>156</v>
      </c>
      <c r="AU107" s="265" t="s">
        <v>145</v>
      </c>
      <c r="AV107" s="15" t="s">
        <v>152</v>
      </c>
      <c r="AW107" s="15" t="s">
        <v>33</v>
      </c>
      <c r="AX107" s="15" t="s">
        <v>79</v>
      </c>
      <c r="AY107" s="265" t="s">
        <v>144</v>
      </c>
    </row>
    <row r="108" s="2" customFormat="1" ht="16.5" customHeight="1">
      <c r="A108" s="41"/>
      <c r="B108" s="42"/>
      <c r="C108" s="216" t="s">
        <v>145</v>
      </c>
      <c r="D108" s="216" t="s">
        <v>147</v>
      </c>
      <c r="E108" s="217" t="s">
        <v>629</v>
      </c>
      <c r="F108" s="218" t="s">
        <v>630</v>
      </c>
      <c r="G108" s="219" t="s">
        <v>253</v>
      </c>
      <c r="H108" s="220">
        <v>3</v>
      </c>
      <c r="I108" s="221"/>
      <c r="J108" s="222">
        <f>ROUND(I108*H108,2)</f>
        <v>0</v>
      </c>
      <c r="K108" s="218" t="s">
        <v>151</v>
      </c>
      <c r="L108" s="47"/>
      <c r="M108" s="223" t="s">
        <v>19</v>
      </c>
      <c r="N108" s="224" t="s">
        <v>43</v>
      </c>
      <c r="O108" s="87"/>
      <c r="P108" s="225">
        <f>O108*H108</f>
        <v>0</v>
      </c>
      <c r="Q108" s="225">
        <v>0</v>
      </c>
      <c r="R108" s="225">
        <f>Q108*H108</f>
        <v>0</v>
      </c>
      <c r="S108" s="225">
        <v>0.021999999999999999</v>
      </c>
      <c r="T108" s="226">
        <f>S108*H108</f>
        <v>0.066000000000000003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7" t="s">
        <v>152</v>
      </c>
      <c r="AT108" s="227" t="s">
        <v>147</v>
      </c>
      <c r="AU108" s="227" t="s">
        <v>145</v>
      </c>
      <c r="AY108" s="20" t="s">
        <v>144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20" t="s">
        <v>79</v>
      </c>
      <c r="BK108" s="228">
        <f>ROUND(I108*H108,2)</f>
        <v>0</v>
      </c>
      <c r="BL108" s="20" t="s">
        <v>152</v>
      </c>
      <c r="BM108" s="227" t="s">
        <v>631</v>
      </c>
    </row>
    <row r="109" s="2" customFormat="1">
      <c r="A109" s="41"/>
      <c r="B109" s="42"/>
      <c r="C109" s="43"/>
      <c r="D109" s="229" t="s">
        <v>154</v>
      </c>
      <c r="E109" s="43"/>
      <c r="F109" s="230" t="s">
        <v>632</v>
      </c>
      <c r="G109" s="43"/>
      <c r="H109" s="43"/>
      <c r="I109" s="231"/>
      <c r="J109" s="43"/>
      <c r="K109" s="43"/>
      <c r="L109" s="47"/>
      <c r="M109" s="232"/>
      <c r="N109" s="233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154</v>
      </c>
      <c r="AU109" s="20" t="s">
        <v>145</v>
      </c>
    </row>
    <row r="110" s="13" customFormat="1">
      <c r="A110" s="13"/>
      <c r="B110" s="234"/>
      <c r="C110" s="235"/>
      <c r="D110" s="229" t="s">
        <v>156</v>
      </c>
      <c r="E110" s="236" t="s">
        <v>19</v>
      </c>
      <c r="F110" s="237" t="s">
        <v>633</v>
      </c>
      <c r="G110" s="235"/>
      <c r="H110" s="236" t="s">
        <v>19</v>
      </c>
      <c r="I110" s="238"/>
      <c r="J110" s="235"/>
      <c r="K110" s="235"/>
      <c r="L110" s="239"/>
      <c r="M110" s="240"/>
      <c r="N110" s="241"/>
      <c r="O110" s="241"/>
      <c r="P110" s="241"/>
      <c r="Q110" s="241"/>
      <c r="R110" s="241"/>
      <c r="S110" s="241"/>
      <c r="T110" s="242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3" t="s">
        <v>156</v>
      </c>
      <c r="AU110" s="243" t="s">
        <v>145</v>
      </c>
      <c r="AV110" s="13" t="s">
        <v>79</v>
      </c>
      <c r="AW110" s="13" t="s">
        <v>33</v>
      </c>
      <c r="AX110" s="13" t="s">
        <v>72</v>
      </c>
      <c r="AY110" s="243" t="s">
        <v>144</v>
      </c>
    </row>
    <row r="111" s="14" customFormat="1">
      <c r="A111" s="14"/>
      <c r="B111" s="244"/>
      <c r="C111" s="245"/>
      <c r="D111" s="229" t="s">
        <v>156</v>
      </c>
      <c r="E111" s="246" t="s">
        <v>19</v>
      </c>
      <c r="F111" s="247" t="s">
        <v>145</v>
      </c>
      <c r="G111" s="245"/>
      <c r="H111" s="248">
        <v>3</v>
      </c>
      <c r="I111" s="249"/>
      <c r="J111" s="245"/>
      <c r="K111" s="245"/>
      <c r="L111" s="250"/>
      <c r="M111" s="251"/>
      <c r="N111" s="252"/>
      <c r="O111" s="252"/>
      <c r="P111" s="252"/>
      <c r="Q111" s="252"/>
      <c r="R111" s="252"/>
      <c r="S111" s="252"/>
      <c r="T111" s="253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4" t="s">
        <v>156</v>
      </c>
      <c r="AU111" s="254" t="s">
        <v>145</v>
      </c>
      <c r="AV111" s="14" t="s">
        <v>81</v>
      </c>
      <c r="AW111" s="14" t="s">
        <v>33</v>
      </c>
      <c r="AX111" s="14" t="s">
        <v>72</v>
      </c>
      <c r="AY111" s="254" t="s">
        <v>144</v>
      </c>
    </row>
    <row r="112" s="15" customFormat="1">
      <c r="A112" s="15"/>
      <c r="B112" s="255"/>
      <c r="C112" s="256"/>
      <c r="D112" s="229" t="s">
        <v>156</v>
      </c>
      <c r="E112" s="257" t="s">
        <v>19</v>
      </c>
      <c r="F112" s="258" t="s">
        <v>159</v>
      </c>
      <c r="G112" s="256"/>
      <c r="H112" s="259">
        <v>3</v>
      </c>
      <c r="I112" s="260"/>
      <c r="J112" s="256"/>
      <c r="K112" s="256"/>
      <c r="L112" s="261"/>
      <c r="M112" s="262"/>
      <c r="N112" s="263"/>
      <c r="O112" s="263"/>
      <c r="P112" s="263"/>
      <c r="Q112" s="263"/>
      <c r="R112" s="263"/>
      <c r="S112" s="263"/>
      <c r="T112" s="264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65" t="s">
        <v>156</v>
      </c>
      <c r="AU112" s="265" t="s">
        <v>145</v>
      </c>
      <c r="AV112" s="15" t="s">
        <v>152</v>
      </c>
      <c r="AW112" s="15" t="s">
        <v>33</v>
      </c>
      <c r="AX112" s="15" t="s">
        <v>79</v>
      </c>
      <c r="AY112" s="265" t="s">
        <v>144</v>
      </c>
    </row>
    <row r="113" s="12" customFormat="1" ht="20.88" customHeight="1">
      <c r="A113" s="12"/>
      <c r="B113" s="200"/>
      <c r="C113" s="201"/>
      <c r="D113" s="202" t="s">
        <v>71</v>
      </c>
      <c r="E113" s="214" t="s">
        <v>343</v>
      </c>
      <c r="F113" s="214" t="s">
        <v>344</v>
      </c>
      <c r="G113" s="201"/>
      <c r="H113" s="201"/>
      <c r="I113" s="204"/>
      <c r="J113" s="215">
        <f>BK113</f>
        <v>0</v>
      </c>
      <c r="K113" s="201"/>
      <c r="L113" s="206"/>
      <c r="M113" s="207"/>
      <c r="N113" s="208"/>
      <c r="O113" s="208"/>
      <c r="P113" s="209">
        <f>P114</f>
        <v>0</v>
      </c>
      <c r="Q113" s="208"/>
      <c r="R113" s="209">
        <f>R114</f>
        <v>0</v>
      </c>
      <c r="S113" s="208"/>
      <c r="T113" s="210">
        <f>T114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11" t="s">
        <v>79</v>
      </c>
      <c r="AT113" s="212" t="s">
        <v>71</v>
      </c>
      <c r="AU113" s="212" t="s">
        <v>81</v>
      </c>
      <c r="AY113" s="211" t="s">
        <v>144</v>
      </c>
      <c r="BK113" s="213">
        <f>BK114</f>
        <v>0</v>
      </c>
    </row>
    <row r="114" s="16" customFormat="1" ht="20.88" customHeight="1">
      <c r="A114" s="16"/>
      <c r="B114" s="276"/>
      <c r="C114" s="277"/>
      <c r="D114" s="278" t="s">
        <v>71</v>
      </c>
      <c r="E114" s="278" t="s">
        <v>345</v>
      </c>
      <c r="F114" s="278" t="s">
        <v>346</v>
      </c>
      <c r="G114" s="277"/>
      <c r="H114" s="277"/>
      <c r="I114" s="279"/>
      <c r="J114" s="280">
        <f>BK114</f>
        <v>0</v>
      </c>
      <c r="K114" s="277"/>
      <c r="L114" s="281"/>
      <c r="M114" s="282"/>
      <c r="N114" s="283"/>
      <c r="O114" s="283"/>
      <c r="P114" s="284">
        <f>SUM(P115:P123)</f>
        <v>0</v>
      </c>
      <c r="Q114" s="283"/>
      <c r="R114" s="284">
        <f>SUM(R115:R123)</f>
        <v>0</v>
      </c>
      <c r="S114" s="283"/>
      <c r="T114" s="285">
        <f>SUM(T115:T123)</f>
        <v>0</v>
      </c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R114" s="286" t="s">
        <v>79</v>
      </c>
      <c r="AT114" s="287" t="s">
        <v>71</v>
      </c>
      <c r="AU114" s="287" t="s">
        <v>145</v>
      </c>
      <c r="AY114" s="286" t="s">
        <v>144</v>
      </c>
      <c r="BK114" s="288">
        <f>SUM(BK115:BK123)</f>
        <v>0</v>
      </c>
    </row>
    <row r="115" s="2" customFormat="1" ht="21.75" customHeight="1">
      <c r="A115" s="41"/>
      <c r="B115" s="42"/>
      <c r="C115" s="216" t="s">
        <v>152</v>
      </c>
      <c r="D115" s="216" t="s">
        <v>147</v>
      </c>
      <c r="E115" s="217" t="s">
        <v>348</v>
      </c>
      <c r="F115" s="218" t="s">
        <v>349</v>
      </c>
      <c r="G115" s="219" t="s">
        <v>350</v>
      </c>
      <c r="H115" s="220">
        <v>0.60299999999999998</v>
      </c>
      <c r="I115" s="221"/>
      <c r="J115" s="222">
        <f>ROUND(I115*H115,2)</f>
        <v>0</v>
      </c>
      <c r="K115" s="218" t="s">
        <v>151</v>
      </c>
      <c r="L115" s="47"/>
      <c r="M115" s="223" t="s">
        <v>19</v>
      </c>
      <c r="N115" s="224" t="s">
        <v>43</v>
      </c>
      <c r="O115" s="87"/>
      <c r="P115" s="225">
        <f>O115*H115</f>
        <v>0</v>
      </c>
      <c r="Q115" s="225">
        <v>0</v>
      </c>
      <c r="R115" s="225">
        <f>Q115*H115</f>
        <v>0</v>
      </c>
      <c r="S115" s="225">
        <v>0</v>
      </c>
      <c r="T115" s="226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7" t="s">
        <v>152</v>
      </c>
      <c r="AT115" s="227" t="s">
        <v>147</v>
      </c>
      <c r="AU115" s="227" t="s">
        <v>152</v>
      </c>
      <c r="AY115" s="20" t="s">
        <v>144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20" t="s">
        <v>79</v>
      </c>
      <c r="BK115" s="228">
        <f>ROUND(I115*H115,2)</f>
        <v>0</v>
      </c>
      <c r="BL115" s="20" t="s">
        <v>152</v>
      </c>
      <c r="BM115" s="227" t="s">
        <v>634</v>
      </c>
    </row>
    <row r="116" s="2" customFormat="1">
      <c r="A116" s="41"/>
      <c r="B116" s="42"/>
      <c r="C116" s="43"/>
      <c r="D116" s="229" t="s">
        <v>154</v>
      </c>
      <c r="E116" s="43"/>
      <c r="F116" s="230" t="s">
        <v>352</v>
      </c>
      <c r="G116" s="43"/>
      <c r="H116" s="43"/>
      <c r="I116" s="231"/>
      <c r="J116" s="43"/>
      <c r="K116" s="43"/>
      <c r="L116" s="47"/>
      <c r="M116" s="232"/>
      <c r="N116" s="233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154</v>
      </c>
      <c r="AU116" s="20" t="s">
        <v>152</v>
      </c>
    </row>
    <row r="117" s="2" customFormat="1" ht="16.5" customHeight="1">
      <c r="A117" s="41"/>
      <c r="B117" s="42"/>
      <c r="C117" s="216" t="s">
        <v>190</v>
      </c>
      <c r="D117" s="216" t="s">
        <v>147</v>
      </c>
      <c r="E117" s="217" t="s">
        <v>354</v>
      </c>
      <c r="F117" s="218" t="s">
        <v>355</v>
      </c>
      <c r="G117" s="219" t="s">
        <v>350</v>
      </c>
      <c r="H117" s="220">
        <v>0.60299999999999998</v>
      </c>
      <c r="I117" s="221"/>
      <c r="J117" s="222">
        <f>ROUND(I117*H117,2)</f>
        <v>0</v>
      </c>
      <c r="K117" s="218" t="s">
        <v>151</v>
      </c>
      <c r="L117" s="47"/>
      <c r="M117" s="223" t="s">
        <v>19</v>
      </c>
      <c r="N117" s="224" t="s">
        <v>43</v>
      </c>
      <c r="O117" s="87"/>
      <c r="P117" s="225">
        <f>O117*H117</f>
        <v>0</v>
      </c>
      <c r="Q117" s="225">
        <v>0</v>
      </c>
      <c r="R117" s="225">
        <f>Q117*H117</f>
        <v>0</v>
      </c>
      <c r="S117" s="225">
        <v>0</v>
      </c>
      <c r="T117" s="226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7" t="s">
        <v>152</v>
      </c>
      <c r="AT117" s="227" t="s">
        <v>147</v>
      </c>
      <c r="AU117" s="227" t="s">
        <v>152</v>
      </c>
      <c r="AY117" s="20" t="s">
        <v>144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20" t="s">
        <v>79</v>
      </c>
      <c r="BK117" s="228">
        <f>ROUND(I117*H117,2)</f>
        <v>0</v>
      </c>
      <c r="BL117" s="20" t="s">
        <v>152</v>
      </c>
      <c r="BM117" s="227" t="s">
        <v>635</v>
      </c>
    </row>
    <row r="118" s="2" customFormat="1">
      <c r="A118" s="41"/>
      <c r="B118" s="42"/>
      <c r="C118" s="43"/>
      <c r="D118" s="229" t="s">
        <v>154</v>
      </c>
      <c r="E118" s="43"/>
      <c r="F118" s="230" t="s">
        <v>357</v>
      </c>
      <c r="G118" s="43"/>
      <c r="H118" s="43"/>
      <c r="I118" s="231"/>
      <c r="J118" s="43"/>
      <c r="K118" s="43"/>
      <c r="L118" s="47"/>
      <c r="M118" s="232"/>
      <c r="N118" s="233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154</v>
      </c>
      <c r="AU118" s="20" t="s">
        <v>152</v>
      </c>
    </row>
    <row r="119" s="2" customFormat="1" ht="16.5" customHeight="1">
      <c r="A119" s="41"/>
      <c r="B119" s="42"/>
      <c r="C119" s="216" t="s">
        <v>186</v>
      </c>
      <c r="D119" s="216" t="s">
        <v>147</v>
      </c>
      <c r="E119" s="217" t="s">
        <v>359</v>
      </c>
      <c r="F119" s="218" t="s">
        <v>360</v>
      </c>
      <c r="G119" s="219" t="s">
        <v>350</v>
      </c>
      <c r="H119" s="220">
        <v>11.457000000000001</v>
      </c>
      <c r="I119" s="221"/>
      <c r="J119" s="222">
        <f>ROUND(I119*H119,2)</f>
        <v>0</v>
      </c>
      <c r="K119" s="218" t="s">
        <v>151</v>
      </c>
      <c r="L119" s="47"/>
      <c r="M119" s="223" t="s">
        <v>19</v>
      </c>
      <c r="N119" s="224" t="s">
        <v>43</v>
      </c>
      <c r="O119" s="87"/>
      <c r="P119" s="225">
        <f>O119*H119</f>
        <v>0</v>
      </c>
      <c r="Q119" s="225">
        <v>0</v>
      </c>
      <c r="R119" s="225">
        <f>Q119*H119</f>
        <v>0</v>
      </c>
      <c r="S119" s="225">
        <v>0</v>
      </c>
      <c r="T119" s="226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7" t="s">
        <v>152</v>
      </c>
      <c r="AT119" s="227" t="s">
        <v>147</v>
      </c>
      <c r="AU119" s="227" t="s">
        <v>152</v>
      </c>
      <c r="AY119" s="20" t="s">
        <v>144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20" t="s">
        <v>79</v>
      </c>
      <c r="BK119" s="228">
        <f>ROUND(I119*H119,2)</f>
        <v>0</v>
      </c>
      <c r="BL119" s="20" t="s">
        <v>152</v>
      </c>
      <c r="BM119" s="227" t="s">
        <v>636</v>
      </c>
    </row>
    <row r="120" s="2" customFormat="1">
      <c r="A120" s="41"/>
      <c r="B120" s="42"/>
      <c r="C120" s="43"/>
      <c r="D120" s="229" t="s">
        <v>154</v>
      </c>
      <c r="E120" s="43"/>
      <c r="F120" s="230" t="s">
        <v>362</v>
      </c>
      <c r="G120" s="43"/>
      <c r="H120" s="43"/>
      <c r="I120" s="231"/>
      <c r="J120" s="43"/>
      <c r="K120" s="43"/>
      <c r="L120" s="47"/>
      <c r="M120" s="232"/>
      <c r="N120" s="233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154</v>
      </c>
      <c r="AU120" s="20" t="s">
        <v>152</v>
      </c>
    </row>
    <row r="121" s="14" customFormat="1">
      <c r="A121" s="14"/>
      <c r="B121" s="244"/>
      <c r="C121" s="245"/>
      <c r="D121" s="229" t="s">
        <v>156</v>
      </c>
      <c r="E121" s="245"/>
      <c r="F121" s="247" t="s">
        <v>637</v>
      </c>
      <c r="G121" s="245"/>
      <c r="H121" s="248">
        <v>11.457000000000001</v>
      </c>
      <c r="I121" s="249"/>
      <c r="J121" s="245"/>
      <c r="K121" s="245"/>
      <c r="L121" s="250"/>
      <c r="M121" s="251"/>
      <c r="N121" s="252"/>
      <c r="O121" s="252"/>
      <c r="P121" s="252"/>
      <c r="Q121" s="252"/>
      <c r="R121" s="252"/>
      <c r="S121" s="252"/>
      <c r="T121" s="253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4" t="s">
        <v>156</v>
      </c>
      <c r="AU121" s="254" t="s">
        <v>152</v>
      </c>
      <c r="AV121" s="14" t="s">
        <v>81</v>
      </c>
      <c r="AW121" s="14" t="s">
        <v>4</v>
      </c>
      <c r="AX121" s="14" t="s">
        <v>79</v>
      </c>
      <c r="AY121" s="254" t="s">
        <v>144</v>
      </c>
    </row>
    <row r="122" s="2" customFormat="1" ht="21.75" customHeight="1">
      <c r="A122" s="41"/>
      <c r="B122" s="42"/>
      <c r="C122" s="216" t="s">
        <v>226</v>
      </c>
      <c r="D122" s="216" t="s">
        <v>147</v>
      </c>
      <c r="E122" s="217" t="s">
        <v>638</v>
      </c>
      <c r="F122" s="218" t="s">
        <v>639</v>
      </c>
      <c r="G122" s="219" t="s">
        <v>350</v>
      </c>
      <c r="H122" s="220">
        <v>0.60299999999999998</v>
      </c>
      <c r="I122" s="221"/>
      <c r="J122" s="222">
        <f>ROUND(I122*H122,2)</f>
        <v>0</v>
      </c>
      <c r="K122" s="218" t="s">
        <v>151</v>
      </c>
      <c r="L122" s="47"/>
      <c r="M122" s="223" t="s">
        <v>19</v>
      </c>
      <c r="N122" s="224" t="s">
        <v>43</v>
      </c>
      <c r="O122" s="87"/>
      <c r="P122" s="225">
        <f>O122*H122</f>
        <v>0</v>
      </c>
      <c r="Q122" s="225">
        <v>0</v>
      </c>
      <c r="R122" s="225">
        <f>Q122*H122</f>
        <v>0</v>
      </c>
      <c r="S122" s="225">
        <v>0</v>
      </c>
      <c r="T122" s="226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7" t="s">
        <v>152</v>
      </c>
      <c r="AT122" s="227" t="s">
        <v>147</v>
      </c>
      <c r="AU122" s="227" t="s">
        <v>152</v>
      </c>
      <c r="AY122" s="20" t="s">
        <v>144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20" t="s">
        <v>79</v>
      </c>
      <c r="BK122" s="228">
        <f>ROUND(I122*H122,2)</f>
        <v>0</v>
      </c>
      <c r="BL122" s="20" t="s">
        <v>152</v>
      </c>
      <c r="BM122" s="227" t="s">
        <v>640</v>
      </c>
    </row>
    <row r="123" s="2" customFormat="1">
      <c r="A123" s="41"/>
      <c r="B123" s="42"/>
      <c r="C123" s="43"/>
      <c r="D123" s="229" t="s">
        <v>154</v>
      </c>
      <c r="E123" s="43"/>
      <c r="F123" s="230" t="s">
        <v>641</v>
      </c>
      <c r="G123" s="43"/>
      <c r="H123" s="43"/>
      <c r="I123" s="231"/>
      <c r="J123" s="43"/>
      <c r="K123" s="43"/>
      <c r="L123" s="47"/>
      <c r="M123" s="232"/>
      <c r="N123" s="233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154</v>
      </c>
      <c r="AU123" s="20" t="s">
        <v>152</v>
      </c>
    </row>
    <row r="124" s="12" customFormat="1" ht="25.92" customHeight="1">
      <c r="A124" s="12"/>
      <c r="B124" s="200"/>
      <c r="C124" s="201"/>
      <c r="D124" s="202" t="s">
        <v>71</v>
      </c>
      <c r="E124" s="203" t="s">
        <v>376</v>
      </c>
      <c r="F124" s="203" t="s">
        <v>377</v>
      </c>
      <c r="G124" s="201"/>
      <c r="H124" s="201"/>
      <c r="I124" s="204"/>
      <c r="J124" s="205">
        <f>BK124</f>
        <v>0</v>
      </c>
      <c r="K124" s="201"/>
      <c r="L124" s="206"/>
      <c r="M124" s="207"/>
      <c r="N124" s="208"/>
      <c r="O124" s="208"/>
      <c r="P124" s="209">
        <f>P125+P157+P205+P261</f>
        <v>0</v>
      </c>
      <c r="Q124" s="208"/>
      <c r="R124" s="209">
        <f>R125+R157+R205+R261</f>
        <v>0.11333494649999998</v>
      </c>
      <c r="S124" s="208"/>
      <c r="T124" s="210">
        <f>T125+T157+T205+T261</f>
        <v>0.46343999999999996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1" t="s">
        <v>81</v>
      </c>
      <c r="AT124" s="212" t="s">
        <v>71</v>
      </c>
      <c r="AU124" s="212" t="s">
        <v>72</v>
      </c>
      <c r="AY124" s="211" t="s">
        <v>144</v>
      </c>
      <c r="BK124" s="213">
        <f>BK125+BK157+BK205+BK261</f>
        <v>0</v>
      </c>
    </row>
    <row r="125" s="12" customFormat="1" ht="22.8" customHeight="1">
      <c r="A125" s="12"/>
      <c r="B125" s="200"/>
      <c r="C125" s="201"/>
      <c r="D125" s="202" t="s">
        <v>71</v>
      </c>
      <c r="E125" s="214" t="s">
        <v>642</v>
      </c>
      <c r="F125" s="214" t="s">
        <v>643</v>
      </c>
      <c r="G125" s="201"/>
      <c r="H125" s="201"/>
      <c r="I125" s="204"/>
      <c r="J125" s="215">
        <f>BK125</f>
        <v>0</v>
      </c>
      <c r="K125" s="201"/>
      <c r="L125" s="206"/>
      <c r="M125" s="207"/>
      <c r="N125" s="208"/>
      <c r="O125" s="208"/>
      <c r="P125" s="209">
        <f>SUM(P126:P156)</f>
        <v>0</v>
      </c>
      <c r="Q125" s="208"/>
      <c r="R125" s="209">
        <f>SUM(R126:R156)</f>
        <v>0.03597779999999999</v>
      </c>
      <c r="S125" s="208"/>
      <c r="T125" s="210">
        <f>SUM(T126:T156)</f>
        <v>0.13833000000000001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1" t="s">
        <v>81</v>
      </c>
      <c r="AT125" s="212" t="s">
        <v>71</v>
      </c>
      <c r="AU125" s="212" t="s">
        <v>79</v>
      </c>
      <c r="AY125" s="211" t="s">
        <v>144</v>
      </c>
      <c r="BK125" s="213">
        <f>SUM(BK126:BK156)</f>
        <v>0</v>
      </c>
    </row>
    <row r="126" s="2" customFormat="1" ht="16.5" customHeight="1">
      <c r="A126" s="41"/>
      <c r="B126" s="42"/>
      <c r="C126" s="216" t="s">
        <v>231</v>
      </c>
      <c r="D126" s="216" t="s">
        <v>147</v>
      </c>
      <c r="E126" s="217" t="s">
        <v>644</v>
      </c>
      <c r="F126" s="218" t="s">
        <v>645</v>
      </c>
      <c r="G126" s="219" t="s">
        <v>253</v>
      </c>
      <c r="H126" s="220">
        <v>25</v>
      </c>
      <c r="I126" s="221"/>
      <c r="J126" s="222">
        <f>ROUND(I126*H126,2)</f>
        <v>0</v>
      </c>
      <c r="K126" s="218" t="s">
        <v>151</v>
      </c>
      <c r="L126" s="47"/>
      <c r="M126" s="223" t="s">
        <v>19</v>
      </c>
      <c r="N126" s="224" t="s">
        <v>43</v>
      </c>
      <c r="O126" s="87"/>
      <c r="P126" s="225">
        <f>O126*H126</f>
        <v>0</v>
      </c>
      <c r="Q126" s="225">
        <v>0</v>
      </c>
      <c r="R126" s="225">
        <f>Q126*H126</f>
        <v>0</v>
      </c>
      <c r="S126" s="225">
        <v>0.00198</v>
      </c>
      <c r="T126" s="226">
        <f>S126*H126</f>
        <v>0.049500000000000002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7" t="s">
        <v>193</v>
      </c>
      <c r="AT126" s="227" t="s">
        <v>147</v>
      </c>
      <c r="AU126" s="227" t="s">
        <v>81</v>
      </c>
      <c r="AY126" s="20" t="s">
        <v>144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20" t="s">
        <v>79</v>
      </c>
      <c r="BK126" s="228">
        <f>ROUND(I126*H126,2)</f>
        <v>0</v>
      </c>
      <c r="BL126" s="20" t="s">
        <v>193</v>
      </c>
      <c r="BM126" s="227" t="s">
        <v>646</v>
      </c>
    </row>
    <row r="127" s="2" customFormat="1">
      <c r="A127" s="41"/>
      <c r="B127" s="42"/>
      <c r="C127" s="43"/>
      <c r="D127" s="229" t="s">
        <v>154</v>
      </c>
      <c r="E127" s="43"/>
      <c r="F127" s="230" t="s">
        <v>647</v>
      </c>
      <c r="G127" s="43"/>
      <c r="H127" s="43"/>
      <c r="I127" s="231"/>
      <c r="J127" s="43"/>
      <c r="K127" s="43"/>
      <c r="L127" s="47"/>
      <c r="M127" s="232"/>
      <c r="N127" s="233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154</v>
      </c>
      <c r="AU127" s="20" t="s">
        <v>81</v>
      </c>
    </row>
    <row r="128" s="2" customFormat="1" ht="16.5" customHeight="1">
      <c r="A128" s="41"/>
      <c r="B128" s="42"/>
      <c r="C128" s="216" t="s">
        <v>250</v>
      </c>
      <c r="D128" s="216" t="s">
        <v>147</v>
      </c>
      <c r="E128" s="217" t="s">
        <v>648</v>
      </c>
      <c r="F128" s="218" t="s">
        <v>649</v>
      </c>
      <c r="G128" s="219" t="s">
        <v>253</v>
      </c>
      <c r="H128" s="220">
        <v>4</v>
      </c>
      <c r="I128" s="221"/>
      <c r="J128" s="222">
        <f>ROUND(I128*H128,2)</f>
        <v>0</v>
      </c>
      <c r="K128" s="218" t="s">
        <v>151</v>
      </c>
      <c r="L128" s="47"/>
      <c r="M128" s="223" t="s">
        <v>19</v>
      </c>
      <c r="N128" s="224" t="s">
        <v>43</v>
      </c>
      <c r="O128" s="87"/>
      <c r="P128" s="225">
        <f>O128*H128</f>
        <v>0</v>
      </c>
      <c r="Q128" s="225">
        <v>0.00058679999999999995</v>
      </c>
      <c r="R128" s="225">
        <f>Q128*H128</f>
        <v>0.0023471999999999998</v>
      </c>
      <c r="S128" s="225">
        <v>0</v>
      </c>
      <c r="T128" s="226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7" t="s">
        <v>193</v>
      </c>
      <c r="AT128" s="227" t="s">
        <v>147</v>
      </c>
      <c r="AU128" s="227" t="s">
        <v>81</v>
      </c>
      <c r="AY128" s="20" t="s">
        <v>144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20" t="s">
        <v>79</v>
      </c>
      <c r="BK128" s="228">
        <f>ROUND(I128*H128,2)</f>
        <v>0</v>
      </c>
      <c r="BL128" s="20" t="s">
        <v>193</v>
      </c>
      <c r="BM128" s="227" t="s">
        <v>650</v>
      </c>
    </row>
    <row r="129" s="2" customFormat="1">
      <c r="A129" s="41"/>
      <c r="B129" s="42"/>
      <c r="C129" s="43"/>
      <c r="D129" s="229" t="s">
        <v>154</v>
      </c>
      <c r="E129" s="43"/>
      <c r="F129" s="230" t="s">
        <v>651</v>
      </c>
      <c r="G129" s="43"/>
      <c r="H129" s="43"/>
      <c r="I129" s="231"/>
      <c r="J129" s="43"/>
      <c r="K129" s="43"/>
      <c r="L129" s="47"/>
      <c r="M129" s="232"/>
      <c r="N129" s="233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154</v>
      </c>
      <c r="AU129" s="20" t="s">
        <v>81</v>
      </c>
    </row>
    <row r="130" s="2" customFormat="1" ht="16.5" customHeight="1">
      <c r="A130" s="41"/>
      <c r="B130" s="42"/>
      <c r="C130" s="216" t="s">
        <v>260</v>
      </c>
      <c r="D130" s="216" t="s">
        <v>147</v>
      </c>
      <c r="E130" s="217" t="s">
        <v>652</v>
      </c>
      <c r="F130" s="218" t="s">
        <v>653</v>
      </c>
      <c r="G130" s="219" t="s">
        <v>253</v>
      </c>
      <c r="H130" s="220">
        <v>14</v>
      </c>
      <c r="I130" s="221"/>
      <c r="J130" s="222">
        <f>ROUND(I130*H130,2)</f>
        <v>0</v>
      </c>
      <c r="K130" s="218" t="s">
        <v>151</v>
      </c>
      <c r="L130" s="47"/>
      <c r="M130" s="223" t="s">
        <v>19</v>
      </c>
      <c r="N130" s="224" t="s">
        <v>43</v>
      </c>
      <c r="O130" s="87"/>
      <c r="P130" s="225">
        <f>O130*H130</f>
        <v>0</v>
      </c>
      <c r="Q130" s="225">
        <v>0.0020098999999999998</v>
      </c>
      <c r="R130" s="225">
        <f>Q130*H130</f>
        <v>0.028138599999999996</v>
      </c>
      <c r="S130" s="225">
        <v>0</v>
      </c>
      <c r="T130" s="226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7" t="s">
        <v>193</v>
      </c>
      <c r="AT130" s="227" t="s">
        <v>147</v>
      </c>
      <c r="AU130" s="227" t="s">
        <v>81</v>
      </c>
      <c r="AY130" s="20" t="s">
        <v>144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20" t="s">
        <v>79</v>
      </c>
      <c r="BK130" s="228">
        <f>ROUND(I130*H130,2)</f>
        <v>0</v>
      </c>
      <c r="BL130" s="20" t="s">
        <v>193</v>
      </c>
      <c r="BM130" s="227" t="s">
        <v>654</v>
      </c>
    </row>
    <row r="131" s="2" customFormat="1">
      <c r="A131" s="41"/>
      <c r="B131" s="42"/>
      <c r="C131" s="43"/>
      <c r="D131" s="229" t="s">
        <v>154</v>
      </c>
      <c r="E131" s="43"/>
      <c r="F131" s="230" t="s">
        <v>655</v>
      </c>
      <c r="G131" s="43"/>
      <c r="H131" s="43"/>
      <c r="I131" s="231"/>
      <c r="J131" s="43"/>
      <c r="K131" s="43"/>
      <c r="L131" s="47"/>
      <c r="M131" s="232"/>
      <c r="N131" s="233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154</v>
      </c>
      <c r="AU131" s="20" t="s">
        <v>81</v>
      </c>
    </row>
    <row r="132" s="2" customFormat="1" ht="16.5" customHeight="1">
      <c r="A132" s="41"/>
      <c r="B132" s="42"/>
      <c r="C132" s="216" t="s">
        <v>266</v>
      </c>
      <c r="D132" s="216" t="s">
        <v>147</v>
      </c>
      <c r="E132" s="217" t="s">
        <v>656</v>
      </c>
      <c r="F132" s="218" t="s">
        <v>657</v>
      </c>
      <c r="G132" s="219" t="s">
        <v>253</v>
      </c>
      <c r="H132" s="220">
        <v>5</v>
      </c>
      <c r="I132" s="221"/>
      <c r="J132" s="222">
        <f>ROUND(I132*H132,2)</f>
        <v>0</v>
      </c>
      <c r="K132" s="218" t="s">
        <v>151</v>
      </c>
      <c r="L132" s="47"/>
      <c r="M132" s="223" t="s">
        <v>19</v>
      </c>
      <c r="N132" s="224" t="s">
        <v>43</v>
      </c>
      <c r="O132" s="87"/>
      <c r="P132" s="225">
        <f>O132*H132</f>
        <v>0</v>
      </c>
      <c r="Q132" s="225">
        <v>0.00041189999999999998</v>
      </c>
      <c r="R132" s="225">
        <f>Q132*H132</f>
        <v>0.0020594999999999997</v>
      </c>
      <c r="S132" s="225">
        <v>0</v>
      </c>
      <c r="T132" s="226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7" t="s">
        <v>193</v>
      </c>
      <c r="AT132" s="227" t="s">
        <v>147</v>
      </c>
      <c r="AU132" s="227" t="s">
        <v>81</v>
      </c>
      <c r="AY132" s="20" t="s">
        <v>144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20" t="s">
        <v>79</v>
      </c>
      <c r="BK132" s="228">
        <f>ROUND(I132*H132,2)</f>
        <v>0</v>
      </c>
      <c r="BL132" s="20" t="s">
        <v>193</v>
      </c>
      <c r="BM132" s="227" t="s">
        <v>658</v>
      </c>
    </row>
    <row r="133" s="2" customFormat="1">
      <c r="A133" s="41"/>
      <c r="B133" s="42"/>
      <c r="C133" s="43"/>
      <c r="D133" s="229" t="s">
        <v>154</v>
      </c>
      <c r="E133" s="43"/>
      <c r="F133" s="230" t="s">
        <v>659</v>
      </c>
      <c r="G133" s="43"/>
      <c r="H133" s="43"/>
      <c r="I133" s="231"/>
      <c r="J133" s="43"/>
      <c r="K133" s="43"/>
      <c r="L133" s="47"/>
      <c r="M133" s="232"/>
      <c r="N133" s="233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154</v>
      </c>
      <c r="AU133" s="20" t="s">
        <v>81</v>
      </c>
    </row>
    <row r="134" s="2" customFormat="1" ht="16.5" customHeight="1">
      <c r="A134" s="41"/>
      <c r="B134" s="42"/>
      <c r="C134" s="216" t="s">
        <v>273</v>
      </c>
      <c r="D134" s="216" t="s">
        <v>147</v>
      </c>
      <c r="E134" s="217" t="s">
        <v>660</v>
      </c>
      <c r="F134" s="218" t="s">
        <v>661</v>
      </c>
      <c r="G134" s="219" t="s">
        <v>253</v>
      </c>
      <c r="H134" s="220">
        <v>5</v>
      </c>
      <c r="I134" s="221"/>
      <c r="J134" s="222">
        <f>ROUND(I134*H134,2)</f>
        <v>0</v>
      </c>
      <c r="K134" s="218" t="s">
        <v>151</v>
      </c>
      <c r="L134" s="47"/>
      <c r="M134" s="223" t="s">
        <v>19</v>
      </c>
      <c r="N134" s="224" t="s">
        <v>43</v>
      </c>
      <c r="O134" s="87"/>
      <c r="P134" s="225">
        <f>O134*H134</f>
        <v>0</v>
      </c>
      <c r="Q134" s="225">
        <v>0.00047649999999999998</v>
      </c>
      <c r="R134" s="225">
        <f>Q134*H134</f>
        <v>0.0023825000000000001</v>
      </c>
      <c r="S134" s="225">
        <v>0</v>
      </c>
      <c r="T134" s="226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7" t="s">
        <v>193</v>
      </c>
      <c r="AT134" s="227" t="s">
        <v>147</v>
      </c>
      <c r="AU134" s="227" t="s">
        <v>81</v>
      </c>
      <c r="AY134" s="20" t="s">
        <v>144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20" t="s">
        <v>79</v>
      </c>
      <c r="BK134" s="228">
        <f>ROUND(I134*H134,2)</f>
        <v>0</v>
      </c>
      <c r="BL134" s="20" t="s">
        <v>193</v>
      </c>
      <c r="BM134" s="227" t="s">
        <v>662</v>
      </c>
    </row>
    <row r="135" s="2" customFormat="1">
      <c r="A135" s="41"/>
      <c r="B135" s="42"/>
      <c r="C135" s="43"/>
      <c r="D135" s="229" t="s">
        <v>154</v>
      </c>
      <c r="E135" s="43"/>
      <c r="F135" s="230" t="s">
        <v>663</v>
      </c>
      <c r="G135" s="43"/>
      <c r="H135" s="43"/>
      <c r="I135" s="231"/>
      <c r="J135" s="43"/>
      <c r="K135" s="43"/>
      <c r="L135" s="47"/>
      <c r="M135" s="232"/>
      <c r="N135" s="233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154</v>
      </c>
      <c r="AU135" s="20" t="s">
        <v>81</v>
      </c>
    </row>
    <row r="136" s="2" customFormat="1" ht="16.5" customHeight="1">
      <c r="A136" s="41"/>
      <c r="B136" s="42"/>
      <c r="C136" s="266" t="s">
        <v>279</v>
      </c>
      <c r="D136" s="266" t="s">
        <v>267</v>
      </c>
      <c r="E136" s="267" t="s">
        <v>664</v>
      </c>
      <c r="F136" s="268" t="s">
        <v>665</v>
      </c>
      <c r="G136" s="269" t="s">
        <v>263</v>
      </c>
      <c r="H136" s="270">
        <v>3</v>
      </c>
      <c r="I136" s="271"/>
      <c r="J136" s="272">
        <f>ROUND(I136*H136,2)</f>
        <v>0</v>
      </c>
      <c r="K136" s="268" t="s">
        <v>19</v>
      </c>
      <c r="L136" s="273"/>
      <c r="M136" s="274" t="s">
        <v>19</v>
      </c>
      <c r="N136" s="275" t="s">
        <v>43</v>
      </c>
      <c r="O136" s="87"/>
      <c r="P136" s="225">
        <f>O136*H136</f>
        <v>0</v>
      </c>
      <c r="Q136" s="225">
        <v>0.00029999999999999997</v>
      </c>
      <c r="R136" s="225">
        <f>Q136*H136</f>
        <v>0.00089999999999999998</v>
      </c>
      <c r="S136" s="225">
        <v>0</v>
      </c>
      <c r="T136" s="226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7" t="s">
        <v>409</v>
      </c>
      <c r="AT136" s="227" t="s">
        <v>267</v>
      </c>
      <c r="AU136" s="227" t="s">
        <v>81</v>
      </c>
      <c r="AY136" s="20" t="s">
        <v>144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20" t="s">
        <v>79</v>
      </c>
      <c r="BK136" s="228">
        <f>ROUND(I136*H136,2)</f>
        <v>0</v>
      </c>
      <c r="BL136" s="20" t="s">
        <v>193</v>
      </c>
      <c r="BM136" s="227" t="s">
        <v>666</v>
      </c>
    </row>
    <row r="137" s="2" customFormat="1">
      <c r="A137" s="41"/>
      <c r="B137" s="42"/>
      <c r="C137" s="43"/>
      <c r="D137" s="229" t="s">
        <v>154</v>
      </c>
      <c r="E137" s="43"/>
      <c r="F137" s="230" t="s">
        <v>665</v>
      </c>
      <c r="G137" s="43"/>
      <c r="H137" s="43"/>
      <c r="I137" s="231"/>
      <c r="J137" s="43"/>
      <c r="K137" s="43"/>
      <c r="L137" s="47"/>
      <c r="M137" s="232"/>
      <c r="N137" s="233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154</v>
      </c>
      <c r="AU137" s="20" t="s">
        <v>81</v>
      </c>
    </row>
    <row r="138" s="2" customFormat="1" ht="16.5" customHeight="1">
      <c r="A138" s="41"/>
      <c r="B138" s="42"/>
      <c r="C138" s="266" t="s">
        <v>284</v>
      </c>
      <c r="D138" s="266" t="s">
        <v>267</v>
      </c>
      <c r="E138" s="267" t="s">
        <v>667</v>
      </c>
      <c r="F138" s="268" t="s">
        <v>668</v>
      </c>
      <c r="G138" s="269" t="s">
        <v>263</v>
      </c>
      <c r="H138" s="270">
        <v>3</v>
      </c>
      <c r="I138" s="271"/>
      <c r="J138" s="272">
        <f>ROUND(I138*H138,2)</f>
        <v>0</v>
      </c>
      <c r="K138" s="268" t="s">
        <v>264</v>
      </c>
      <c r="L138" s="273"/>
      <c r="M138" s="274" t="s">
        <v>19</v>
      </c>
      <c r="N138" s="275" t="s">
        <v>43</v>
      </c>
      <c r="O138" s="87"/>
      <c r="P138" s="225">
        <f>O138*H138</f>
        <v>0</v>
      </c>
      <c r="Q138" s="225">
        <v>5.0000000000000002E-05</v>
      </c>
      <c r="R138" s="225">
        <f>Q138*H138</f>
        <v>0.00015000000000000001</v>
      </c>
      <c r="S138" s="225">
        <v>0</v>
      </c>
      <c r="T138" s="226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7" t="s">
        <v>409</v>
      </c>
      <c r="AT138" s="227" t="s">
        <v>267</v>
      </c>
      <c r="AU138" s="227" t="s">
        <v>81</v>
      </c>
      <c r="AY138" s="20" t="s">
        <v>144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20" t="s">
        <v>79</v>
      </c>
      <c r="BK138" s="228">
        <f>ROUND(I138*H138,2)</f>
        <v>0</v>
      </c>
      <c r="BL138" s="20" t="s">
        <v>193</v>
      </c>
      <c r="BM138" s="227" t="s">
        <v>669</v>
      </c>
    </row>
    <row r="139" s="2" customFormat="1">
      <c r="A139" s="41"/>
      <c r="B139" s="42"/>
      <c r="C139" s="43"/>
      <c r="D139" s="229" t="s">
        <v>154</v>
      </c>
      <c r="E139" s="43"/>
      <c r="F139" s="230" t="s">
        <v>668</v>
      </c>
      <c r="G139" s="43"/>
      <c r="H139" s="43"/>
      <c r="I139" s="231"/>
      <c r="J139" s="43"/>
      <c r="K139" s="43"/>
      <c r="L139" s="47"/>
      <c r="M139" s="232"/>
      <c r="N139" s="233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154</v>
      </c>
      <c r="AU139" s="20" t="s">
        <v>81</v>
      </c>
    </row>
    <row r="140" s="2" customFormat="1" ht="16.5" customHeight="1">
      <c r="A140" s="41"/>
      <c r="B140" s="42"/>
      <c r="C140" s="216" t="s">
        <v>8</v>
      </c>
      <c r="D140" s="216" t="s">
        <v>147</v>
      </c>
      <c r="E140" s="217" t="s">
        <v>670</v>
      </c>
      <c r="F140" s="218" t="s">
        <v>671</v>
      </c>
      <c r="G140" s="219" t="s">
        <v>263</v>
      </c>
      <c r="H140" s="220">
        <v>5</v>
      </c>
      <c r="I140" s="221"/>
      <c r="J140" s="222">
        <f>ROUND(I140*H140,2)</f>
        <v>0</v>
      </c>
      <c r="K140" s="218" t="s">
        <v>151</v>
      </c>
      <c r="L140" s="47"/>
      <c r="M140" s="223" t="s">
        <v>19</v>
      </c>
      <c r="N140" s="224" t="s">
        <v>43</v>
      </c>
      <c r="O140" s="87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27" t="s">
        <v>193</v>
      </c>
      <c r="AT140" s="227" t="s">
        <v>147</v>
      </c>
      <c r="AU140" s="227" t="s">
        <v>81</v>
      </c>
      <c r="AY140" s="20" t="s">
        <v>144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20" t="s">
        <v>79</v>
      </c>
      <c r="BK140" s="228">
        <f>ROUND(I140*H140,2)</f>
        <v>0</v>
      </c>
      <c r="BL140" s="20" t="s">
        <v>193</v>
      </c>
      <c r="BM140" s="227" t="s">
        <v>672</v>
      </c>
    </row>
    <row r="141" s="2" customFormat="1">
      <c r="A141" s="41"/>
      <c r="B141" s="42"/>
      <c r="C141" s="43"/>
      <c r="D141" s="229" t="s">
        <v>154</v>
      </c>
      <c r="E141" s="43"/>
      <c r="F141" s="230" t="s">
        <v>673</v>
      </c>
      <c r="G141" s="43"/>
      <c r="H141" s="43"/>
      <c r="I141" s="231"/>
      <c r="J141" s="43"/>
      <c r="K141" s="43"/>
      <c r="L141" s="47"/>
      <c r="M141" s="232"/>
      <c r="N141" s="233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154</v>
      </c>
      <c r="AU141" s="20" t="s">
        <v>81</v>
      </c>
    </row>
    <row r="142" s="14" customFormat="1">
      <c r="A142" s="14"/>
      <c r="B142" s="244"/>
      <c r="C142" s="245"/>
      <c r="D142" s="229" t="s">
        <v>156</v>
      </c>
      <c r="E142" s="246" t="s">
        <v>19</v>
      </c>
      <c r="F142" s="247" t="s">
        <v>674</v>
      </c>
      <c r="G142" s="245"/>
      <c r="H142" s="248">
        <v>5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156</v>
      </c>
      <c r="AU142" s="254" t="s">
        <v>81</v>
      </c>
      <c r="AV142" s="14" t="s">
        <v>81</v>
      </c>
      <c r="AW142" s="14" t="s">
        <v>33</v>
      </c>
      <c r="AX142" s="14" t="s">
        <v>79</v>
      </c>
      <c r="AY142" s="254" t="s">
        <v>144</v>
      </c>
    </row>
    <row r="143" s="2" customFormat="1" ht="16.5" customHeight="1">
      <c r="A143" s="41"/>
      <c r="B143" s="42"/>
      <c r="C143" s="216" t="s">
        <v>193</v>
      </c>
      <c r="D143" s="216" t="s">
        <v>147</v>
      </c>
      <c r="E143" s="217" t="s">
        <v>675</v>
      </c>
      <c r="F143" s="218" t="s">
        <v>676</v>
      </c>
      <c r="G143" s="219" t="s">
        <v>263</v>
      </c>
      <c r="H143" s="220">
        <v>3</v>
      </c>
      <c r="I143" s="221"/>
      <c r="J143" s="222">
        <f>ROUND(I143*H143,2)</f>
        <v>0</v>
      </c>
      <c r="K143" s="218" t="s">
        <v>151</v>
      </c>
      <c r="L143" s="47"/>
      <c r="M143" s="223" t="s">
        <v>19</v>
      </c>
      <c r="N143" s="224" t="s">
        <v>43</v>
      </c>
      <c r="O143" s="87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27" t="s">
        <v>193</v>
      </c>
      <c r="AT143" s="227" t="s">
        <v>147</v>
      </c>
      <c r="AU143" s="227" t="s">
        <v>81</v>
      </c>
      <c r="AY143" s="20" t="s">
        <v>144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20" t="s">
        <v>79</v>
      </c>
      <c r="BK143" s="228">
        <f>ROUND(I143*H143,2)</f>
        <v>0</v>
      </c>
      <c r="BL143" s="20" t="s">
        <v>193</v>
      </c>
      <c r="BM143" s="227" t="s">
        <v>677</v>
      </c>
    </row>
    <row r="144" s="2" customFormat="1">
      <c r="A144" s="41"/>
      <c r="B144" s="42"/>
      <c r="C144" s="43"/>
      <c r="D144" s="229" t="s">
        <v>154</v>
      </c>
      <c r="E144" s="43"/>
      <c r="F144" s="230" t="s">
        <v>678</v>
      </c>
      <c r="G144" s="43"/>
      <c r="H144" s="43"/>
      <c r="I144" s="231"/>
      <c r="J144" s="43"/>
      <c r="K144" s="43"/>
      <c r="L144" s="47"/>
      <c r="M144" s="232"/>
      <c r="N144" s="233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154</v>
      </c>
      <c r="AU144" s="20" t="s">
        <v>81</v>
      </c>
    </row>
    <row r="145" s="14" customFormat="1">
      <c r="A145" s="14"/>
      <c r="B145" s="244"/>
      <c r="C145" s="245"/>
      <c r="D145" s="229" t="s">
        <v>156</v>
      </c>
      <c r="E145" s="246" t="s">
        <v>19</v>
      </c>
      <c r="F145" s="247" t="s">
        <v>679</v>
      </c>
      <c r="G145" s="245"/>
      <c r="H145" s="248">
        <v>3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4" t="s">
        <v>156</v>
      </c>
      <c r="AU145" s="254" t="s">
        <v>81</v>
      </c>
      <c r="AV145" s="14" t="s">
        <v>81</v>
      </c>
      <c r="AW145" s="14" t="s">
        <v>33</v>
      </c>
      <c r="AX145" s="14" t="s">
        <v>79</v>
      </c>
      <c r="AY145" s="254" t="s">
        <v>144</v>
      </c>
    </row>
    <row r="146" s="2" customFormat="1" ht="16.5" customHeight="1">
      <c r="A146" s="41"/>
      <c r="B146" s="42"/>
      <c r="C146" s="216" t="s">
        <v>305</v>
      </c>
      <c r="D146" s="216" t="s">
        <v>147</v>
      </c>
      <c r="E146" s="217" t="s">
        <v>680</v>
      </c>
      <c r="F146" s="218" t="s">
        <v>681</v>
      </c>
      <c r="G146" s="219" t="s">
        <v>263</v>
      </c>
      <c r="H146" s="220">
        <v>3</v>
      </c>
      <c r="I146" s="221"/>
      <c r="J146" s="222">
        <f>ROUND(I146*H146,2)</f>
        <v>0</v>
      </c>
      <c r="K146" s="218" t="s">
        <v>151</v>
      </c>
      <c r="L146" s="47"/>
      <c r="M146" s="223" t="s">
        <v>19</v>
      </c>
      <c r="N146" s="224" t="s">
        <v>43</v>
      </c>
      <c r="O146" s="87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7" t="s">
        <v>193</v>
      </c>
      <c r="AT146" s="227" t="s">
        <v>147</v>
      </c>
      <c r="AU146" s="227" t="s">
        <v>81</v>
      </c>
      <c r="AY146" s="20" t="s">
        <v>144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20" t="s">
        <v>79</v>
      </c>
      <c r="BK146" s="228">
        <f>ROUND(I146*H146,2)</f>
        <v>0</v>
      </c>
      <c r="BL146" s="20" t="s">
        <v>193</v>
      </c>
      <c r="BM146" s="227" t="s">
        <v>682</v>
      </c>
    </row>
    <row r="147" s="2" customFormat="1">
      <c r="A147" s="41"/>
      <c r="B147" s="42"/>
      <c r="C147" s="43"/>
      <c r="D147" s="229" t="s">
        <v>154</v>
      </c>
      <c r="E147" s="43"/>
      <c r="F147" s="230" t="s">
        <v>683</v>
      </c>
      <c r="G147" s="43"/>
      <c r="H147" s="43"/>
      <c r="I147" s="231"/>
      <c r="J147" s="43"/>
      <c r="K147" s="43"/>
      <c r="L147" s="47"/>
      <c r="M147" s="232"/>
      <c r="N147" s="233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154</v>
      </c>
      <c r="AU147" s="20" t="s">
        <v>81</v>
      </c>
    </row>
    <row r="148" s="14" customFormat="1">
      <c r="A148" s="14"/>
      <c r="B148" s="244"/>
      <c r="C148" s="245"/>
      <c r="D148" s="229" t="s">
        <v>156</v>
      </c>
      <c r="E148" s="246" t="s">
        <v>19</v>
      </c>
      <c r="F148" s="247" t="s">
        <v>145</v>
      </c>
      <c r="G148" s="245"/>
      <c r="H148" s="248">
        <v>3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156</v>
      </c>
      <c r="AU148" s="254" t="s">
        <v>81</v>
      </c>
      <c r="AV148" s="14" t="s">
        <v>81</v>
      </c>
      <c r="AW148" s="14" t="s">
        <v>33</v>
      </c>
      <c r="AX148" s="14" t="s">
        <v>79</v>
      </c>
      <c r="AY148" s="254" t="s">
        <v>144</v>
      </c>
    </row>
    <row r="149" s="2" customFormat="1" ht="16.5" customHeight="1">
      <c r="A149" s="41"/>
      <c r="B149" s="42"/>
      <c r="C149" s="216" t="s">
        <v>317</v>
      </c>
      <c r="D149" s="216" t="s">
        <v>147</v>
      </c>
      <c r="E149" s="217" t="s">
        <v>684</v>
      </c>
      <c r="F149" s="218" t="s">
        <v>685</v>
      </c>
      <c r="G149" s="219" t="s">
        <v>263</v>
      </c>
      <c r="H149" s="220">
        <v>3</v>
      </c>
      <c r="I149" s="221"/>
      <c r="J149" s="222">
        <f>ROUND(I149*H149,2)</f>
        <v>0</v>
      </c>
      <c r="K149" s="218" t="s">
        <v>151</v>
      </c>
      <c r="L149" s="47"/>
      <c r="M149" s="223" t="s">
        <v>19</v>
      </c>
      <c r="N149" s="224" t="s">
        <v>43</v>
      </c>
      <c r="O149" s="87"/>
      <c r="P149" s="225">
        <f>O149*H149</f>
        <v>0</v>
      </c>
      <c r="Q149" s="225">
        <v>0</v>
      </c>
      <c r="R149" s="225">
        <f>Q149*H149</f>
        <v>0</v>
      </c>
      <c r="S149" s="225">
        <v>0.029610000000000001</v>
      </c>
      <c r="T149" s="226">
        <f>S149*H149</f>
        <v>0.088830000000000006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7" t="s">
        <v>193</v>
      </c>
      <c r="AT149" s="227" t="s">
        <v>147</v>
      </c>
      <c r="AU149" s="227" t="s">
        <v>81</v>
      </c>
      <c r="AY149" s="20" t="s">
        <v>144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20" t="s">
        <v>79</v>
      </c>
      <c r="BK149" s="228">
        <f>ROUND(I149*H149,2)</f>
        <v>0</v>
      </c>
      <c r="BL149" s="20" t="s">
        <v>193</v>
      </c>
      <c r="BM149" s="227" t="s">
        <v>686</v>
      </c>
    </row>
    <row r="150" s="2" customFormat="1">
      <c r="A150" s="41"/>
      <c r="B150" s="42"/>
      <c r="C150" s="43"/>
      <c r="D150" s="229" t="s">
        <v>154</v>
      </c>
      <c r="E150" s="43"/>
      <c r="F150" s="230" t="s">
        <v>687</v>
      </c>
      <c r="G150" s="43"/>
      <c r="H150" s="43"/>
      <c r="I150" s="231"/>
      <c r="J150" s="43"/>
      <c r="K150" s="43"/>
      <c r="L150" s="47"/>
      <c r="M150" s="232"/>
      <c r="N150" s="233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154</v>
      </c>
      <c r="AU150" s="20" t="s">
        <v>81</v>
      </c>
    </row>
    <row r="151" s="2" customFormat="1" ht="16.5" customHeight="1">
      <c r="A151" s="41"/>
      <c r="B151" s="42"/>
      <c r="C151" s="216" t="s">
        <v>325</v>
      </c>
      <c r="D151" s="216" t="s">
        <v>147</v>
      </c>
      <c r="E151" s="217" t="s">
        <v>688</v>
      </c>
      <c r="F151" s="218" t="s">
        <v>689</v>
      </c>
      <c r="G151" s="219" t="s">
        <v>253</v>
      </c>
      <c r="H151" s="220">
        <v>25</v>
      </c>
      <c r="I151" s="221"/>
      <c r="J151" s="222">
        <f>ROUND(I151*H151,2)</f>
        <v>0</v>
      </c>
      <c r="K151" s="218" t="s">
        <v>151</v>
      </c>
      <c r="L151" s="47"/>
      <c r="M151" s="223" t="s">
        <v>19</v>
      </c>
      <c r="N151" s="224" t="s">
        <v>43</v>
      </c>
      <c r="O151" s="87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27" t="s">
        <v>193</v>
      </c>
      <c r="AT151" s="227" t="s">
        <v>147</v>
      </c>
      <c r="AU151" s="227" t="s">
        <v>81</v>
      </c>
      <c r="AY151" s="20" t="s">
        <v>144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20" t="s">
        <v>79</v>
      </c>
      <c r="BK151" s="228">
        <f>ROUND(I151*H151,2)</f>
        <v>0</v>
      </c>
      <c r="BL151" s="20" t="s">
        <v>193</v>
      </c>
      <c r="BM151" s="227" t="s">
        <v>690</v>
      </c>
    </row>
    <row r="152" s="2" customFormat="1">
      <c r="A152" s="41"/>
      <c r="B152" s="42"/>
      <c r="C152" s="43"/>
      <c r="D152" s="229" t="s">
        <v>154</v>
      </c>
      <c r="E152" s="43"/>
      <c r="F152" s="230" t="s">
        <v>691</v>
      </c>
      <c r="G152" s="43"/>
      <c r="H152" s="43"/>
      <c r="I152" s="231"/>
      <c r="J152" s="43"/>
      <c r="K152" s="43"/>
      <c r="L152" s="47"/>
      <c r="M152" s="232"/>
      <c r="N152" s="233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154</v>
      </c>
      <c r="AU152" s="20" t="s">
        <v>81</v>
      </c>
    </row>
    <row r="153" s="2" customFormat="1" ht="16.5" customHeight="1">
      <c r="A153" s="41"/>
      <c r="B153" s="42"/>
      <c r="C153" s="216" t="s">
        <v>330</v>
      </c>
      <c r="D153" s="216" t="s">
        <v>147</v>
      </c>
      <c r="E153" s="217" t="s">
        <v>692</v>
      </c>
      <c r="F153" s="218" t="s">
        <v>693</v>
      </c>
      <c r="G153" s="219" t="s">
        <v>263</v>
      </c>
      <c r="H153" s="220">
        <v>1</v>
      </c>
      <c r="I153" s="221"/>
      <c r="J153" s="222">
        <f>ROUND(I153*H153,2)</f>
        <v>0</v>
      </c>
      <c r="K153" s="218" t="s">
        <v>264</v>
      </c>
      <c r="L153" s="47"/>
      <c r="M153" s="223" t="s">
        <v>19</v>
      </c>
      <c r="N153" s="224" t="s">
        <v>43</v>
      </c>
      <c r="O153" s="87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7" t="s">
        <v>193</v>
      </c>
      <c r="AT153" s="227" t="s">
        <v>147</v>
      </c>
      <c r="AU153" s="227" t="s">
        <v>81</v>
      </c>
      <c r="AY153" s="20" t="s">
        <v>144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20" t="s">
        <v>79</v>
      </c>
      <c r="BK153" s="228">
        <f>ROUND(I153*H153,2)</f>
        <v>0</v>
      </c>
      <c r="BL153" s="20" t="s">
        <v>193</v>
      </c>
      <c r="BM153" s="227" t="s">
        <v>694</v>
      </c>
    </row>
    <row r="154" s="2" customFormat="1">
      <c r="A154" s="41"/>
      <c r="B154" s="42"/>
      <c r="C154" s="43"/>
      <c r="D154" s="229" t="s">
        <v>154</v>
      </c>
      <c r="E154" s="43"/>
      <c r="F154" s="230" t="s">
        <v>693</v>
      </c>
      <c r="G154" s="43"/>
      <c r="H154" s="43"/>
      <c r="I154" s="231"/>
      <c r="J154" s="43"/>
      <c r="K154" s="43"/>
      <c r="L154" s="47"/>
      <c r="M154" s="232"/>
      <c r="N154" s="233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154</v>
      </c>
      <c r="AU154" s="20" t="s">
        <v>81</v>
      </c>
    </row>
    <row r="155" s="2" customFormat="1" ht="16.5" customHeight="1">
      <c r="A155" s="41"/>
      <c r="B155" s="42"/>
      <c r="C155" s="216" t="s">
        <v>7</v>
      </c>
      <c r="D155" s="216" t="s">
        <v>147</v>
      </c>
      <c r="E155" s="217" t="s">
        <v>695</v>
      </c>
      <c r="F155" s="218" t="s">
        <v>696</v>
      </c>
      <c r="G155" s="219" t="s">
        <v>350</v>
      </c>
      <c r="H155" s="220">
        <v>0.035999999999999997</v>
      </c>
      <c r="I155" s="221"/>
      <c r="J155" s="222">
        <f>ROUND(I155*H155,2)</f>
        <v>0</v>
      </c>
      <c r="K155" s="218" t="s">
        <v>151</v>
      </c>
      <c r="L155" s="47"/>
      <c r="M155" s="223" t="s">
        <v>19</v>
      </c>
      <c r="N155" s="224" t="s">
        <v>43</v>
      </c>
      <c r="O155" s="87"/>
      <c r="P155" s="225">
        <f>O155*H155</f>
        <v>0</v>
      </c>
      <c r="Q155" s="225">
        <v>0</v>
      </c>
      <c r="R155" s="225">
        <f>Q155*H155</f>
        <v>0</v>
      </c>
      <c r="S155" s="225">
        <v>0</v>
      </c>
      <c r="T155" s="226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27" t="s">
        <v>193</v>
      </c>
      <c r="AT155" s="227" t="s">
        <v>147</v>
      </c>
      <c r="AU155" s="227" t="s">
        <v>81</v>
      </c>
      <c r="AY155" s="20" t="s">
        <v>144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20" t="s">
        <v>79</v>
      </c>
      <c r="BK155" s="228">
        <f>ROUND(I155*H155,2)</f>
        <v>0</v>
      </c>
      <c r="BL155" s="20" t="s">
        <v>193</v>
      </c>
      <c r="BM155" s="227" t="s">
        <v>697</v>
      </c>
    </row>
    <row r="156" s="2" customFormat="1">
      <c r="A156" s="41"/>
      <c r="B156" s="42"/>
      <c r="C156" s="43"/>
      <c r="D156" s="229" t="s">
        <v>154</v>
      </c>
      <c r="E156" s="43"/>
      <c r="F156" s="230" t="s">
        <v>698</v>
      </c>
      <c r="G156" s="43"/>
      <c r="H156" s="43"/>
      <c r="I156" s="231"/>
      <c r="J156" s="43"/>
      <c r="K156" s="43"/>
      <c r="L156" s="47"/>
      <c r="M156" s="232"/>
      <c r="N156" s="233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154</v>
      </c>
      <c r="AU156" s="20" t="s">
        <v>81</v>
      </c>
    </row>
    <row r="157" s="12" customFormat="1" ht="22.8" customHeight="1">
      <c r="A157" s="12"/>
      <c r="B157" s="200"/>
      <c r="C157" s="201"/>
      <c r="D157" s="202" t="s">
        <v>71</v>
      </c>
      <c r="E157" s="214" t="s">
        <v>699</v>
      </c>
      <c r="F157" s="214" t="s">
        <v>700</v>
      </c>
      <c r="G157" s="201"/>
      <c r="H157" s="201"/>
      <c r="I157" s="204"/>
      <c r="J157" s="215">
        <f>BK157</f>
        <v>0</v>
      </c>
      <c r="K157" s="201"/>
      <c r="L157" s="206"/>
      <c r="M157" s="207"/>
      <c r="N157" s="208"/>
      <c r="O157" s="208"/>
      <c r="P157" s="209">
        <f>SUM(P158:P204)</f>
        <v>0</v>
      </c>
      <c r="Q157" s="208"/>
      <c r="R157" s="209">
        <f>SUM(R158:R204)</f>
        <v>0.038202319999999998</v>
      </c>
      <c r="S157" s="208"/>
      <c r="T157" s="210">
        <f>SUM(T158:T204)</f>
        <v>0.01384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1" t="s">
        <v>81</v>
      </c>
      <c r="AT157" s="212" t="s">
        <v>71</v>
      </c>
      <c r="AU157" s="212" t="s">
        <v>79</v>
      </c>
      <c r="AY157" s="211" t="s">
        <v>144</v>
      </c>
      <c r="BK157" s="213">
        <f>SUM(BK158:BK204)</f>
        <v>0</v>
      </c>
    </row>
    <row r="158" s="2" customFormat="1" ht="16.5" customHeight="1">
      <c r="A158" s="41"/>
      <c r="B158" s="42"/>
      <c r="C158" s="216" t="s">
        <v>347</v>
      </c>
      <c r="D158" s="216" t="s">
        <v>147</v>
      </c>
      <c r="E158" s="217" t="s">
        <v>701</v>
      </c>
      <c r="F158" s="218" t="s">
        <v>702</v>
      </c>
      <c r="G158" s="219" t="s">
        <v>253</v>
      </c>
      <c r="H158" s="220">
        <v>6</v>
      </c>
      <c r="I158" s="221"/>
      <c r="J158" s="222">
        <f>ROUND(I158*H158,2)</f>
        <v>0</v>
      </c>
      <c r="K158" s="218" t="s">
        <v>151</v>
      </c>
      <c r="L158" s="47"/>
      <c r="M158" s="223" t="s">
        <v>19</v>
      </c>
      <c r="N158" s="224" t="s">
        <v>43</v>
      </c>
      <c r="O158" s="87"/>
      <c r="P158" s="225">
        <f>O158*H158</f>
        <v>0</v>
      </c>
      <c r="Q158" s="225">
        <v>0</v>
      </c>
      <c r="R158" s="225">
        <f>Q158*H158</f>
        <v>0</v>
      </c>
      <c r="S158" s="225">
        <v>0.0021299999999999999</v>
      </c>
      <c r="T158" s="226">
        <f>S158*H158</f>
        <v>0.01278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27" t="s">
        <v>193</v>
      </c>
      <c r="AT158" s="227" t="s">
        <v>147</v>
      </c>
      <c r="AU158" s="227" t="s">
        <v>81</v>
      </c>
      <c r="AY158" s="20" t="s">
        <v>144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20" t="s">
        <v>79</v>
      </c>
      <c r="BK158" s="228">
        <f>ROUND(I158*H158,2)</f>
        <v>0</v>
      </c>
      <c r="BL158" s="20" t="s">
        <v>193</v>
      </c>
      <c r="BM158" s="227" t="s">
        <v>703</v>
      </c>
    </row>
    <row r="159" s="2" customFormat="1">
      <c r="A159" s="41"/>
      <c r="B159" s="42"/>
      <c r="C159" s="43"/>
      <c r="D159" s="229" t="s">
        <v>154</v>
      </c>
      <c r="E159" s="43"/>
      <c r="F159" s="230" t="s">
        <v>704</v>
      </c>
      <c r="G159" s="43"/>
      <c r="H159" s="43"/>
      <c r="I159" s="231"/>
      <c r="J159" s="43"/>
      <c r="K159" s="43"/>
      <c r="L159" s="47"/>
      <c r="M159" s="232"/>
      <c r="N159" s="233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154</v>
      </c>
      <c r="AU159" s="20" t="s">
        <v>81</v>
      </c>
    </row>
    <row r="160" s="2" customFormat="1" ht="16.5" customHeight="1">
      <c r="A160" s="41"/>
      <c r="B160" s="42"/>
      <c r="C160" s="216" t="s">
        <v>353</v>
      </c>
      <c r="D160" s="216" t="s">
        <v>147</v>
      </c>
      <c r="E160" s="217" t="s">
        <v>705</v>
      </c>
      <c r="F160" s="218" t="s">
        <v>706</v>
      </c>
      <c r="G160" s="219" t="s">
        <v>253</v>
      </c>
      <c r="H160" s="220">
        <v>12</v>
      </c>
      <c r="I160" s="221"/>
      <c r="J160" s="222">
        <f>ROUND(I160*H160,2)</f>
        <v>0</v>
      </c>
      <c r="K160" s="218" t="s">
        <v>151</v>
      </c>
      <c r="L160" s="47"/>
      <c r="M160" s="223" t="s">
        <v>19</v>
      </c>
      <c r="N160" s="224" t="s">
        <v>43</v>
      </c>
      <c r="O160" s="87"/>
      <c r="P160" s="225">
        <f>O160*H160</f>
        <v>0</v>
      </c>
      <c r="Q160" s="225">
        <v>0.00072900000000000005</v>
      </c>
      <c r="R160" s="225">
        <f>Q160*H160</f>
        <v>0.0087480000000000006</v>
      </c>
      <c r="S160" s="225">
        <v>0</v>
      </c>
      <c r="T160" s="226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27" t="s">
        <v>193</v>
      </c>
      <c r="AT160" s="227" t="s">
        <v>147</v>
      </c>
      <c r="AU160" s="227" t="s">
        <v>81</v>
      </c>
      <c r="AY160" s="20" t="s">
        <v>144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20" t="s">
        <v>79</v>
      </c>
      <c r="BK160" s="228">
        <f>ROUND(I160*H160,2)</f>
        <v>0</v>
      </c>
      <c r="BL160" s="20" t="s">
        <v>193</v>
      </c>
      <c r="BM160" s="227" t="s">
        <v>707</v>
      </c>
    </row>
    <row r="161" s="2" customFormat="1">
      <c r="A161" s="41"/>
      <c r="B161" s="42"/>
      <c r="C161" s="43"/>
      <c r="D161" s="229" t="s">
        <v>154</v>
      </c>
      <c r="E161" s="43"/>
      <c r="F161" s="230" t="s">
        <v>708</v>
      </c>
      <c r="G161" s="43"/>
      <c r="H161" s="43"/>
      <c r="I161" s="231"/>
      <c r="J161" s="43"/>
      <c r="K161" s="43"/>
      <c r="L161" s="47"/>
      <c r="M161" s="232"/>
      <c r="N161" s="233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154</v>
      </c>
      <c r="AU161" s="20" t="s">
        <v>81</v>
      </c>
    </row>
    <row r="162" s="13" customFormat="1">
      <c r="A162" s="13"/>
      <c r="B162" s="234"/>
      <c r="C162" s="235"/>
      <c r="D162" s="229" t="s">
        <v>156</v>
      </c>
      <c r="E162" s="236" t="s">
        <v>19</v>
      </c>
      <c r="F162" s="237" t="s">
        <v>709</v>
      </c>
      <c r="G162" s="235"/>
      <c r="H162" s="236" t="s">
        <v>19</v>
      </c>
      <c r="I162" s="238"/>
      <c r="J162" s="235"/>
      <c r="K162" s="235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156</v>
      </c>
      <c r="AU162" s="243" t="s">
        <v>81</v>
      </c>
      <c r="AV162" s="13" t="s">
        <v>79</v>
      </c>
      <c r="AW162" s="13" t="s">
        <v>33</v>
      </c>
      <c r="AX162" s="13" t="s">
        <v>72</v>
      </c>
      <c r="AY162" s="243" t="s">
        <v>144</v>
      </c>
    </row>
    <row r="163" s="14" customFormat="1">
      <c r="A163" s="14"/>
      <c r="B163" s="244"/>
      <c r="C163" s="245"/>
      <c r="D163" s="229" t="s">
        <v>156</v>
      </c>
      <c r="E163" s="246" t="s">
        <v>19</v>
      </c>
      <c r="F163" s="247" t="s">
        <v>231</v>
      </c>
      <c r="G163" s="245"/>
      <c r="H163" s="248">
        <v>8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156</v>
      </c>
      <c r="AU163" s="254" t="s">
        <v>81</v>
      </c>
      <c r="AV163" s="14" t="s">
        <v>81</v>
      </c>
      <c r="AW163" s="14" t="s">
        <v>33</v>
      </c>
      <c r="AX163" s="14" t="s">
        <v>72</v>
      </c>
      <c r="AY163" s="254" t="s">
        <v>144</v>
      </c>
    </row>
    <row r="164" s="13" customFormat="1">
      <c r="A164" s="13"/>
      <c r="B164" s="234"/>
      <c r="C164" s="235"/>
      <c r="D164" s="229" t="s">
        <v>156</v>
      </c>
      <c r="E164" s="236" t="s">
        <v>19</v>
      </c>
      <c r="F164" s="237" t="s">
        <v>710</v>
      </c>
      <c r="G164" s="235"/>
      <c r="H164" s="236" t="s">
        <v>19</v>
      </c>
      <c r="I164" s="238"/>
      <c r="J164" s="235"/>
      <c r="K164" s="235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156</v>
      </c>
      <c r="AU164" s="243" t="s">
        <v>81</v>
      </c>
      <c r="AV164" s="13" t="s">
        <v>79</v>
      </c>
      <c r="AW164" s="13" t="s">
        <v>33</v>
      </c>
      <c r="AX164" s="13" t="s">
        <v>72</v>
      </c>
      <c r="AY164" s="243" t="s">
        <v>144</v>
      </c>
    </row>
    <row r="165" s="14" customFormat="1">
      <c r="A165" s="14"/>
      <c r="B165" s="244"/>
      <c r="C165" s="245"/>
      <c r="D165" s="229" t="s">
        <v>156</v>
      </c>
      <c r="E165" s="246" t="s">
        <v>19</v>
      </c>
      <c r="F165" s="247" t="s">
        <v>152</v>
      </c>
      <c r="G165" s="245"/>
      <c r="H165" s="248">
        <v>4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156</v>
      </c>
      <c r="AU165" s="254" t="s">
        <v>81</v>
      </c>
      <c r="AV165" s="14" t="s">
        <v>81</v>
      </c>
      <c r="AW165" s="14" t="s">
        <v>33</v>
      </c>
      <c r="AX165" s="14" t="s">
        <v>72</v>
      </c>
      <c r="AY165" s="254" t="s">
        <v>144</v>
      </c>
    </row>
    <row r="166" s="15" customFormat="1">
      <c r="A166" s="15"/>
      <c r="B166" s="255"/>
      <c r="C166" s="256"/>
      <c r="D166" s="229" t="s">
        <v>156</v>
      </c>
      <c r="E166" s="257" t="s">
        <v>19</v>
      </c>
      <c r="F166" s="258" t="s">
        <v>159</v>
      </c>
      <c r="G166" s="256"/>
      <c r="H166" s="259">
        <v>12</v>
      </c>
      <c r="I166" s="260"/>
      <c r="J166" s="256"/>
      <c r="K166" s="256"/>
      <c r="L166" s="261"/>
      <c r="M166" s="262"/>
      <c r="N166" s="263"/>
      <c r="O166" s="263"/>
      <c r="P166" s="263"/>
      <c r="Q166" s="263"/>
      <c r="R166" s="263"/>
      <c r="S166" s="263"/>
      <c r="T166" s="264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5" t="s">
        <v>156</v>
      </c>
      <c r="AU166" s="265" t="s">
        <v>81</v>
      </c>
      <c r="AV166" s="15" t="s">
        <v>152</v>
      </c>
      <c r="AW166" s="15" t="s">
        <v>33</v>
      </c>
      <c r="AX166" s="15" t="s">
        <v>79</v>
      </c>
      <c r="AY166" s="265" t="s">
        <v>144</v>
      </c>
    </row>
    <row r="167" s="2" customFormat="1" ht="16.5" customHeight="1">
      <c r="A167" s="41"/>
      <c r="B167" s="42"/>
      <c r="C167" s="216" t="s">
        <v>358</v>
      </c>
      <c r="D167" s="216" t="s">
        <v>147</v>
      </c>
      <c r="E167" s="217" t="s">
        <v>711</v>
      </c>
      <c r="F167" s="218" t="s">
        <v>712</v>
      </c>
      <c r="G167" s="219" t="s">
        <v>253</v>
      </c>
      <c r="H167" s="220">
        <v>8</v>
      </c>
      <c r="I167" s="221"/>
      <c r="J167" s="222">
        <f>ROUND(I167*H167,2)</f>
        <v>0</v>
      </c>
      <c r="K167" s="218" t="s">
        <v>151</v>
      </c>
      <c r="L167" s="47"/>
      <c r="M167" s="223" t="s">
        <v>19</v>
      </c>
      <c r="N167" s="224" t="s">
        <v>43</v>
      </c>
      <c r="O167" s="87"/>
      <c r="P167" s="225">
        <f>O167*H167</f>
        <v>0</v>
      </c>
      <c r="Q167" s="225">
        <v>0.00098400000000000007</v>
      </c>
      <c r="R167" s="225">
        <f>Q167*H167</f>
        <v>0.0078720000000000005</v>
      </c>
      <c r="S167" s="225">
        <v>0</v>
      </c>
      <c r="T167" s="226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7" t="s">
        <v>193</v>
      </c>
      <c r="AT167" s="227" t="s">
        <v>147</v>
      </c>
      <c r="AU167" s="227" t="s">
        <v>81</v>
      </c>
      <c r="AY167" s="20" t="s">
        <v>144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20" t="s">
        <v>79</v>
      </c>
      <c r="BK167" s="228">
        <f>ROUND(I167*H167,2)</f>
        <v>0</v>
      </c>
      <c r="BL167" s="20" t="s">
        <v>193</v>
      </c>
      <c r="BM167" s="227" t="s">
        <v>713</v>
      </c>
    </row>
    <row r="168" s="2" customFormat="1">
      <c r="A168" s="41"/>
      <c r="B168" s="42"/>
      <c r="C168" s="43"/>
      <c r="D168" s="229" t="s">
        <v>154</v>
      </c>
      <c r="E168" s="43"/>
      <c r="F168" s="230" t="s">
        <v>714</v>
      </c>
      <c r="G168" s="43"/>
      <c r="H168" s="43"/>
      <c r="I168" s="231"/>
      <c r="J168" s="43"/>
      <c r="K168" s="43"/>
      <c r="L168" s="47"/>
      <c r="M168" s="232"/>
      <c r="N168" s="233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154</v>
      </c>
      <c r="AU168" s="20" t="s">
        <v>81</v>
      </c>
    </row>
    <row r="169" s="13" customFormat="1">
      <c r="A169" s="13"/>
      <c r="B169" s="234"/>
      <c r="C169" s="235"/>
      <c r="D169" s="229" t="s">
        <v>156</v>
      </c>
      <c r="E169" s="236" t="s">
        <v>19</v>
      </c>
      <c r="F169" s="237" t="s">
        <v>709</v>
      </c>
      <c r="G169" s="235"/>
      <c r="H169" s="236" t="s">
        <v>19</v>
      </c>
      <c r="I169" s="238"/>
      <c r="J169" s="235"/>
      <c r="K169" s="235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156</v>
      </c>
      <c r="AU169" s="243" t="s">
        <v>81</v>
      </c>
      <c r="AV169" s="13" t="s">
        <v>79</v>
      </c>
      <c r="AW169" s="13" t="s">
        <v>33</v>
      </c>
      <c r="AX169" s="13" t="s">
        <v>72</v>
      </c>
      <c r="AY169" s="243" t="s">
        <v>144</v>
      </c>
    </row>
    <row r="170" s="14" customFormat="1">
      <c r="A170" s="14"/>
      <c r="B170" s="244"/>
      <c r="C170" s="245"/>
      <c r="D170" s="229" t="s">
        <v>156</v>
      </c>
      <c r="E170" s="246" t="s">
        <v>19</v>
      </c>
      <c r="F170" s="247" t="s">
        <v>152</v>
      </c>
      <c r="G170" s="245"/>
      <c r="H170" s="248">
        <v>4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4" t="s">
        <v>156</v>
      </c>
      <c r="AU170" s="254" t="s">
        <v>81</v>
      </c>
      <c r="AV170" s="14" t="s">
        <v>81</v>
      </c>
      <c r="AW170" s="14" t="s">
        <v>33</v>
      </c>
      <c r="AX170" s="14" t="s">
        <v>72</v>
      </c>
      <c r="AY170" s="254" t="s">
        <v>144</v>
      </c>
    </row>
    <row r="171" s="13" customFormat="1">
      <c r="A171" s="13"/>
      <c r="B171" s="234"/>
      <c r="C171" s="235"/>
      <c r="D171" s="229" t="s">
        <v>156</v>
      </c>
      <c r="E171" s="236" t="s">
        <v>19</v>
      </c>
      <c r="F171" s="237" t="s">
        <v>715</v>
      </c>
      <c r="G171" s="235"/>
      <c r="H171" s="236" t="s">
        <v>19</v>
      </c>
      <c r="I171" s="238"/>
      <c r="J171" s="235"/>
      <c r="K171" s="235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156</v>
      </c>
      <c r="AU171" s="243" t="s">
        <v>81</v>
      </c>
      <c r="AV171" s="13" t="s">
        <v>79</v>
      </c>
      <c r="AW171" s="13" t="s">
        <v>33</v>
      </c>
      <c r="AX171" s="13" t="s">
        <v>72</v>
      </c>
      <c r="AY171" s="243" t="s">
        <v>144</v>
      </c>
    </row>
    <row r="172" s="14" customFormat="1">
      <c r="A172" s="14"/>
      <c r="B172" s="244"/>
      <c r="C172" s="245"/>
      <c r="D172" s="229" t="s">
        <v>156</v>
      </c>
      <c r="E172" s="246" t="s">
        <v>19</v>
      </c>
      <c r="F172" s="247" t="s">
        <v>152</v>
      </c>
      <c r="G172" s="245"/>
      <c r="H172" s="248">
        <v>4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4" t="s">
        <v>156</v>
      </c>
      <c r="AU172" s="254" t="s">
        <v>81</v>
      </c>
      <c r="AV172" s="14" t="s">
        <v>81</v>
      </c>
      <c r="AW172" s="14" t="s">
        <v>33</v>
      </c>
      <c r="AX172" s="14" t="s">
        <v>72</v>
      </c>
      <c r="AY172" s="254" t="s">
        <v>144</v>
      </c>
    </row>
    <row r="173" s="15" customFormat="1">
      <c r="A173" s="15"/>
      <c r="B173" s="255"/>
      <c r="C173" s="256"/>
      <c r="D173" s="229" t="s">
        <v>156</v>
      </c>
      <c r="E173" s="257" t="s">
        <v>19</v>
      </c>
      <c r="F173" s="258" t="s">
        <v>159</v>
      </c>
      <c r="G173" s="256"/>
      <c r="H173" s="259">
        <v>8</v>
      </c>
      <c r="I173" s="260"/>
      <c r="J173" s="256"/>
      <c r="K173" s="256"/>
      <c r="L173" s="261"/>
      <c r="M173" s="262"/>
      <c r="N173" s="263"/>
      <c r="O173" s="263"/>
      <c r="P173" s="263"/>
      <c r="Q173" s="263"/>
      <c r="R173" s="263"/>
      <c r="S173" s="263"/>
      <c r="T173" s="264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5" t="s">
        <v>156</v>
      </c>
      <c r="AU173" s="265" t="s">
        <v>81</v>
      </c>
      <c r="AV173" s="15" t="s">
        <v>152</v>
      </c>
      <c r="AW173" s="15" t="s">
        <v>33</v>
      </c>
      <c r="AX173" s="15" t="s">
        <v>79</v>
      </c>
      <c r="AY173" s="265" t="s">
        <v>144</v>
      </c>
    </row>
    <row r="174" s="2" customFormat="1" ht="21.75" customHeight="1">
      <c r="A174" s="41"/>
      <c r="B174" s="42"/>
      <c r="C174" s="216" t="s">
        <v>364</v>
      </c>
      <c r="D174" s="216" t="s">
        <v>147</v>
      </c>
      <c r="E174" s="217" t="s">
        <v>716</v>
      </c>
      <c r="F174" s="218" t="s">
        <v>717</v>
      </c>
      <c r="G174" s="219" t="s">
        <v>253</v>
      </c>
      <c r="H174" s="220">
        <v>20</v>
      </c>
      <c r="I174" s="221"/>
      <c r="J174" s="222">
        <f>ROUND(I174*H174,2)</f>
        <v>0</v>
      </c>
      <c r="K174" s="218" t="s">
        <v>151</v>
      </c>
      <c r="L174" s="47"/>
      <c r="M174" s="223" t="s">
        <v>19</v>
      </c>
      <c r="N174" s="224" t="s">
        <v>43</v>
      </c>
      <c r="O174" s="87"/>
      <c r="P174" s="225">
        <f>O174*H174</f>
        <v>0</v>
      </c>
      <c r="Q174" s="225">
        <v>0.00016312</v>
      </c>
      <c r="R174" s="225">
        <f>Q174*H174</f>
        <v>0.0032623999999999999</v>
      </c>
      <c r="S174" s="225">
        <v>0</v>
      </c>
      <c r="T174" s="226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27" t="s">
        <v>193</v>
      </c>
      <c r="AT174" s="227" t="s">
        <v>147</v>
      </c>
      <c r="AU174" s="227" t="s">
        <v>81</v>
      </c>
      <c r="AY174" s="20" t="s">
        <v>144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20" t="s">
        <v>79</v>
      </c>
      <c r="BK174" s="228">
        <f>ROUND(I174*H174,2)</f>
        <v>0</v>
      </c>
      <c r="BL174" s="20" t="s">
        <v>193</v>
      </c>
      <c r="BM174" s="227" t="s">
        <v>718</v>
      </c>
    </row>
    <row r="175" s="2" customFormat="1">
      <c r="A175" s="41"/>
      <c r="B175" s="42"/>
      <c r="C175" s="43"/>
      <c r="D175" s="229" t="s">
        <v>154</v>
      </c>
      <c r="E175" s="43"/>
      <c r="F175" s="230" t="s">
        <v>719</v>
      </c>
      <c r="G175" s="43"/>
      <c r="H175" s="43"/>
      <c r="I175" s="231"/>
      <c r="J175" s="43"/>
      <c r="K175" s="43"/>
      <c r="L175" s="47"/>
      <c r="M175" s="232"/>
      <c r="N175" s="233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154</v>
      </c>
      <c r="AU175" s="20" t="s">
        <v>81</v>
      </c>
    </row>
    <row r="176" s="2" customFormat="1" ht="21.75" customHeight="1">
      <c r="A176" s="41"/>
      <c r="B176" s="42"/>
      <c r="C176" s="216" t="s">
        <v>371</v>
      </c>
      <c r="D176" s="216" t="s">
        <v>147</v>
      </c>
      <c r="E176" s="217" t="s">
        <v>720</v>
      </c>
      <c r="F176" s="218" t="s">
        <v>721</v>
      </c>
      <c r="G176" s="219" t="s">
        <v>253</v>
      </c>
      <c r="H176" s="220">
        <v>5</v>
      </c>
      <c r="I176" s="221"/>
      <c r="J176" s="222">
        <f>ROUND(I176*H176,2)</f>
        <v>0</v>
      </c>
      <c r="K176" s="218" t="s">
        <v>151</v>
      </c>
      <c r="L176" s="47"/>
      <c r="M176" s="223" t="s">
        <v>19</v>
      </c>
      <c r="N176" s="224" t="s">
        <v>43</v>
      </c>
      <c r="O176" s="87"/>
      <c r="P176" s="225">
        <f>O176*H176</f>
        <v>0</v>
      </c>
      <c r="Q176" s="225">
        <v>0.00024078000000000001</v>
      </c>
      <c r="R176" s="225">
        <f>Q176*H176</f>
        <v>0.0012038999999999999</v>
      </c>
      <c r="S176" s="225">
        <v>0</v>
      </c>
      <c r="T176" s="226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27" t="s">
        <v>193</v>
      </c>
      <c r="AT176" s="227" t="s">
        <v>147</v>
      </c>
      <c r="AU176" s="227" t="s">
        <v>81</v>
      </c>
      <c r="AY176" s="20" t="s">
        <v>144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20" t="s">
        <v>79</v>
      </c>
      <c r="BK176" s="228">
        <f>ROUND(I176*H176,2)</f>
        <v>0</v>
      </c>
      <c r="BL176" s="20" t="s">
        <v>193</v>
      </c>
      <c r="BM176" s="227" t="s">
        <v>722</v>
      </c>
    </row>
    <row r="177" s="2" customFormat="1">
      <c r="A177" s="41"/>
      <c r="B177" s="42"/>
      <c r="C177" s="43"/>
      <c r="D177" s="229" t="s">
        <v>154</v>
      </c>
      <c r="E177" s="43"/>
      <c r="F177" s="230" t="s">
        <v>723</v>
      </c>
      <c r="G177" s="43"/>
      <c r="H177" s="43"/>
      <c r="I177" s="231"/>
      <c r="J177" s="43"/>
      <c r="K177" s="43"/>
      <c r="L177" s="47"/>
      <c r="M177" s="232"/>
      <c r="N177" s="233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154</v>
      </c>
      <c r="AU177" s="20" t="s">
        <v>81</v>
      </c>
    </row>
    <row r="178" s="2" customFormat="1" ht="21.75" customHeight="1">
      <c r="A178" s="41"/>
      <c r="B178" s="42"/>
      <c r="C178" s="216" t="s">
        <v>380</v>
      </c>
      <c r="D178" s="216" t="s">
        <v>147</v>
      </c>
      <c r="E178" s="217" t="s">
        <v>724</v>
      </c>
      <c r="F178" s="218" t="s">
        <v>725</v>
      </c>
      <c r="G178" s="219" t="s">
        <v>253</v>
      </c>
      <c r="H178" s="220">
        <v>5</v>
      </c>
      <c r="I178" s="221"/>
      <c r="J178" s="222">
        <f>ROUND(I178*H178,2)</f>
        <v>0</v>
      </c>
      <c r="K178" s="218" t="s">
        <v>151</v>
      </c>
      <c r="L178" s="47"/>
      <c r="M178" s="223" t="s">
        <v>19</v>
      </c>
      <c r="N178" s="224" t="s">
        <v>43</v>
      </c>
      <c r="O178" s="87"/>
      <c r="P178" s="225">
        <f>O178*H178</f>
        <v>0</v>
      </c>
      <c r="Q178" s="225">
        <v>0.00027327999999999999</v>
      </c>
      <c r="R178" s="225">
        <f>Q178*H178</f>
        <v>0.0013663999999999998</v>
      </c>
      <c r="S178" s="225">
        <v>0</v>
      </c>
      <c r="T178" s="226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7" t="s">
        <v>193</v>
      </c>
      <c r="AT178" s="227" t="s">
        <v>147</v>
      </c>
      <c r="AU178" s="227" t="s">
        <v>81</v>
      </c>
      <c r="AY178" s="20" t="s">
        <v>144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20" t="s">
        <v>79</v>
      </c>
      <c r="BK178" s="228">
        <f>ROUND(I178*H178,2)</f>
        <v>0</v>
      </c>
      <c r="BL178" s="20" t="s">
        <v>193</v>
      </c>
      <c r="BM178" s="227" t="s">
        <v>726</v>
      </c>
    </row>
    <row r="179" s="2" customFormat="1">
      <c r="A179" s="41"/>
      <c r="B179" s="42"/>
      <c r="C179" s="43"/>
      <c r="D179" s="229" t="s">
        <v>154</v>
      </c>
      <c r="E179" s="43"/>
      <c r="F179" s="230" t="s">
        <v>727</v>
      </c>
      <c r="G179" s="43"/>
      <c r="H179" s="43"/>
      <c r="I179" s="231"/>
      <c r="J179" s="43"/>
      <c r="K179" s="43"/>
      <c r="L179" s="47"/>
      <c r="M179" s="232"/>
      <c r="N179" s="233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154</v>
      </c>
      <c r="AU179" s="20" t="s">
        <v>81</v>
      </c>
    </row>
    <row r="180" s="2" customFormat="1" ht="21.75" customHeight="1">
      <c r="A180" s="41"/>
      <c r="B180" s="42"/>
      <c r="C180" s="216" t="s">
        <v>385</v>
      </c>
      <c r="D180" s="216" t="s">
        <v>147</v>
      </c>
      <c r="E180" s="217" t="s">
        <v>728</v>
      </c>
      <c r="F180" s="218" t="s">
        <v>729</v>
      </c>
      <c r="G180" s="219" t="s">
        <v>253</v>
      </c>
      <c r="H180" s="220">
        <v>4</v>
      </c>
      <c r="I180" s="221"/>
      <c r="J180" s="222">
        <f>ROUND(I180*H180,2)</f>
        <v>0</v>
      </c>
      <c r="K180" s="218" t="s">
        <v>151</v>
      </c>
      <c r="L180" s="47"/>
      <c r="M180" s="223" t="s">
        <v>19</v>
      </c>
      <c r="N180" s="224" t="s">
        <v>43</v>
      </c>
      <c r="O180" s="87"/>
      <c r="P180" s="225">
        <f>O180*H180</f>
        <v>0</v>
      </c>
      <c r="Q180" s="225">
        <v>0.00033827999999999999</v>
      </c>
      <c r="R180" s="225">
        <f>Q180*H180</f>
        <v>0.00135312</v>
      </c>
      <c r="S180" s="225">
        <v>0</v>
      </c>
      <c r="T180" s="226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27" t="s">
        <v>193</v>
      </c>
      <c r="AT180" s="227" t="s">
        <v>147</v>
      </c>
      <c r="AU180" s="227" t="s">
        <v>81</v>
      </c>
      <c r="AY180" s="20" t="s">
        <v>144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20" t="s">
        <v>79</v>
      </c>
      <c r="BK180" s="228">
        <f>ROUND(I180*H180,2)</f>
        <v>0</v>
      </c>
      <c r="BL180" s="20" t="s">
        <v>193</v>
      </c>
      <c r="BM180" s="227" t="s">
        <v>730</v>
      </c>
    </row>
    <row r="181" s="2" customFormat="1">
      <c r="A181" s="41"/>
      <c r="B181" s="42"/>
      <c r="C181" s="43"/>
      <c r="D181" s="229" t="s">
        <v>154</v>
      </c>
      <c r="E181" s="43"/>
      <c r="F181" s="230" t="s">
        <v>731</v>
      </c>
      <c r="G181" s="43"/>
      <c r="H181" s="43"/>
      <c r="I181" s="231"/>
      <c r="J181" s="43"/>
      <c r="K181" s="43"/>
      <c r="L181" s="47"/>
      <c r="M181" s="232"/>
      <c r="N181" s="233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154</v>
      </c>
      <c r="AU181" s="20" t="s">
        <v>81</v>
      </c>
    </row>
    <row r="182" s="2" customFormat="1" ht="21.75" customHeight="1">
      <c r="A182" s="41"/>
      <c r="B182" s="42"/>
      <c r="C182" s="216" t="s">
        <v>392</v>
      </c>
      <c r="D182" s="216" t="s">
        <v>147</v>
      </c>
      <c r="E182" s="217" t="s">
        <v>732</v>
      </c>
      <c r="F182" s="218" t="s">
        <v>733</v>
      </c>
      <c r="G182" s="219" t="s">
        <v>253</v>
      </c>
      <c r="H182" s="220">
        <v>14</v>
      </c>
      <c r="I182" s="221"/>
      <c r="J182" s="222">
        <f>ROUND(I182*H182,2)</f>
        <v>0</v>
      </c>
      <c r="K182" s="218" t="s">
        <v>151</v>
      </c>
      <c r="L182" s="47"/>
      <c r="M182" s="223" t="s">
        <v>19</v>
      </c>
      <c r="N182" s="224" t="s">
        <v>43</v>
      </c>
      <c r="O182" s="87"/>
      <c r="P182" s="225">
        <f>O182*H182</f>
        <v>0</v>
      </c>
      <c r="Q182" s="225">
        <v>0.00046529999999999998</v>
      </c>
      <c r="R182" s="225">
        <f>Q182*H182</f>
        <v>0.0065141999999999995</v>
      </c>
      <c r="S182" s="225">
        <v>0</v>
      </c>
      <c r="T182" s="226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27" t="s">
        <v>193</v>
      </c>
      <c r="AT182" s="227" t="s">
        <v>147</v>
      </c>
      <c r="AU182" s="227" t="s">
        <v>81</v>
      </c>
      <c r="AY182" s="20" t="s">
        <v>144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20" t="s">
        <v>79</v>
      </c>
      <c r="BK182" s="228">
        <f>ROUND(I182*H182,2)</f>
        <v>0</v>
      </c>
      <c r="BL182" s="20" t="s">
        <v>193</v>
      </c>
      <c r="BM182" s="227" t="s">
        <v>734</v>
      </c>
    </row>
    <row r="183" s="2" customFormat="1">
      <c r="A183" s="41"/>
      <c r="B183" s="42"/>
      <c r="C183" s="43"/>
      <c r="D183" s="229" t="s">
        <v>154</v>
      </c>
      <c r="E183" s="43"/>
      <c r="F183" s="230" t="s">
        <v>735</v>
      </c>
      <c r="G183" s="43"/>
      <c r="H183" s="43"/>
      <c r="I183" s="231"/>
      <c r="J183" s="43"/>
      <c r="K183" s="43"/>
      <c r="L183" s="47"/>
      <c r="M183" s="232"/>
      <c r="N183" s="233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154</v>
      </c>
      <c r="AU183" s="20" t="s">
        <v>81</v>
      </c>
    </row>
    <row r="184" s="2" customFormat="1" ht="16.5" customHeight="1">
      <c r="A184" s="41"/>
      <c r="B184" s="42"/>
      <c r="C184" s="216" t="s">
        <v>399</v>
      </c>
      <c r="D184" s="216" t="s">
        <v>147</v>
      </c>
      <c r="E184" s="217" t="s">
        <v>736</v>
      </c>
      <c r="F184" s="218" t="s">
        <v>737</v>
      </c>
      <c r="G184" s="219" t="s">
        <v>263</v>
      </c>
      <c r="H184" s="220">
        <v>19</v>
      </c>
      <c r="I184" s="221"/>
      <c r="J184" s="222">
        <f>ROUND(I184*H184,2)</f>
        <v>0</v>
      </c>
      <c r="K184" s="218" t="s">
        <v>151</v>
      </c>
      <c r="L184" s="47"/>
      <c r="M184" s="223" t="s">
        <v>19</v>
      </c>
      <c r="N184" s="224" t="s">
        <v>43</v>
      </c>
      <c r="O184" s="87"/>
      <c r="P184" s="225">
        <f>O184*H184</f>
        <v>0</v>
      </c>
      <c r="Q184" s="225">
        <v>0</v>
      </c>
      <c r="R184" s="225">
        <f>Q184*H184</f>
        <v>0</v>
      </c>
      <c r="S184" s="225">
        <v>0</v>
      </c>
      <c r="T184" s="226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27" t="s">
        <v>193</v>
      </c>
      <c r="AT184" s="227" t="s">
        <v>147</v>
      </c>
      <c r="AU184" s="227" t="s">
        <v>81</v>
      </c>
      <c r="AY184" s="20" t="s">
        <v>144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20" t="s">
        <v>79</v>
      </c>
      <c r="BK184" s="228">
        <f>ROUND(I184*H184,2)</f>
        <v>0</v>
      </c>
      <c r="BL184" s="20" t="s">
        <v>193</v>
      </c>
      <c r="BM184" s="227" t="s">
        <v>738</v>
      </c>
    </row>
    <row r="185" s="2" customFormat="1">
      <c r="A185" s="41"/>
      <c r="B185" s="42"/>
      <c r="C185" s="43"/>
      <c r="D185" s="229" t="s">
        <v>154</v>
      </c>
      <c r="E185" s="43"/>
      <c r="F185" s="230" t="s">
        <v>739</v>
      </c>
      <c r="G185" s="43"/>
      <c r="H185" s="43"/>
      <c r="I185" s="231"/>
      <c r="J185" s="43"/>
      <c r="K185" s="43"/>
      <c r="L185" s="47"/>
      <c r="M185" s="232"/>
      <c r="N185" s="233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154</v>
      </c>
      <c r="AU185" s="20" t="s">
        <v>81</v>
      </c>
    </row>
    <row r="186" s="14" customFormat="1">
      <c r="A186" s="14"/>
      <c r="B186" s="244"/>
      <c r="C186" s="245"/>
      <c r="D186" s="229" t="s">
        <v>156</v>
      </c>
      <c r="E186" s="246" t="s">
        <v>19</v>
      </c>
      <c r="F186" s="247" t="s">
        <v>740</v>
      </c>
      <c r="G186" s="245"/>
      <c r="H186" s="248">
        <v>19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4" t="s">
        <v>156</v>
      </c>
      <c r="AU186" s="254" t="s">
        <v>81</v>
      </c>
      <c r="AV186" s="14" t="s">
        <v>81</v>
      </c>
      <c r="AW186" s="14" t="s">
        <v>33</v>
      </c>
      <c r="AX186" s="14" t="s">
        <v>79</v>
      </c>
      <c r="AY186" s="254" t="s">
        <v>144</v>
      </c>
    </row>
    <row r="187" s="2" customFormat="1" ht="16.5" customHeight="1">
      <c r="A187" s="41"/>
      <c r="B187" s="42"/>
      <c r="C187" s="216" t="s">
        <v>404</v>
      </c>
      <c r="D187" s="216" t="s">
        <v>147</v>
      </c>
      <c r="E187" s="217" t="s">
        <v>741</v>
      </c>
      <c r="F187" s="218" t="s">
        <v>742</v>
      </c>
      <c r="G187" s="219" t="s">
        <v>263</v>
      </c>
      <c r="H187" s="220">
        <v>1</v>
      </c>
      <c r="I187" s="221"/>
      <c r="J187" s="222">
        <f>ROUND(I187*H187,2)</f>
        <v>0</v>
      </c>
      <c r="K187" s="218" t="s">
        <v>151</v>
      </c>
      <c r="L187" s="47"/>
      <c r="M187" s="223" t="s">
        <v>19</v>
      </c>
      <c r="N187" s="224" t="s">
        <v>43</v>
      </c>
      <c r="O187" s="87"/>
      <c r="P187" s="225">
        <f>O187*H187</f>
        <v>0</v>
      </c>
      <c r="Q187" s="225">
        <v>0</v>
      </c>
      <c r="R187" s="225">
        <f>Q187*H187</f>
        <v>0</v>
      </c>
      <c r="S187" s="225">
        <v>0</v>
      </c>
      <c r="T187" s="226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7" t="s">
        <v>193</v>
      </c>
      <c r="AT187" s="227" t="s">
        <v>147</v>
      </c>
      <c r="AU187" s="227" t="s">
        <v>81</v>
      </c>
      <c r="AY187" s="20" t="s">
        <v>144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20" t="s">
        <v>79</v>
      </c>
      <c r="BK187" s="228">
        <f>ROUND(I187*H187,2)</f>
        <v>0</v>
      </c>
      <c r="BL187" s="20" t="s">
        <v>193</v>
      </c>
      <c r="BM187" s="227" t="s">
        <v>743</v>
      </c>
    </row>
    <row r="188" s="2" customFormat="1">
      <c r="A188" s="41"/>
      <c r="B188" s="42"/>
      <c r="C188" s="43"/>
      <c r="D188" s="229" t="s">
        <v>154</v>
      </c>
      <c r="E188" s="43"/>
      <c r="F188" s="230" t="s">
        <v>744</v>
      </c>
      <c r="G188" s="43"/>
      <c r="H188" s="43"/>
      <c r="I188" s="231"/>
      <c r="J188" s="43"/>
      <c r="K188" s="43"/>
      <c r="L188" s="47"/>
      <c r="M188" s="232"/>
      <c r="N188" s="233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154</v>
      </c>
      <c r="AU188" s="20" t="s">
        <v>81</v>
      </c>
    </row>
    <row r="189" s="2" customFormat="1" ht="16.5" customHeight="1">
      <c r="A189" s="41"/>
      <c r="B189" s="42"/>
      <c r="C189" s="216" t="s">
        <v>409</v>
      </c>
      <c r="D189" s="216" t="s">
        <v>147</v>
      </c>
      <c r="E189" s="217" t="s">
        <v>745</v>
      </c>
      <c r="F189" s="218" t="s">
        <v>746</v>
      </c>
      <c r="G189" s="219" t="s">
        <v>263</v>
      </c>
      <c r="H189" s="220">
        <v>3</v>
      </c>
      <c r="I189" s="221"/>
      <c r="J189" s="222">
        <f>ROUND(I189*H189,2)</f>
        <v>0</v>
      </c>
      <c r="K189" s="218" t="s">
        <v>151</v>
      </c>
      <c r="L189" s="47"/>
      <c r="M189" s="223" t="s">
        <v>19</v>
      </c>
      <c r="N189" s="224" t="s">
        <v>43</v>
      </c>
      <c r="O189" s="87"/>
      <c r="P189" s="225">
        <f>O189*H189</f>
        <v>0</v>
      </c>
      <c r="Q189" s="225">
        <v>0.00012557000000000001</v>
      </c>
      <c r="R189" s="225">
        <f>Q189*H189</f>
        <v>0.00037671000000000004</v>
      </c>
      <c r="S189" s="225">
        <v>0</v>
      </c>
      <c r="T189" s="226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27" t="s">
        <v>193</v>
      </c>
      <c r="AT189" s="227" t="s">
        <v>147</v>
      </c>
      <c r="AU189" s="227" t="s">
        <v>81</v>
      </c>
      <c r="AY189" s="20" t="s">
        <v>144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20" t="s">
        <v>79</v>
      </c>
      <c r="BK189" s="228">
        <f>ROUND(I189*H189,2)</f>
        <v>0</v>
      </c>
      <c r="BL189" s="20" t="s">
        <v>193</v>
      </c>
      <c r="BM189" s="227" t="s">
        <v>747</v>
      </c>
    </row>
    <row r="190" s="2" customFormat="1">
      <c r="A190" s="41"/>
      <c r="B190" s="42"/>
      <c r="C190" s="43"/>
      <c r="D190" s="229" t="s">
        <v>154</v>
      </c>
      <c r="E190" s="43"/>
      <c r="F190" s="230" t="s">
        <v>748</v>
      </c>
      <c r="G190" s="43"/>
      <c r="H190" s="43"/>
      <c r="I190" s="231"/>
      <c r="J190" s="43"/>
      <c r="K190" s="43"/>
      <c r="L190" s="47"/>
      <c r="M190" s="232"/>
      <c r="N190" s="233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154</v>
      </c>
      <c r="AU190" s="20" t="s">
        <v>81</v>
      </c>
    </row>
    <row r="191" s="2" customFormat="1" ht="16.5" customHeight="1">
      <c r="A191" s="41"/>
      <c r="B191" s="42"/>
      <c r="C191" s="216" t="s">
        <v>414</v>
      </c>
      <c r="D191" s="216" t="s">
        <v>147</v>
      </c>
      <c r="E191" s="217" t="s">
        <v>749</v>
      </c>
      <c r="F191" s="218" t="s">
        <v>750</v>
      </c>
      <c r="G191" s="219" t="s">
        <v>751</v>
      </c>
      <c r="H191" s="220">
        <v>8</v>
      </c>
      <c r="I191" s="221"/>
      <c r="J191" s="222">
        <f>ROUND(I191*H191,2)</f>
        <v>0</v>
      </c>
      <c r="K191" s="218" t="s">
        <v>151</v>
      </c>
      <c r="L191" s="47"/>
      <c r="M191" s="223" t="s">
        <v>19</v>
      </c>
      <c r="N191" s="224" t="s">
        <v>43</v>
      </c>
      <c r="O191" s="87"/>
      <c r="P191" s="225">
        <f>O191*H191</f>
        <v>0</v>
      </c>
      <c r="Q191" s="225">
        <v>0.00025114000000000001</v>
      </c>
      <c r="R191" s="225">
        <f>Q191*H191</f>
        <v>0.0020091200000000001</v>
      </c>
      <c r="S191" s="225">
        <v>0</v>
      </c>
      <c r="T191" s="226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27" t="s">
        <v>193</v>
      </c>
      <c r="AT191" s="227" t="s">
        <v>147</v>
      </c>
      <c r="AU191" s="227" t="s">
        <v>81</v>
      </c>
      <c r="AY191" s="20" t="s">
        <v>144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20" t="s">
        <v>79</v>
      </c>
      <c r="BK191" s="228">
        <f>ROUND(I191*H191,2)</f>
        <v>0</v>
      </c>
      <c r="BL191" s="20" t="s">
        <v>193</v>
      </c>
      <c r="BM191" s="227" t="s">
        <v>752</v>
      </c>
    </row>
    <row r="192" s="2" customFormat="1">
      <c r="A192" s="41"/>
      <c r="B192" s="42"/>
      <c r="C192" s="43"/>
      <c r="D192" s="229" t="s">
        <v>154</v>
      </c>
      <c r="E192" s="43"/>
      <c r="F192" s="230" t="s">
        <v>753</v>
      </c>
      <c r="G192" s="43"/>
      <c r="H192" s="43"/>
      <c r="I192" s="231"/>
      <c r="J192" s="43"/>
      <c r="K192" s="43"/>
      <c r="L192" s="47"/>
      <c r="M192" s="232"/>
      <c r="N192" s="233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154</v>
      </c>
      <c r="AU192" s="20" t="s">
        <v>81</v>
      </c>
    </row>
    <row r="193" s="2" customFormat="1" ht="16.5" customHeight="1">
      <c r="A193" s="41"/>
      <c r="B193" s="42"/>
      <c r="C193" s="216" t="s">
        <v>418</v>
      </c>
      <c r="D193" s="216" t="s">
        <v>147</v>
      </c>
      <c r="E193" s="217" t="s">
        <v>754</v>
      </c>
      <c r="F193" s="218" t="s">
        <v>755</v>
      </c>
      <c r="G193" s="219" t="s">
        <v>263</v>
      </c>
      <c r="H193" s="220">
        <v>2</v>
      </c>
      <c r="I193" s="221"/>
      <c r="J193" s="222">
        <f>ROUND(I193*H193,2)</f>
        <v>0</v>
      </c>
      <c r="K193" s="218" t="s">
        <v>151</v>
      </c>
      <c r="L193" s="47"/>
      <c r="M193" s="223" t="s">
        <v>19</v>
      </c>
      <c r="N193" s="224" t="s">
        <v>43</v>
      </c>
      <c r="O193" s="87"/>
      <c r="P193" s="225">
        <f>O193*H193</f>
        <v>0</v>
      </c>
      <c r="Q193" s="225">
        <v>0</v>
      </c>
      <c r="R193" s="225">
        <f>Q193*H193</f>
        <v>0</v>
      </c>
      <c r="S193" s="225">
        <v>0.00052999999999999998</v>
      </c>
      <c r="T193" s="226">
        <f>S193*H193</f>
        <v>0.00106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27" t="s">
        <v>193</v>
      </c>
      <c r="AT193" s="227" t="s">
        <v>147</v>
      </c>
      <c r="AU193" s="227" t="s">
        <v>81</v>
      </c>
      <c r="AY193" s="20" t="s">
        <v>144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20" t="s">
        <v>79</v>
      </c>
      <c r="BK193" s="228">
        <f>ROUND(I193*H193,2)</f>
        <v>0</v>
      </c>
      <c r="BL193" s="20" t="s">
        <v>193</v>
      </c>
      <c r="BM193" s="227" t="s">
        <v>756</v>
      </c>
    </row>
    <row r="194" s="2" customFormat="1">
      <c r="A194" s="41"/>
      <c r="B194" s="42"/>
      <c r="C194" s="43"/>
      <c r="D194" s="229" t="s">
        <v>154</v>
      </c>
      <c r="E194" s="43"/>
      <c r="F194" s="230" t="s">
        <v>757</v>
      </c>
      <c r="G194" s="43"/>
      <c r="H194" s="43"/>
      <c r="I194" s="231"/>
      <c r="J194" s="43"/>
      <c r="K194" s="43"/>
      <c r="L194" s="47"/>
      <c r="M194" s="232"/>
      <c r="N194" s="233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154</v>
      </c>
      <c r="AU194" s="20" t="s">
        <v>81</v>
      </c>
    </row>
    <row r="195" s="2" customFormat="1" ht="16.5" customHeight="1">
      <c r="A195" s="41"/>
      <c r="B195" s="42"/>
      <c r="C195" s="216" t="s">
        <v>425</v>
      </c>
      <c r="D195" s="216" t="s">
        <v>147</v>
      </c>
      <c r="E195" s="217" t="s">
        <v>758</v>
      </c>
      <c r="F195" s="218" t="s">
        <v>759</v>
      </c>
      <c r="G195" s="219" t="s">
        <v>263</v>
      </c>
      <c r="H195" s="220">
        <v>2</v>
      </c>
      <c r="I195" s="221"/>
      <c r="J195" s="222">
        <f>ROUND(I195*H195,2)</f>
        <v>0</v>
      </c>
      <c r="K195" s="218" t="s">
        <v>151</v>
      </c>
      <c r="L195" s="47"/>
      <c r="M195" s="223" t="s">
        <v>19</v>
      </c>
      <c r="N195" s="224" t="s">
        <v>43</v>
      </c>
      <c r="O195" s="87"/>
      <c r="P195" s="225">
        <f>O195*H195</f>
        <v>0</v>
      </c>
      <c r="Q195" s="225">
        <v>0.00075100000000000004</v>
      </c>
      <c r="R195" s="225">
        <f>Q195*H195</f>
        <v>0.0015020000000000001</v>
      </c>
      <c r="S195" s="225">
        <v>0</v>
      </c>
      <c r="T195" s="226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27" t="s">
        <v>152</v>
      </c>
      <c r="AT195" s="227" t="s">
        <v>147</v>
      </c>
      <c r="AU195" s="227" t="s">
        <v>81</v>
      </c>
      <c r="AY195" s="20" t="s">
        <v>144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20" t="s">
        <v>79</v>
      </c>
      <c r="BK195" s="228">
        <f>ROUND(I195*H195,2)</f>
        <v>0</v>
      </c>
      <c r="BL195" s="20" t="s">
        <v>152</v>
      </c>
      <c r="BM195" s="227" t="s">
        <v>760</v>
      </c>
    </row>
    <row r="196" s="2" customFormat="1">
      <c r="A196" s="41"/>
      <c r="B196" s="42"/>
      <c r="C196" s="43"/>
      <c r="D196" s="229" t="s">
        <v>154</v>
      </c>
      <c r="E196" s="43"/>
      <c r="F196" s="230" t="s">
        <v>761</v>
      </c>
      <c r="G196" s="43"/>
      <c r="H196" s="43"/>
      <c r="I196" s="231"/>
      <c r="J196" s="43"/>
      <c r="K196" s="43"/>
      <c r="L196" s="47"/>
      <c r="M196" s="232"/>
      <c r="N196" s="233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154</v>
      </c>
      <c r="AU196" s="20" t="s">
        <v>81</v>
      </c>
    </row>
    <row r="197" s="2" customFormat="1" ht="16.5" customHeight="1">
      <c r="A197" s="41"/>
      <c r="B197" s="42"/>
      <c r="C197" s="216" t="s">
        <v>432</v>
      </c>
      <c r="D197" s="216" t="s">
        <v>147</v>
      </c>
      <c r="E197" s="217" t="s">
        <v>762</v>
      </c>
      <c r="F197" s="218" t="s">
        <v>763</v>
      </c>
      <c r="G197" s="219" t="s">
        <v>253</v>
      </c>
      <c r="H197" s="220">
        <v>20</v>
      </c>
      <c r="I197" s="221"/>
      <c r="J197" s="222">
        <f>ROUND(I197*H197,2)</f>
        <v>0</v>
      </c>
      <c r="K197" s="218" t="s">
        <v>151</v>
      </c>
      <c r="L197" s="47"/>
      <c r="M197" s="223" t="s">
        <v>19</v>
      </c>
      <c r="N197" s="224" t="s">
        <v>43</v>
      </c>
      <c r="O197" s="87"/>
      <c r="P197" s="225">
        <f>O197*H197</f>
        <v>0</v>
      </c>
      <c r="Q197" s="225">
        <v>0.00018972349999999999</v>
      </c>
      <c r="R197" s="225">
        <f>Q197*H197</f>
        <v>0.0037944699999999999</v>
      </c>
      <c r="S197" s="225">
        <v>0</v>
      </c>
      <c r="T197" s="226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27" t="s">
        <v>193</v>
      </c>
      <c r="AT197" s="227" t="s">
        <v>147</v>
      </c>
      <c r="AU197" s="227" t="s">
        <v>81</v>
      </c>
      <c r="AY197" s="20" t="s">
        <v>144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20" t="s">
        <v>79</v>
      </c>
      <c r="BK197" s="228">
        <f>ROUND(I197*H197,2)</f>
        <v>0</v>
      </c>
      <c r="BL197" s="20" t="s">
        <v>193</v>
      </c>
      <c r="BM197" s="227" t="s">
        <v>764</v>
      </c>
    </row>
    <row r="198" s="2" customFormat="1">
      <c r="A198" s="41"/>
      <c r="B198" s="42"/>
      <c r="C198" s="43"/>
      <c r="D198" s="229" t="s">
        <v>154</v>
      </c>
      <c r="E198" s="43"/>
      <c r="F198" s="230" t="s">
        <v>765</v>
      </c>
      <c r="G198" s="43"/>
      <c r="H198" s="43"/>
      <c r="I198" s="231"/>
      <c r="J198" s="43"/>
      <c r="K198" s="43"/>
      <c r="L198" s="47"/>
      <c r="M198" s="232"/>
      <c r="N198" s="233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154</v>
      </c>
      <c r="AU198" s="20" t="s">
        <v>81</v>
      </c>
    </row>
    <row r="199" s="2" customFormat="1" ht="16.5" customHeight="1">
      <c r="A199" s="41"/>
      <c r="B199" s="42"/>
      <c r="C199" s="216" t="s">
        <v>435</v>
      </c>
      <c r="D199" s="216" t="s">
        <v>147</v>
      </c>
      <c r="E199" s="217" t="s">
        <v>766</v>
      </c>
      <c r="F199" s="218" t="s">
        <v>767</v>
      </c>
      <c r="G199" s="219" t="s">
        <v>253</v>
      </c>
      <c r="H199" s="220">
        <v>20</v>
      </c>
      <c r="I199" s="221"/>
      <c r="J199" s="222">
        <f>ROUND(I199*H199,2)</f>
        <v>0</v>
      </c>
      <c r="K199" s="218" t="s">
        <v>151</v>
      </c>
      <c r="L199" s="47"/>
      <c r="M199" s="223" t="s">
        <v>19</v>
      </c>
      <c r="N199" s="224" t="s">
        <v>43</v>
      </c>
      <c r="O199" s="87"/>
      <c r="P199" s="225">
        <f>O199*H199</f>
        <v>0</v>
      </c>
      <c r="Q199" s="225">
        <v>1.0000000000000001E-05</v>
      </c>
      <c r="R199" s="225">
        <f>Q199*H199</f>
        <v>0.00020000000000000001</v>
      </c>
      <c r="S199" s="225">
        <v>0</v>
      </c>
      <c r="T199" s="226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27" t="s">
        <v>768</v>
      </c>
      <c r="AT199" s="227" t="s">
        <v>147</v>
      </c>
      <c r="AU199" s="227" t="s">
        <v>81</v>
      </c>
      <c r="AY199" s="20" t="s">
        <v>144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20" t="s">
        <v>79</v>
      </c>
      <c r="BK199" s="228">
        <f>ROUND(I199*H199,2)</f>
        <v>0</v>
      </c>
      <c r="BL199" s="20" t="s">
        <v>768</v>
      </c>
      <c r="BM199" s="227" t="s">
        <v>769</v>
      </c>
    </row>
    <row r="200" s="2" customFormat="1">
      <c r="A200" s="41"/>
      <c r="B200" s="42"/>
      <c r="C200" s="43"/>
      <c r="D200" s="229" t="s">
        <v>154</v>
      </c>
      <c r="E200" s="43"/>
      <c r="F200" s="230" t="s">
        <v>770</v>
      </c>
      <c r="G200" s="43"/>
      <c r="H200" s="43"/>
      <c r="I200" s="231"/>
      <c r="J200" s="43"/>
      <c r="K200" s="43"/>
      <c r="L200" s="47"/>
      <c r="M200" s="232"/>
      <c r="N200" s="233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154</v>
      </c>
      <c r="AU200" s="20" t="s">
        <v>81</v>
      </c>
    </row>
    <row r="201" s="2" customFormat="1" ht="16.5" customHeight="1">
      <c r="A201" s="41"/>
      <c r="B201" s="42"/>
      <c r="C201" s="216" t="s">
        <v>438</v>
      </c>
      <c r="D201" s="216" t="s">
        <v>147</v>
      </c>
      <c r="E201" s="217" t="s">
        <v>771</v>
      </c>
      <c r="F201" s="218" t="s">
        <v>772</v>
      </c>
      <c r="G201" s="219" t="s">
        <v>263</v>
      </c>
      <c r="H201" s="220">
        <v>16</v>
      </c>
      <c r="I201" s="221"/>
      <c r="J201" s="222">
        <f>ROUND(I201*H201,2)</f>
        <v>0</v>
      </c>
      <c r="K201" s="218" t="s">
        <v>264</v>
      </c>
      <c r="L201" s="47"/>
      <c r="M201" s="223" t="s">
        <v>19</v>
      </c>
      <c r="N201" s="224" t="s">
        <v>43</v>
      </c>
      <c r="O201" s="87"/>
      <c r="P201" s="225">
        <f>O201*H201</f>
        <v>0</v>
      </c>
      <c r="Q201" s="225">
        <v>0</v>
      </c>
      <c r="R201" s="225">
        <f>Q201*H201</f>
        <v>0</v>
      </c>
      <c r="S201" s="225">
        <v>0</v>
      </c>
      <c r="T201" s="226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27" t="s">
        <v>152</v>
      </c>
      <c r="AT201" s="227" t="s">
        <v>147</v>
      </c>
      <c r="AU201" s="227" t="s">
        <v>81</v>
      </c>
      <c r="AY201" s="20" t="s">
        <v>144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20" t="s">
        <v>79</v>
      </c>
      <c r="BK201" s="228">
        <f>ROUND(I201*H201,2)</f>
        <v>0</v>
      </c>
      <c r="BL201" s="20" t="s">
        <v>152</v>
      </c>
      <c r="BM201" s="227" t="s">
        <v>773</v>
      </c>
    </row>
    <row r="202" s="2" customFormat="1">
      <c r="A202" s="41"/>
      <c r="B202" s="42"/>
      <c r="C202" s="43"/>
      <c r="D202" s="229" t="s">
        <v>154</v>
      </c>
      <c r="E202" s="43"/>
      <c r="F202" s="230" t="s">
        <v>772</v>
      </c>
      <c r="G202" s="43"/>
      <c r="H202" s="43"/>
      <c r="I202" s="231"/>
      <c r="J202" s="43"/>
      <c r="K202" s="43"/>
      <c r="L202" s="47"/>
      <c r="M202" s="232"/>
      <c r="N202" s="233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154</v>
      </c>
      <c r="AU202" s="20" t="s">
        <v>81</v>
      </c>
    </row>
    <row r="203" s="2" customFormat="1" ht="16.5" customHeight="1">
      <c r="A203" s="41"/>
      <c r="B203" s="42"/>
      <c r="C203" s="216" t="s">
        <v>443</v>
      </c>
      <c r="D203" s="216" t="s">
        <v>147</v>
      </c>
      <c r="E203" s="217" t="s">
        <v>774</v>
      </c>
      <c r="F203" s="218" t="s">
        <v>775</v>
      </c>
      <c r="G203" s="219" t="s">
        <v>350</v>
      </c>
      <c r="H203" s="220">
        <v>0.036999999999999998</v>
      </c>
      <c r="I203" s="221"/>
      <c r="J203" s="222">
        <f>ROUND(I203*H203,2)</f>
        <v>0</v>
      </c>
      <c r="K203" s="218" t="s">
        <v>151</v>
      </c>
      <c r="L203" s="47"/>
      <c r="M203" s="223" t="s">
        <v>19</v>
      </c>
      <c r="N203" s="224" t="s">
        <v>43</v>
      </c>
      <c r="O203" s="87"/>
      <c r="P203" s="225">
        <f>O203*H203</f>
        <v>0</v>
      </c>
      <c r="Q203" s="225">
        <v>0</v>
      </c>
      <c r="R203" s="225">
        <f>Q203*H203</f>
        <v>0</v>
      </c>
      <c r="S203" s="225">
        <v>0</v>
      </c>
      <c r="T203" s="226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27" t="s">
        <v>193</v>
      </c>
      <c r="AT203" s="227" t="s">
        <v>147</v>
      </c>
      <c r="AU203" s="227" t="s">
        <v>81</v>
      </c>
      <c r="AY203" s="20" t="s">
        <v>144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20" t="s">
        <v>79</v>
      </c>
      <c r="BK203" s="228">
        <f>ROUND(I203*H203,2)</f>
        <v>0</v>
      </c>
      <c r="BL203" s="20" t="s">
        <v>193</v>
      </c>
      <c r="BM203" s="227" t="s">
        <v>776</v>
      </c>
    </row>
    <row r="204" s="2" customFormat="1">
      <c r="A204" s="41"/>
      <c r="B204" s="42"/>
      <c r="C204" s="43"/>
      <c r="D204" s="229" t="s">
        <v>154</v>
      </c>
      <c r="E204" s="43"/>
      <c r="F204" s="230" t="s">
        <v>777</v>
      </c>
      <c r="G204" s="43"/>
      <c r="H204" s="43"/>
      <c r="I204" s="231"/>
      <c r="J204" s="43"/>
      <c r="K204" s="43"/>
      <c r="L204" s="47"/>
      <c r="M204" s="232"/>
      <c r="N204" s="233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20" t="s">
        <v>154</v>
      </c>
      <c r="AU204" s="20" t="s">
        <v>81</v>
      </c>
    </row>
    <row r="205" s="12" customFormat="1" ht="22.8" customHeight="1">
      <c r="A205" s="12"/>
      <c r="B205" s="200"/>
      <c r="C205" s="201"/>
      <c r="D205" s="202" t="s">
        <v>71</v>
      </c>
      <c r="E205" s="214" t="s">
        <v>378</v>
      </c>
      <c r="F205" s="214" t="s">
        <v>379</v>
      </c>
      <c r="G205" s="201"/>
      <c r="H205" s="201"/>
      <c r="I205" s="204"/>
      <c r="J205" s="215">
        <f>BK205</f>
        <v>0</v>
      </c>
      <c r="K205" s="201"/>
      <c r="L205" s="206"/>
      <c r="M205" s="207"/>
      <c r="N205" s="208"/>
      <c r="O205" s="208"/>
      <c r="P205" s="209">
        <f>SUM(P206:P260)</f>
        <v>0</v>
      </c>
      <c r="Q205" s="208"/>
      <c r="R205" s="209">
        <f>SUM(R206:R260)</f>
        <v>0.0373548265</v>
      </c>
      <c r="S205" s="208"/>
      <c r="T205" s="210">
        <f>SUM(T206:T260)</f>
        <v>0.31126999999999999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1" t="s">
        <v>81</v>
      </c>
      <c r="AT205" s="212" t="s">
        <v>71</v>
      </c>
      <c r="AU205" s="212" t="s">
        <v>79</v>
      </c>
      <c r="AY205" s="211" t="s">
        <v>144</v>
      </c>
      <c r="BK205" s="213">
        <f>SUM(BK206:BK260)</f>
        <v>0</v>
      </c>
    </row>
    <row r="206" s="2" customFormat="1" ht="16.5" customHeight="1">
      <c r="A206" s="41"/>
      <c r="B206" s="42"/>
      <c r="C206" s="216" t="s">
        <v>446</v>
      </c>
      <c r="D206" s="216" t="s">
        <v>147</v>
      </c>
      <c r="E206" s="217" t="s">
        <v>778</v>
      </c>
      <c r="F206" s="218" t="s">
        <v>779</v>
      </c>
      <c r="G206" s="219" t="s">
        <v>780</v>
      </c>
      <c r="H206" s="220">
        <v>3</v>
      </c>
      <c r="I206" s="221"/>
      <c r="J206" s="222">
        <f>ROUND(I206*H206,2)</f>
        <v>0</v>
      </c>
      <c r="K206" s="218" t="s">
        <v>151</v>
      </c>
      <c r="L206" s="47"/>
      <c r="M206" s="223" t="s">
        <v>19</v>
      </c>
      <c r="N206" s="224" t="s">
        <v>43</v>
      </c>
      <c r="O206" s="87"/>
      <c r="P206" s="225">
        <f>O206*H206</f>
        <v>0</v>
      </c>
      <c r="Q206" s="225">
        <v>0</v>
      </c>
      <c r="R206" s="225">
        <f>Q206*H206</f>
        <v>0</v>
      </c>
      <c r="S206" s="225">
        <v>0.034200000000000001</v>
      </c>
      <c r="T206" s="226">
        <f>S206*H206</f>
        <v>0.1026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27" t="s">
        <v>193</v>
      </c>
      <c r="AT206" s="227" t="s">
        <v>147</v>
      </c>
      <c r="AU206" s="227" t="s">
        <v>81</v>
      </c>
      <c r="AY206" s="20" t="s">
        <v>144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20" t="s">
        <v>79</v>
      </c>
      <c r="BK206" s="228">
        <f>ROUND(I206*H206,2)</f>
        <v>0</v>
      </c>
      <c r="BL206" s="20" t="s">
        <v>193</v>
      </c>
      <c r="BM206" s="227" t="s">
        <v>781</v>
      </c>
    </row>
    <row r="207" s="2" customFormat="1">
      <c r="A207" s="41"/>
      <c r="B207" s="42"/>
      <c r="C207" s="43"/>
      <c r="D207" s="229" t="s">
        <v>154</v>
      </c>
      <c r="E207" s="43"/>
      <c r="F207" s="230" t="s">
        <v>782</v>
      </c>
      <c r="G207" s="43"/>
      <c r="H207" s="43"/>
      <c r="I207" s="231"/>
      <c r="J207" s="43"/>
      <c r="K207" s="43"/>
      <c r="L207" s="47"/>
      <c r="M207" s="232"/>
      <c r="N207" s="233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154</v>
      </c>
      <c r="AU207" s="20" t="s">
        <v>81</v>
      </c>
    </row>
    <row r="208" s="2" customFormat="1" ht="16.5" customHeight="1">
      <c r="A208" s="41"/>
      <c r="B208" s="42"/>
      <c r="C208" s="216" t="s">
        <v>450</v>
      </c>
      <c r="D208" s="216" t="s">
        <v>147</v>
      </c>
      <c r="E208" s="217" t="s">
        <v>783</v>
      </c>
      <c r="F208" s="218" t="s">
        <v>784</v>
      </c>
      <c r="G208" s="219" t="s">
        <v>263</v>
      </c>
      <c r="H208" s="220">
        <v>3</v>
      </c>
      <c r="I208" s="221"/>
      <c r="J208" s="222">
        <f>ROUND(I208*H208,2)</f>
        <v>0</v>
      </c>
      <c r="K208" s="218" t="s">
        <v>151</v>
      </c>
      <c r="L208" s="47"/>
      <c r="M208" s="223" t="s">
        <v>19</v>
      </c>
      <c r="N208" s="224" t="s">
        <v>43</v>
      </c>
      <c r="O208" s="87"/>
      <c r="P208" s="225">
        <f>O208*H208</f>
        <v>0</v>
      </c>
      <c r="Q208" s="225">
        <v>0.0018288363</v>
      </c>
      <c r="R208" s="225">
        <f>Q208*H208</f>
        <v>0.0054865089000000001</v>
      </c>
      <c r="S208" s="225">
        <v>0</v>
      </c>
      <c r="T208" s="226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27" t="s">
        <v>193</v>
      </c>
      <c r="AT208" s="227" t="s">
        <v>147</v>
      </c>
      <c r="AU208" s="227" t="s">
        <v>81</v>
      </c>
      <c r="AY208" s="20" t="s">
        <v>144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20" t="s">
        <v>79</v>
      </c>
      <c r="BK208" s="228">
        <f>ROUND(I208*H208,2)</f>
        <v>0</v>
      </c>
      <c r="BL208" s="20" t="s">
        <v>193</v>
      </c>
      <c r="BM208" s="227" t="s">
        <v>785</v>
      </c>
    </row>
    <row r="209" s="2" customFormat="1">
      <c r="A209" s="41"/>
      <c r="B209" s="42"/>
      <c r="C209" s="43"/>
      <c r="D209" s="229" t="s">
        <v>154</v>
      </c>
      <c r="E209" s="43"/>
      <c r="F209" s="230" t="s">
        <v>786</v>
      </c>
      <c r="G209" s="43"/>
      <c r="H209" s="43"/>
      <c r="I209" s="231"/>
      <c r="J209" s="43"/>
      <c r="K209" s="43"/>
      <c r="L209" s="47"/>
      <c r="M209" s="232"/>
      <c r="N209" s="233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20" t="s">
        <v>154</v>
      </c>
      <c r="AU209" s="20" t="s">
        <v>81</v>
      </c>
    </row>
    <row r="210" s="2" customFormat="1" ht="21.75" customHeight="1">
      <c r="A210" s="41"/>
      <c r="B210" s="42"/>
      <c r="C210" s="266" t="s">
        <v>457</v>
      </c>
      <c r="D210" s="266" t="s">
        <v>267</v>
      </c>
      <c r="E210" s="267" t="s">
        <v>787</v>
      </c>
      <c r="F210" s="268" t="s">
        <v>788</v>
      </c>
      <c r="G210" s="269" t="s">
        <v>263</v>
      </c>
      <c r="H210" s="270">
        <v>3</v>
      </c>
      <c r="I210" s="271"/>
      <c r="J210" s="272">
        <f>ROUND(I210*H210,2)</f>
        <v>0</v>
      </c>
      <c r="K210" s="268" t="s">
        <v>264</v>
      </c>
      <c r="L210" s="273"/>
      <c r="M210" s="274" t="s">
        <v>19</v>
      </c>
      <c r="N210" s="275" t="s">
        <v>43</v>
      </c>
      <c r="O210" s="87"/>
      <c r="P210" s="225">
        <f>O210*H210</f>
        <v>0</v>
      </c>
      <c r="Q210" s="225">
        <v>0</v>
      </c>
      <c r="R210" s="225">
        <f>Q210*H210</f>
        <v>0</v>
      </c>
      <c r="S210" s="225">
        <v>0</v>
      </c>
      <c r="T210" s="226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27" t="s">
        <v>409</v>
      </c>
      <c r="AT210" s="227" t="s">
        <v>267</v>
      </c>
      <c r="AU210" s="227" t="s">
        <v>81</v>
      </c>
      <c r="AY210" s="20" t="s">
        <v>144</v>
      </c>
      <c r="BE210" s="228">
        <f>IF(N210="základní",J210,0)</f>
        <v>0</v>
      </c>
      <c r="BF210" s="228">
        <f>IF(N210="snížená",J210,0)</f>
        <v>0</v>
      </c>
      <c r="BG210" s="228">
        <f>IF(N210="zákl. přenesená",J210,0)</f>
        <v>0</v>
      </c>
      <c r="BH210" s="228">
        <f>IF(N210="sníž. přenesená",J210,0)</f>
        <v>0</v>
      </c>
      <c r="BI210" s="228">
        <f>IF(N210="nulová",J210,0)</f>
        <v>0</v>
      </c>
      <c r="BJ210" s="20" t="s">
        <v>79</v>
      </c>
      <c r="BK210" s="228">
        <f>ROUND(I210*H210,2)</f>
        <v>0</v>
      </c>
      <c r="BL210" s="20" t="s">
        <v>193</v>
      </c>
      <c r="BM210" s="227" t="s">
        <v>789</v>
      </c>
    </row>
    <row r="211" s="2" customFormat="1">
      <c r="A211" s="41"/>
      <c r="B211" s="42"/>
      <c r="C211" s="43"/>
      <c r="D211" s="229" t="s">
        <v>154</v>
      </c>
      <c r="E211" s="43"/>
      <c r="F211" s="230" t="s">
        <v>788</v>
      </c>
      <c r="G211" s="43"/>
      <c r="H211" s="43"/>
      <c r="I211" s="231"/>
      <c r="J211" s="43"/>
      <c r="K211" s="43"/>
      <c r="L211" s="47"/>
      <c r="M211" s="232"/>
      <c r="N211" s="233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154</v>
      </c>
      <c r="AU211" s="20" t="s">
        <v>81</v>
      </c>
    </row>
    <row r="212" s="2" customFormat="1" ht="16.5" customHeight="1">
      <c r="A212" s="41"/>
      <c r="B212" s="42"/>
      <c r="C212" s="216" t="s">
        <v>462</v>
      </c>
      <c r="D212" s="216" t="s">
        <v>147</v>
      </c>
      <c r="E212" s="217" t="s">
        <v>790</v>
      </c>
      <c r="F212" s="218" t="s">
        <v>791</v>
      </c>
      <c r="G212" s="219" t="s">
        <v>780</v>
      </c>
      <c r="H212" s="220">
        <v>5</v>
      </c>
      <c r="I212" s="221"/>
      <c r="J212" s="222">
        <f>ROUND(I212*H212,2)</f>
        <v>0</v>
      </c>
      <c r="K212" s="218" t="s">
        <v>151</v>
      </c>
      <c r="L212" s="47"/>
      <c r="M212" s="223" t="s">
        <v>19</v>
      </c>
      <c r="N212" s="224" t="s">
        <v>43</v>
      </c>
      <c r="O212" s="87"/>
      <c r="P212" s="225">
        <f>O212*H212</f>
        <v>0</v>
      </c>
      <c r="Q212" s="225">
        <v>0</v>
      </c>
      <c r="R212" s="225">
        <f>Q212*H212</f>
        <v>0</v>
      </c>
      <c r="S212" s="225">
        <v>0.019460000000000002</v>
      </c>
      <c r="T212" s="226">
        <f>S212*H212</f>
        <v>0.097300000000000011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27" t="s">
        <v>193</v>
      </c>
      <c r="AT212" s="227" t="s">
        <v>147</v>
      </c>
      <c r="AU212" s="227" t="s">
        <v>81</v>
      </c>
      <c r="AY212" s="20" t="s">
        <v>144</v>
      </c>
      <c r="BE212" s="228">
        <f>IF(N212="základní",J212,0)</f>
        <v>0</v>
      </c>
      <c r="BF212" s="228">
        <f>IF(N212="snížená",J212,0)</f>
        <v>0</v>
      </c>
      <c r="BG212" s="228">
        <f>IF(N212="zákl. přenesená",J212,0)</f>
        <v>0</v>
      </c>
      <c r="BH212" s="228">
        <f>IF(N212="sníž. přenesená",J212,0)</f>
        <v>0</v>
      </c>
      <c r="BI212" s="228">
        <f>IF(N212="nulová",J212,0)</f>
        <v>0</v>
      </c>
      <c r="BJ212" s="20" t="s">
        <v>79</v>
      </c>
      <c r="BK212" s="228">
        <f>ROUND(I212*H212,2)</f>
        <v>0</v>
      </c>
      <c r="BL212" s="20" t="s">
        <v>193</v>
      </c>
      <c r="BM212" s="227" t="s">
        <v>792</v>
      </c>
    </row>
    <row r="213" s="2" customFormat="1">
      <c r="A213" s="41"/>
      <c r="B213" s="42"/>
      <c r="C213" s="43"/>
      <c r="D213" s="229" t="s">
        <v>154</v>
      </c>
      <c r="E213" s="43"/>
      <c r="F213" s="230" t="s">
        <v>793</v>
      </c>
      <c r="G213" s="43"/>
      <c r="H213" s="43"/>
      <c r="I213" s="231"/>
      <c r="J213" s="43"/>
      <c r="K213" s="43"/>
      <c r="L213" s="47"/>
      <c r="M213" s="232"/>
      <c r="N213" s="233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154</v>
      </c>
      <c r="AU213" s="20" t="s">
        <v>81</v>
      </c>
    </row>
    <row r="214" s="2" customFormat="1" ht="16.5" customHeight="1">
      <c r="A214" s="41"/>
      <c r="B214" s="42"/>
      <c r="C214" s="216" t="s">
        <v>467</v>
      </c>
      <c r="D214" s="216" t="s">
        <v>147</v>
      </c>
      <c r="E214" s="217" t="s">
        <v>794</v>
      </c>
      <c r="F214" s="218" t="s">
        <v>795</v>
      </c>
      <c r="G214" s="219" t="s">
        <v>780</v>
      </c>
      <c r="H214" s="220">
        <v>5</v>
      </c>
      <c r="I214" s="221"/>
      <c r="J214" s="222">
        <f>ROUND(I214*H214,2)</f>
        <v>0</v>
      </c>
      <c r="K214" s="218" t="s">
        <v>151</v>
      </c>
      <c r="L214" s="47"/>
      <c r="M214" s="223" t="s">
        <v>19</v>
      </c>
      <c r="N214" s="224" t="s">
        <v>43</v>
      </c>
      <c r="O214" s="87"/>
      <c r="P214" s="225">
        <f>O214*H214</f>
        <v>0</v>
      </c>
      <c r="Q214" s="225">
        <v>0.0017285897</v>
      </c>
      <c r="R214" s="225">
        <f>Q214*H214</f>
        <v>0.0086429485000000007</v>
      </c>
      <c r="S214" s="225">
        <v>0</v>
      </c>
      <c r="T214" s="226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27" t="s">
        <v>193</v>
      </c>
      <c r="AT214" s="227" t="s">
        <v>147</v>
      </c>
      <c r="AU214" s="227" t="s">
        <v>81</v>
      </c>
      <c r="AY214" s="20" t="s">
        <v>144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20" t="s">
        <v>79</v>
      </c>
      <c r="BK214" s="228">
        <f>ROUND(I214*H214,2)</f>
        <v>0</v>
      </c>
      <c r="BL214" s="20" t="s">
        <v>193</v>
      </c>
      <c r="BM214" s="227" t="s">
        <v>796</v>
      </c>
    </row>
    <row r="215" s="2" customFormat="1">
      <c r="A215" s="41"/>
      <c r="B215" s="42"/>
      <c r="C215" s="43"/>
      <c r="D215" s="229" t="s">
        <v>154</v>
      </c>
      <c r="E215" s="43"/>
      <c r="F215" s="230" t="s">
        <v>797</v>
      </c>
      <c r="G215" s="43"/>
      <c r="H215" s="43"/>
      <c r="I215" s="231"/>
      <c r="J215" s="43"/>
      <c r="K215" s="43"/>
      <c r="L215" s="47"/>
      <c r="M215" s="232"/>
      <c r="N215" s="233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154</v>
      </c>
      <c r="AU215" s="20" t="s">
        <v>81</v>
      </c>
    </row>
    <row r="216" s="14" customFormat="1">
      <c r="A216" s="14"/>
      <c r="B216" s="244"/>
      <c r="C216" s="245"/>
      <c r="D216" s="229" t="s">
        <v>156</v>
      </c>
      <c r="E216" s="246" t="s">
        <v>19</v>
      </c>
      <c r="F216" s="247" t="s">
        <v>674</v>
      </c>
      <c r="G216" s="245"/>
      <c r="H216" s="248">
        <v>5</v>
      </c>
      <c r="I216" s="249"/>
      <c r="J216" s="245"/>
      <c r="K216" s="245"/>
      <c r="L216" s="250"/>
      <c r="M216" s="251"/>
      <c r="N216" s="252"/>
      <c r="O216" s="252"/>
      <c r="P216" s="252"/>
      <c r="Q216" s="252"/>
      <c r="R216" s="252"/>
      <c r="S216" s="252"/>
      <c r="T216" s="25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4" t="s">
        <v>156</v>
      </c>
      <c r="AU216" s="254" t="s">
        <v>81</v>
      </c>
      <c r="AV216" s="14" t="s">
        <v>81</v>
      </c>
      <c r="AW216" s="14" t="s">
        <v>33</v>
      </c>
      <c r="AX216" s="14" t="s">
        <v>79</v>
      </c>
      <c r="AY216" s="254" t="s">
        <v>144</v>
      </c>
    </row>
    <row r="217" s="2" customFormat="1" ht="16.5" customHeight="1">
      <c r="A217" s="41"/>
      <c r="B217" s="42"/>
      <c r="C217" s="266" t="s">
        <v>473</v>
      </c>
      <c r="D217" s="266" t="s">
        <v>267</v>
      </c>
      <c r="E217" s="267" t="s">
        <v>798</v>
      </c>
      <c r="F217" s="268" t="s">
        <v>799</v>
      </c>
      <c r="G217" s="269" t="s">
        <v>263</v>
      </c>
      <c r="H217" s="270">
        <v>4</v>
      </c>
      <c r="I217" s="271"/>
      <c r="J217" s="272">
        <f>ROUND(I217*H217,2)</f>
        <v>0</v>
      </c>
      <c r="K217" s="268" t="s">
        <v>264</v>
      </c>
      <c r="L217" s="273"/>
      <c r="M217" s="274" t="s">
        <v>19</v>
      </c>
      <c r="N217" s="275" t="s">
        <v>43</v>
      </c>
      <c r="O217" s="87"/>
      <c r="P217" s="225">
        <f>O217*H217</f>
        <v>0</v>
      </c>
      <c r="Q217" s="225">
        <v>0</v>
      </c>
      <c r="R217" s="225">
        <f>Q217*H217</f>
        <v>0</v>
      </c>
      <c r="S217" s="225">
        <v>0</v>
      </c>
      <c r="T217" s="226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27" t="s">
        <v>409</v>
      </c>
      <c r="AT217" s="227" t="s">
        <v>267</v>
      </c>
      <c r="AU217" s="227" t="s">
        <v>81</v>
      </c>
      <c r="AY217" s="20" t="s">
        <v>144</v>
      </c>
      <c r="BE217" s="228">
        <f>IF(N217="základní",J217,0)</f>
        <v>0</v>
      </c>
      <c r="BF217" s="228">
        <f>IF(N217="snížená",J217,0)</f>
        <v>0</v>
      </c>
      <c r="BG217" s="228">
        <f>IF(N217="zákl. přenesená",J217,0)</f>
        <v>0</v>
      </c>
      <c r="BH217" s="228">
        <f>IF(N217="sníž. přenesená",J217,0)</f>
        <v>0</v>
      </c>
      <c r="BI217" s="228">
        <f>IF(N217="nulová",J217,0)</f>
        <v>0</v>
      </c>
      <c r="BJ217" s="20" t="s">
        <v>79</v>
      </c>
      <c r="BK217" s="228">
        <f>ROUND(I217*H217,2)</f>
        <v>0</v>
      </c>
      <c r="BL217" s="20" t="s">
        <v>193</v>
      </c>
      <c r="BM217" s="227" t="s">
        <v>800</v>
      </c>
    </row>
    <row r="218" s="2" customFormat="1">
      <c r="A218" s="41"/>
      <c r="B218" s="42"/>
      <c r="C218" s="43"/>
      <c r="D218" s="229" t="s">
        <v>154</v>
      </c>
      <c r="E218" s="43"/>
      <c r="F218" s="230" t="s">
        <v>799</v>
      </c>
      <c r="G218" s="43"/>
      <c r="H218" s="43"/>
      <c r="I218" s="231"/>
      <c r="J218" s="43"/>
      <c r="K218" s="43"/>
      <c r="L218" s="47"/>
      <c r="M218" s="232"/>
      <c r="N218" s="233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154</v>
      </c>
      <c r="AU218" s="20" t="s">
        <v>81</v>
      </c>
    </row>
    <row r="219" s="2" customFormat="1" ht="16.5" customHeight="1">
      <c r="A219" s="41"/>
      <c r="B219" s="42"/>
      <c r="C219" s="266" t="s">
        <v>483</v>
      </c>
      <c r="D219" s="266" t="s">
        <v>267</v>
      </c>
      <c r="E219" s="267" t="s">
        <v>801</v>
      </c>
      <c r="F219" s="268" t="s">
        <v>802</v>
      </c>
      <c r="G219" s="269" t="s">
        <v>263</v>
      </c>
      <c r="H219" s="270">
        <v>1</v>
      </c>
      <c r="I219" s="271"/>
      <c r="J219" s="272">
        <f>ROUND(I219*H219,2)</f>
        <v>0</v>
      </c>
      <c r="K219" s="268" t="s">
        <v>264</v>
      </c>
      <c r="L219" s="273"/>
      <c r="M219" s="274" t="s">
        <v>19</v>
      </c>
      <c r="N219" s="275" t="s">
        <v>43</v>
      </c>
      <c r="O219" s="87"/>
      <c r="P219" s="225">
        <f>O219*H219</f>
        <v>0</v>
      </c>
      <c r="Q219" s="225">
        <v>0</v>
      </c>
      <c r="R219" s="225">
        <f>Q219*H219</f>
        <v>0</v>
      </c>
      <c r="S219" s="225">
        <v>0</v>
      </c>
      <c r="T219" s="226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27" t="s">
        <v>409</v>
      </c>
      <c r="AT219" s="227" t="s">
        <v>267</v>
      </c>
      <c r="AU219" s="227" t="s">
        <v>81</v>
      </c>
      <c r="AY219" s="20" t="s">
        <v>144</v>
      </c>
      <c r="BE219" s="228">
        <f>IF(N219="základní",J219,0)</f>
        <v>0</v>
      </c>
      <c r="BF219" s="228">
        <f>IF(N219="snížená",J219,0)</f>
        <v>0</v>
      </c>
      <c r="BG219" s="228">
        <f>IF(N219="zákl. přenesená",J219,0)</f>
        <v>0</v>
      </c>
      <c r="BH219" s="228">
        <f>IF(N219="sníž. přenesená",J219,0)</f>
        <v>0</v>
      </c>
      <c r="BI219" s="228">
        <f>IF(N219="nulová",J219,0)</f>
        <v>0</v>
      </c>
      <c r="BJ219" s="20" t="s">
        <v>79</v>
      </c>
      <c r="BK219" s="228">
        <f>ROUND(I219*H219,2)</f>
        <v>0</v>
      </c>
      <c r="BL219" s="20" t="s">
        <v>193</v>
      </c>
      <c r="BM219" s="227" t="s">
        <v>803</v>
      </c>
    </row>
    <row r="220" s="2" customFormat="1">
      <c r="A220" s="41"/>
      <c r="B220" s="42"/>
      <c r="C220" s="43"/>
      <c r="D220" s="229" t="s">
        <v>154</v>
      </c>
      <c r="E220" s="43"/>
      <c r="F220" s="230" t="s">
        <v>802</v>
      </c>
      <c r="G220" s="43"/>
      <c r="H220" s="43"/>
      <c r="I220" s="231"/>
      <c r="J220" s="43"/>
      <c r="K220" s="43"/>
      <c r="L220" s="47"/>
      <c r="M220" s="232"/>
      <c r="N220" s="233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154</v>
      </c>
      <c r="AU220" s="20" t="s">
        <v>81</v>
      </c>
    </row>
    <row r="221" s="2" customFormat="1" ht="16.5" customHeight="1">
      <c r="A221" s="41"/>
      <c r="B221" s="42"/>
      <c r="C221" s="216" t="s">
        <v>490</v>
      </c>
      <c r="D221" s="216" t="s">
        <v>147</v>
      </c>
      <c r="E221" s="217" t="s">
        <v>804</v>
      </c>
      <c r="F221" s="218" t="s">
        <v>805</v>
      </c>
      <c r="G221" s="219" t="s">
        <v>780</v>
      </c>
      <c r="H221" s="220">
        <v>1</v>
      </c>
      <c r="I221" s="221"/>
      <c r="J221" s="222">
        <f>ROUND(I221*H221,2)</f>
        <v>0</v>
      </c>
      <c r="K221" s="218" t="s">
        <v>151</v>
      </c>
      <c r="L221" s="47"/>
      <c r="M221" s="223" t="s">
        <v>19</v>
      </c>
      <c r="N221" s="224" t="s">
        <v>43</v>
      </c>
      <c r="O221" s="87"/>
      <c r="P221" s="225">
        <f>O221*H221</f>
        <v>0</v>
      </c>
      <c r="Q221" s="225">
        <v>0</v>
      </c>
      <c r="R221" s="225">
        <f>Q221*H221</f>
        <v>0</v>
      </c>
      <c r="S221" s="225">
        <v>0.087999999999999995</v>
      </c>
      <c r="T221" s="226">
        <f>S221*H221</f>
        <v>0.087999999999999995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27" t="s">
        <v>193</v>
      </c>
      <c r="AT221" s="227" t="s">
        <v>147</v>
      </c>
      <c r="AU221" s="227" t="s">
        <v>81</v>
      </c>
      <c r="AY221" s="20" t="s">
        <v>144</v>
      </c>
      <c r="BE221" s="228">
        <f>IF(N221="základní",J221,0)</f>
        <v>0</v>
      </c>
      <c r="BF221" s="228">
        <f>IF(N221="snížená",J221,0)</f>
        <v>0</v>
      </c>
      <c r="BG221" s="228">
        <f>IF(N221="zákl. přenesená",J221,0)</f>
        <v>0</v>
      </c>
      <c r="BH221" s="228">
        <f>IF(N221="sníž. přenesená",J221,0)</f>
        <v>0</v>
      </c>
      <c r="BI221" s="228">
        <f>IF(N221="nulová",J221,0)</f>
        <v>0</v>
      </c>
      <c r="BJ221" s="20" t="s">
        <v>79</v>
      </c>
      <c r="BK221" s="228">
        <f>ROUND(I221*H221,2)</f>
        <v>0</v>
      </c>
      <c r="BL221" s="20" t="s">
        <v>193</v>
      </c>
      <c r="BM221" s="227" t="s">
        <v>806</v>
      </c>
    </row>
    <row r="222" s="2" customFormat="1">
      <c r="A222" s="41"/>
      <c r="B222" s="42"/>
      <c r="C222" s="43"/>
      <c r="D222" s="229" t="s">
        <v>154</v>
      </c>
      <c r="E222" s="43"/>
      <c r="F222" s="230" t="s">
        <v>807</v>
      </c>
      <c r="G222" s="43"/>
      <c r="H222" s="43"/>
      <c r="I222" s="231"/>
      <c r="J222" s="43"/>
      <c r="K222" s="43"/>
      <c r="L222" s="47"/>
      <c r="M222" s="232"/>
      <c r="N222" s="233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154</v>
      </c>
      <c r="AU222" s="20" t="s">
        <v>81</v>
      </c>
    </row>
    <row r="223" s="2" customFormat="1" ht="16.5" customHeight="1">
      <c r="A223" s="41"/>
      <c r="B223" s="42"/>
      <c r="C223" s="216" t="s">
        <v>495</v>
      </c>
      <c r="D223" s="216" t="s">
        <v>147</v>
      </c>
      <c r="E223" s="217" t="s">
        <v>808</v>
      </c>
      <c r="F223" s="218" t="s">
        <v>809</v>
      </c>
      <c r="G223" s="219" t="s">
        <v>263</v>
      </c>
      <c r="H223" s="220">
        <v>3</v>
      </c>
      <c r="I223" s="221"/>
      <c r="J223" s="222">
        <f>ROUND(I223*H223,2)</f>
        <v>0</v>
      </c>
      <c r="K223" s="218" t="s">
        <v>151</v>
      </c>
      <c r="L223" s="47"/>
      <c r="M223" s="223" t="s">
        <v>19</v>
      </c>
      <c r="N223" s="224" t="s">
        <v>43</v>
      </c>
      <c r="O223" s="87"/>
      <c r="P223" s="225">
        <f>O223*H223</f>
        <v>0</v>
      </c>
      <c r="Q223" s="225">
        <v>0</v>
      </c>
      <c r="R223" s="225">
        <f>Q223*H223</f>
        <v>0</v>
      </c>
      <c r="S223" s="225">
        <v>0.00048999999999999998</v>
      </c>
      <c r="T223" s="226">
        <f>S223*H223</f>
        <v>0.00147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27" t="s">
        <v>193</v>
      </c>
      <c r="AT223" s="227" t="s">
        <v>147</v>
      </c>
      <c r="AU223" s="227" t="s">
        <v>81</v>
      </c>
      <c r="AY223" s="20" t="s">
        <v>144</v>
      </c>
      <c r="BE223" s="228">
        <f>IF(N223="základní",J223,0)</f>
        <v>0</v>
      </c>
      <c r="BF223" s="228">
        <f>IF(N223="snížená",J223,0)</f>
        <v>0</v>
      </c>
      <c r="BG223" s="228">
        <f>IF(N223="zákl. přenesená",J223,0)</f>
        <v>0</v>
      </c>
      <c r="BH223" s="228">
        <f>IF(N223="sníž. přenesená",J223,0)</f>
        <v>0</v>
      </c>
      <c r="BI223" s="228">
        <f>IF(N223="nulová",J223,0)</f>
        <v>0</v>
      </c>
      <c r="BJ223" s="20" t="s">
        <v>79</v>
      </c>
      <c r="BK223" s="228">
        <f>ROUND(I223*H223,2)</f>
        <v>0</v>
      </c>
      <c r="BL223" s="20" t="s">
        <v>193</v>
      </c>
      <c r="BM223" s="227" t="s">
        <v>810</v>
      </c>
    </row>
    <row r="224" s="2" customFormat="1">
      <c r="A224" s="41"/>
      <c r="B224" s="42"/>
      <c r="C224" s="43"/>
      <c r="D224" s="229" t="s">
        <v>154</v>
      </c>
      <c r="E224" s="43"/>
      <c r="F224" s="230" t="s">
        <v>811</v>
      </c>
      <c r="G224" s="43"/>
      <c r="H224" s="43"/>
      <c r="I224" s="231"/>
      <c r="J224" s="43"/>
      <c r="K224" s="43"/>
      <c r="L224" s="47"/>
      <c r="M224" s="232"/>
      <c r="N224" s="233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154</v>
      </c>
      <c r="AU224" s="20" t="s">
        <v>81</v>
      </c>
    </row>
    <row r="225" s="2" customFormat="1" ht="16.5" customHeight="1">
      <c r="A225" s="41"/>
      <c r="B225" s="42"/>
      <c r="C225" s="216" t="s">
        <v>500</v>
      </c>
      <c r="D225" s="216" t="s">
        <v>147</v>
      </c>
      <c r="E225" s="217" t="s">
        <v>812</v>
      </c>
      <c r="F225" s="218" t="s">
        <v>813</v>
      </c>
      <c r="G225" s="219" t="s">
        <v>780</v>
      </c>
      <c r="H225" s="220">
        <v>3</v>
      </c>
      <c r="I225" s="221"/>
      <c r="J225" s="222">
        <f>ROUND(I225*H225,2)</f>
        <v>0</v>
      </c>
      <c r="K225" s="218" t="s">
        <v>151</v>
      </c>
      <c r="L225" s="47"/>
      <c r="M225" s="223" t="s">
        <v>19</v>
      </c>
      <c r="N225" s="224" t="s">
        <v>43</v>
      </c>
      <c r="O225" s="87"/>
      <c r="P225" s="225">
        <f>O225*H225</f>
        <v>0</v>
      </c>
      <c r="Q225" s="225">
        <v>8.9140000000000004E-05</v>
      </c>
      <c r="R225" s="225">
        <f>Q225*H225</f>
        <v>0.00026741999999999998</v>
      </c>
      <c r="S225" s="225">
        <v>0</v>
      </c>
      <c r="T225" s="226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27" t="s">
        <v>193</v>
      </c>
      <c r="AT225" s="227" t="s">
        <v>147</v>
      </c>
      <c r="AU225" s="227" t="s">
        <v>81</v>
      </c>
      <c r="AY225" s="20" t="s">
        <v>144</v>
      </c>
      <c r="BE225" s="228">
        <f>IF(N225="základní",J225,0)</f>
        <v>0</v>
      </c>
      <c r="BF225" s="228">
        <f>IF(N225="snížená",J225,0)</f>
        <v>0</v>
      </c>
      <c r="BG225" s="228">
        <f>IF(N225="zákl. přenesená",J225,0)</f>
        <v>0</v>
      </c>
      <c r="BH225" s="228">
        <f>IF(N225="sníž. přenesená",J225,0)</f>
        <v>0</v>
      </c>
      <c r="BI225" s="228">
        <f>IF(N225="nulová",J225,0)</f>
        <v>0</v>
      </c>
      <c r="BJ225" s="20" t="s">
        <v>79</v>
      </c>
      <c r="BK225" s="228">
        <f>ROUND(I225*H225,2)</f>
        <v>0</v>
      </c>
      <c r="BL225" s="20" t="s">
        <v>193</v>
      </c>
      <c r="BM225" s="227" t="s">
        <v>814</v>
      </c>
    </row>
    <row r="226" s="2" customFormat="1">
      <c r="A226" s="41"/>
      <c r="B226" s="42"/>
      <c r="C226" s="43"/>
      <c r="D226" s="229" t="s">
        <v>154</v>
      </c>
      <c r="E226" s="43"/>
      <c r="F226" s="230" t="s">
        <v>815</v>
      </c>
      <c r="G226" s="43"/>
      <c r="H226" s="43"/>
      <c r="I226" s="231"/>
      <c r="J226" s="43"/>
      <c r="K226" s="43"/>
      <c r="L226" s="47"/>
      <c r="M226" s="232"/>
      <c r="N226" s="233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20" t="s">
        <v>154</v>
      </c>
      <c r="AU226" s="20" t="s">
        <v>81</v>
      </c>
    </row>
    <row r="227" s="14" customFormat="1">
      <c r="A227" s="14"/>
      <c r="B227" s="244"/>
      <c r="C227" s="245"/>
      <c r="D227" s="229" t="s">
        <v>156</v>
      </c>
      <c r="E227" s="246" t="s">
        <v>19</v>
      </c>
      <c r="F227" s="247" t="s">
        <v>145</v>
      </c>
      <c r="G227" s="245"/>
      <c r="H227" s="248">
        <v>3</v>
      </c>
      <c r="I227" s="249"/>
      <c r="J227" s="245"/>
      <c r="K227" s="245"/>
      <c r="L227" s="250"/>
      <c r="M227" s="251"/>
      <c r="N227" s="252"/>
      <c r="O227" s="252"/>
      <c r="P227" s="252"/>
      <c r="Q227" s="252"/>
      <c r="R227" s="252"/>
      <c r="S227" s="252"/>
      <c r="T227" s="25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4" t="s">
        <v>156</v>
      </c>
      <c r="AU227" s="254" t="s">
        <v>81</v>
      </c>
      <c r="AV227" s="14" t="s">
        <v>81</v>
      </c>
      <c r="AW227" s="14" t="s">
        <v>33</v>
      </c>
      <c r="AX227" s="14" t="s">
        <v>79</v>
      </c>
      <c r="AY227" s="254" t="s">
        <v>144</v>
      </c>
    </row>
    <row r="228" s="2" customFormat="1" ht="16.5" customHeight="1">
      <c r="A228" s="41"/>
      <c r="B228" s="42"/>
      <c r="C228" s="216" t="s">
        <v>505</v>
      </c>
      <c r="D228" s="216" t="s">
        <v>147</v>
      </c>
      <c r="E228" s="217" t="s">
        <v>816</v>
      </c>
      <c r="F228" s="218" t="s">
        <v>817</v>
      </c>
      <c r="G228" s="219" t="s">
        <v>780</v>
      </c>
      <c r="H228" s="220">
        <v>5</v>
      </c>
      <c r="I228" s="221"/>
      <c r="J228" s="222">
        <f>ROUND(I228*H228,2)</f>
        <v>0</v>
      </c>
      <c r="K228" s="218" t="s">
        <v>151</v>
      </c>
      <c r="L228" s="47"/>
      <c r="M228" s="223" t="s">
        <v>19</v>
      </c>
      <c r="N228" s="224" t="s">
        <v>43</v>
      </c>
      <c r="O228" s="87"/>
      <c r="P228" s="225">
        <f>O228*H228</f>
        <v>0</v>
      </c>
      <c r="Q228" s="225">
        <v>0</v>
      </c>
      <c r="R228" s="225">
        <f>Q228*H228</f>
        <v>0</v>
      </c>
      <c r="S228" s="225">
        <v>0.00156</v>
      </c>
      <c r="T228" s="226">
        <f>S228*H228</f>
        <v>0.0077999999999999996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27" t="s">
        <v>193</v>
      </c>
      <c r="AT228" s="227" t="s">
        <v>147</v>
      </c>
      <c r="AU228" s="227" t="s">
        <v>81</v>
      </c>
      <c r="AY228" s="20" t="s">
        <v>144</v>
      </c>
      <c r="BE228" s="228">
        <f>IF(N228="základní",J228,0)</f>
        <v>0</v>
      </c>
      <c r="BF228" s="228">
        <f>IF(N228="snížená",J228,0)</f>
        <v>0</v>
      </c>
      <c r="BG228" s="228">
        <f>IF(N228="zákl. přenesená",J228,0)</f>
        <v>0</v>
      </c>
      <c r="BH228" s="228">
        <f>IF(N228="sníž. přenesená",J228,0)</f>
        <v>0</v>
      </c>
      <c r="BI228" s="228">
        <f>IF(N228="nulová",J228,0)</f>
        <v>0</v>
      </c>
      <c r="BJ228" s="20" t="s">
        <v>79</v>
      </c>
      <c r="BK228" s="228">
        <f>ROUND(I228*H228,2)</f>
        <v>0</v>
      </c>
      <c r="BL228" s="20" t="s">
        <v>193</v>
      </c>
      <c r="BM228" s="227" t="s">
        <v>818</v>
      </c>
    </row>
    <row r="229" s="2" customFormat="1">
      <c r="A229" s="41"/>
      <c r="B229" s="42"/>
      <c r="C229" s="43"/>
      <c r="D229" s="229" t="s">
        <v>154</v>
      </c>
      <c r="E229" s="43"/>
      <c r="F229" s="230" t="s">
        <v>819</v>
      </c>
      <c r="G229" s="43"/>
      <c r="H229" s="43"/>
      <c r="I229" s="231"/>
      <c r="J229" s="43"/>
      <c r="K229" s="43"/>
      <c r="L229" s="47"/>
      <c r="M229" s="232"/>
      <c r="N229" s="233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154</v>
      </c>
      <c r="AU229" s="20" t="s">
        <v>81</v>
      </c>
    </row>
    <row r="230" s="2" customFormat="1" ht="16.5" customHeight="1">
      <c r="A230" s="41"/>
      <c r="B230" s="42"/>
      <c r="C230" s="216" t="s">
        <v>512</v>
      </c>
      <c r="D230" s="216" t="s">
        <v>147</v>
      </c>
      <c r="E230" s="217" t="s">
        <v>820</v>
      </c>
      <c r="F230" s="218" t="s">
        <v>821</v>
      </c>
      <c r="G230" s="219" t="s">
        <v>263</v>
      </c>
      <c r="H230" s="220">
        <v>5</v>
      </c>
      <c r="I230" s="221"/>
      <c r="J230" s="222">
        <f>ROUND(I230*H230,2)</f>
        <v>0</v>
      </c>
      <c r="K230" s="218" t="s">
        <v>151</v>
      </c>
      <c r="L230" s="47"/>
      <c r="M230" s="223" t="s">
        <v>19</v>
      </c>
      <c r="N230" s="224" t="s">
        <v>43</v>
      </c>
      <c r="O230" s="87"/>
      <c r="P230" s="225">
        <f>O230*H230</f>
        <v>0</v>
      </c>
      <c r="Q230" s="225">
        <v>0.00015914</v>
      </c>
      <c r="R230" s="225">
        <f>Q230*H230</f>
        <v>0.00079569999999999999</v>
      </c>
      <c r="S230" s="225">
        <v>0</v>
      </c>
      <c r="T230" s="226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27" t="s">
        <v>193</v>
      </c>
      <c r="AT230" s="227" t="s">
        <v>147</v>
      </c>
      <c r="AU230" s="227" t="s">
        <v>81</v>
      </c>
      <c r="AY230" s="20" t="s">
        <v>144</v>
      </c>
      <c r="BE230" s="228">
        <f>IF(N230="základní",J230,0)</f>
        <v>0</v>
      </c>
      <c r="BF230" s="228">
        <f>IF(N230="snížená",J230,0)</f>
        <v>0</v>
      </c>
      <c r="BG230" s="228">
        <f>IF(N230="zákl. přenesená",J230,0)</f>
        <v>0</v>
      </c>
      <c r="BH230" s="228">
        <f>IF(N230="sníž. přenesená",J230,0)</f>
        <v>0</v>
      </c>
      <c r="BI230" s="228">
        <f>IF(N230="nulová",J230,0)</f>
        <v>0</v>
      </c>
      <c r="BJ230" s="20" t="s">
        <v>79</v>
      </c>
      <c r="BK230" s="228">
        <f>ROUND(I230*H230,2)</f>
        <v>0</v>
      </c>
      <c r="BL230" s="20" t="s">
        <v>193</v>
      </c>
      <c r="BM230" s="227" t="s">
        <v>822</v>
      </c>
    </row>
    <row r="231" s="2" customFormat="1">
      <c r="A231" s="41"/>
      <c r="B231" s="42"/>
      <c r="C231" s="43"/>
      <c r="D231" s="229" t="s">
        <v>154</v>
      </c>
      <c r="E231" s="43"/>
      <c r="F231" s="230" t="s">
        <v>823</v>
      </c>
      <c r="G231" s="43"/>
      <c r="H231" s="43"/>
      <c r="I231" s="231"/>
      <c r="J231" s="43"/>
      <c r="K231" s="43"/>
      <c r="L231" s="47"/>
      <c r="M231" s="232"/>
      <c r="N231" s="233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154</v>
      </c>
      <c r="AU231" s="20" t="s">
        <v>81</v>
      </c>
    </row>
    <row r="232" s="14" customFormat="1">
      <c r="A232" s="14"/>
      <c r="B232" s="244"/>
      <c r="C232" s="245"/>
      <c r="D232" s="229" t="s">
        <v>156</v>
      </c>
      <c r="E232" s="246" t="s">
        <v>19</v>
      </c>
      <c r="F232" s="247" t="s">
        <v>674</v>
      </c>
      <c r="G232" s="245"/>
      <c r="H232" s="248">
        <v>5</v>
      </c>
      <c r="I232" s="249"/>
      <c r="J232" s="245"/>
      <c r="K232" s="245"/>
      <c r="L232" s="250"/>
      <c r="M232" s="251"/>
      <c r="N232" s="252"/>
      <c r="O232" s="252"/>
      <c r="P232" s="252"/>
      <c r="Q232" s="252"/>
      <c r="R232" s="252"/>
      <c r="S232" s="252"/>
      <c r="T232" s="25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4" t="s">
        <v>156</v>
      </c>
      <c r="AU232" s="254" t="s">
        <v>81</v>
      </c>
      <c r="AV232" s="14" t="s">
        <v>81</v>
      </c>
      <c r="AW232" s="14" t="s">
        <v>33</v>
      </c>
      <c r="AX232" s="14" t="s">
        <v>79</v>
      </c>
      <c r="AY232" s="254" t="s">
        <v>144</v>
      </c>
    </row>
    <row r="233" s="2" customFormat="1" ht="16.5" customHeight="1">
      <c r="A233" s="41"/>
      <c r="B233" s="42"/>
      <c r="C233" s="266" t="s">
        <v>523</v>
      </c>
      <c r="D233" s="266" t="s">
        <v>267</v>
      </c>
      <c r="E233" s="267" t="s">
        <v>824</v>
      </c>
      <c r="F233" s="268" t="s">
        <v>825</v>
      </c>
      <c r="G233" s="269" t="s">
        <v>263</v>
      </c>
      <c r="H233" s="270">
        <v>5</v>
      </c>
      <c r="I233" s="271"/>
      <c r="J233" s="272">
        <f>ROUND(I233*H233,2)</f>
        <v>0</v>
      </c>
      <c r="K233" s="268" t="s">
        <v>151</v>
      </c>
      <c r="L233" s="273"/>
      <c r="M233" s="274" t="s">
        <v>19</v>
      </c>
      <c r="N233" s="275" t="s">
        <v>43</v>
      </c>
      <c r="O233" s="87"/>
      <c r="P233" s="225">
        <f>O233*H233</f>
        <v>0</v>
      </c>
      <c r="Q233" s="225">
        <v>0.002</v>
      </c>
      <c r="R233" s="225">
        <f>Q233*H233</f>
        <v>0.01</v>
      </c>
      <c r="S233" s="225">
        <v>0</v>
      </c>
      <c r="T233" s="226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27" t="s">
        <v>409</v>
      </c>
      <c r="AT233" s="227" t="s">
        <v>267</v>
      </c>
      <c r="AU233" s="227" t="s">
        <v>81</v>
      </c>
      <c r="AY233" s="20" t="s">
        <v>144</v>
      </c>
      <c r="BE233" s="228">
        <f>IF(N233="základní",J233,0)</f>
        <v>0</v>
      </c>
      <c r="BF233" s="228">
        <f>IF(N233="snížená",J233,0)</f>
        <v>0</v>
      </c>
      <c r="BG233" s="228">
        <f>IF(N233="zákl. přenesená",J233,0)</f>
        <v>0</v>
      </c>
      <c r="BH233" s="228">
        <f>IF(N233="sníž. přenesená",J233,0)</f>
        <v>0</v>
      </c>
      <c r="BI233" s="228">
        <f>IF(N233="nulová",J233,0)</f>
        <v>0</v>
      </c>
      <c r="BJ233" s="20" t="s">
        <v>79</v>
      </c>
      <c r="BK233" s="228">
        <f>ROUND(I233*H233,2)</f>
        <v>0</v>
      </c>
      <c r="BL233" s="20" t="s">
        <v>193</v>
      </c>
      <c r="BM233" s="227" t="s">
        <v>826</v>
      </c>
    </row>
    <row r="234" s="2" customFormat="1">
      <c r="A234" s="41"/>
      <c r="B234" s="42"/>
      <c r="C234" s="43"/>
      <c r="D234" s="229" t="s">
        <v>154</v>
      </c>
      <c r="E234" s="43"/>
      <c r="F234" s="230" t="s">
        <v>825</v>
      </c>
      <c r="G234" s="43"/>
      <c r="H234" s="43"/>
      <c r="I234" s="231"/>
      <c r="J234" s="43"/>
      <c r="K234" s="43"/>
      <c r="L234" s="47"/>
      <c r="M234" s="232"/>
      <c r="N234" s="233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154</v>
      </c>
      <c r="AU234" s="20" t="s">
        <v>81</v>
      </c>
    </row>
    <row r="235" s="2" customFormat="1" ht="16.5" customHeight="1">
      <c r="A235" s="41"/>
      <c r="B235" s="42"/>
      <c r="C235" s="216" t="s">
        <v>530</v>
      </c>
      <c r="D235" s="216" t="s">
        <v>147</v>
      </c>
      <c r="E235" s="217" t="s">
        <v>827</v>
      </c>
      <c r="F235" s="218" t="s">
        <v>828</v>
      </c>
      <c r="G235" s="219" t="s">
        <v>263</v>
      </c>
      <c r="H235" s="220">
        <v>4</v>
      </c>
      <c r="I235" s="221"/>
      <c r="J235" s="222">
        <f>ROUND(I235*H235,2)</f>
        <v>0</v>
      </c>
      <c r="K235" s="218" t="s">
        <v>151</v>
      </c>
      <c r="L235" s="47"/>
      <c r="M235" s="223" t="s">
        <v>19</v>
      </c>
      <c r="N235" s="224" t="s">
        <v>43</v>
      </c>
      <c r="O235" s="87"/>
      <c r="P235" s="225">
        <f>O235*H235</f>
        <v>0</v>
      </c>
      <c r="Q235" s="225">
        <v>0</v>
      </c>
      <c r="R235" s="225">
        <f>Q235*H235</f>
        <v>0</v>
      </c>
      <c r="S235" s="225">
        <v>0.0022499999999999998</v>
      </c>
      <c r="T235" s="226">
        <f>S235*H235</f>
        <v>0.0089999999999999993</v>
      </c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R235" s="227" t="s">
        <v>193</v>
      </c>
      <c r="AT235" s="227" t="s">
        <v>147</v>
      </c>
      <c r="AU235" s="227" t="s">
        <v>81</v>
      </c>
      <c r="AY235" s="20" t="s">
        <v>144</v>
      </c>
      <c r="BE235" s="228">
        <f>IF(N235="základní",J235,0)</f>
        <v>0</v>
      </c>
      <c r="BF235" s="228">
        <f>IF(N235="snížená",J235,0)</f>
        <v>0</v>
      </c>
      <c r="BG235" s="228">
        <f>IF(N235="zákl. přenesená",J235,0)</f>
        <v>0</v>
      </c>
      <c r="BH235" s="228">
        <f>IF(N235="sníž. přenesená",J235,0)</f>
        <v>0</v>
      </c>
      <c r="BI235" s="228">
        <f>IF(N235="nulová",J235,0)</f>
        <v>0</v>
      </c>
      <c r="BJ235" s="20" t="s">
        <v>79</v>
      </c>
      <c r="BK235" s="228">
        <f>ROUND(I235*H235,2)</f>
        <v>0</v>
      </c>
      <c r="BL235" s="20" t="s">
        <v>193</v>
      </c>
      <c r="BM235" s="227" t="s">
        <v>829</v>
      </c>
    </row>
    <row r="236" s="2" customFormat="1">
      <c r="A236" s="41"/>
      <c r="B236" s="42"/>
      <c r="C236" s="43"/>
      <c r="D236" s="229" t="s">
        <v>154</v>
      </c>
      <c r="E236" s="43"/>
      <c r="F236" s="230" t="s">
        <v>830</v>
      </c>
      <c r="G236" s="43"/>
      <c r="H236" s="43"/>
      <c r="I236" s="231"/>
      <c r="J236" s="43"/>
      <c r="K236" s="43"/>
      <c r="L236" s="47"/>
      <c r="M236" s="232"/>
      <c r="N236" s="233"/>
      <c r="O236" s="87"/>
      <c r="P236" s="87"/>
      <c r="Q236" s="87"/>
      <c r="R236" s="87"/>
      <c r="S236" s="87"/>
      <c r="T236" s="88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T236" s="20" t="s">
        <v>154</v>
      </c>
      <c r="AU236" s="20" t="s">
        <v>81</v>
      </c>
    </row>
    <row r="237" s="14" customFormat="1">
      <c r="A237" s="14"/>
      <c r="B237" s="244"/>
      <c r="C237" s="245"/>
      <c r="D237" s="229" t="s">
        <v>156</v>
      </c>
      <c r="E237" s="246" t="s">
        <v>19</v>
      </c>
      <c r="F237" s="247" t="s">
        <v>831</v>
      </c>
      <c r="G237" s="245"/>
      <c r="H237" s="248">
        <v>4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4" t="s">
        <v>156</v>
      </c>
      <c r="AU237" s="254" t="s">
        <v>81</v>
      </c>
      <c r="AV237" s="14" t="s">
        <v>81</v>
      </c>
      <c r="AW237" s="14" t="s">
        <v>33</v>
      </c>
      <c r="AX237" s="14" t="s">
        <v>79</v>
      </c>
      <c r="AY237" s="254" t="s">
        <v>144</v>
      </c>
    </row>
    <row r="238" s="2" customFormat="1" ht="16.5" customHeight="1">
      <c r="A238" s="41"/>
      <c r="B238" s="42"/>
      <c r="C238" s="216" t="s">
        <v>536</v>
      </c>
      <c r="D238" s="216" t="s">
        <v>147</v>
      </c>
      <c r="E238" s="217" t="s">
        <v>832</v>
      </c>
      <c r="F238" s="218" t="s">
        <v>833</v>
      </c>
      <c r="G238" s="219" t="s">
        <v>263</v>
      </c>
      <c r="H238" s="220">
        <v>3</v>
      </c>
      <c r="I238" s="221"/>
      <c r="J238" s="222">
        <f>ROUND(I238*H238,2)</f>
        <v>0</v>
      </c>
      <c r="K238" s="218" t="s">
        <v>151</v>
      </c>
      <c r="L238" s="47"/>
      <c r="M238" s="223" t="s">
        <v>19</v>
      </c>
      <c r="N238" s="224" t="s">
        <v>43</v>
      </c>
      <c r="O238" s="87"/>
      <c r="P238" s="225">
        <f>O238*H238</f>
        <v>0</v>
      </c>
      <c r="Q238" s="225">
        <v>0.00012454</v>
      </c>
      <c r="R238" s="225">
        <f>Q238*H238</f>
        <v>0.00037361999999999996</v>
      </c>
      <c r="S238" s="225">
        <v>0</v>
      </c>
      <c r="T238" s="226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27" t="s">
        <v>193</v>
      </c>
      <c r="AT238" s="227" t="s">
        <v>147</v>
      </c>
      <c r="AU238" s="227" t="s">
        <v>81</v>
      </c>
      <c r="AY238" s="20" t="s">
        <v>144</v>
      </c>
      <c r="BE238" s="228">
        <f>IF(N238="základní",J238,0)</f>
        <v>0</v>
      </c>
      <c r="BF238" s="228">
        <f>IF(N238="snížená",J238,0)</f>
        <v>0</v>
      </c>
      <c r="BG238" s="228">
        <f>IF(N238="zákl. přenesená",J238,0)</f>
        <v>0</v>
      </c>
      <c r="BH238" s="228">
        <f>IF(N238="sníž. přenesená",J238,0)</f>
        <v>0</v>
      </c>
      <c r="BI238" s="228">
        <f>IF(N238="nulová",J238,0)</f>
        <v>0</v>
      </c>
      <c r="BJ238" s="20" t="s">
        <v>79</v>
      </c>
      <c r="BK238" s="228">
        <f>ROUND(I238*H238,2)</f>
        <v>0</v>
      </c>
      <c r="BL238" s="20" t="s">
        <v>193</v>
      </c>
      <c r="BM238" s="227" t="s">
        <v>834</v>
      </c>
    </row>
    <row r="239" s="2" customFormat="1">
      <c r="A239" s="41"/>
      <c r="B239" s="42"/>
      <c r="C239" s="43"/>
      <c r="D239" s="229" t="s">
        <v>154</v>
      </c>
      <c r="E239" s="43"/>
      <c r="F239" s="230" t="s">
        <v>835</v>
      </c>
      <c r="G239" s="43"/>
      <c r="H239" s="43"/>
      <c r="I239" s="231"/>
      <c r="J239" s="43"/>
      <c r="K239" s="43"/>
      <c r="L239" s="47"/>
      <c r="M239" s="232"/>
      <c r="N239" s="233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20" t="s">
        <v>154</v>
      </c>
      <c r="AU239" s="20" t="s">
        <v>81</v>
      </c>
    </row>
    <row r="240" s="14" customFormat="1">
      <c r="A240" s="14"/>
      <c r="B240" s="244"/>
      <c r="C240" s="245"/>
      <c r="D240" s="229" t="s">
        <v>156</v>
      </c>
      <c r="E240" s="246" t="s">
        <v>19</v>
      </c>
      <c r="F240" s="247" t="s">
        <v>836</v>
      </c>
      <c r="G240" s="245"/>
      <c r="H240" s="248">
        <v>3</v>
      </c>
      <c r="I240" s="249"/>
      <c r="J240" s="245"/>
      <c r="K240" s="245"/>
      <c r="L240" s="250"/>
      <c r="M240" s="251"/>
      <c r="N240" s="252"/>
      <c r="O240" s="252"/>
      <c r="P240" s="252"/>
      <c r="Q240" s="252"/>
      <c r="R240" s="252"/>
      <c r="S240" s="252"/>
      <c r="T240" s="25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4" t="s">
        <v>156</v>
      </c>
      <c r="AU240" s="254" t="s">
        <v>81</v>
      </c>
      <c r="AV240" s="14" t="s">
        <v>81</v>
      </c>
      <c r="AW240" s="14" t="s">
        <v>33</v>
      </c>
      <c r="AX240" s="14" t="s">
        <v>79</v>
      </c>
      <c r="AY240" s="254" t="s">
        <v>144</v>
      </c>
    </row>
    <row r="241" s="2" customFormat="1" ht="16.5" customHeight="1">
      <c r="A241" s="41"/>
      <c r="B241" s="42"/>
      <c r="C241" s="266" t="s">
        <v>541</v>
      </c>
      <c r="D241" s="266" t="s">
        <v>267</v>
      </c>
      <c r="E241" s="267" t="s">
        <v>837</v>
      </c>
      <c r="F241" s="268" t="s">
        <v>838</v>
      </c>
      <c r="G241" s="269" t="s">
        <v>263</v>
      </c>
      <c r="H241" s="270">
        <v>3</v>
      </c>
      <c r="I241" s="271"/>
      <c r="J241" s="272">
        <f>ROUND(I241*H241,2)</f>
        <v>0</v>
      </c>
      <c r="K241" s="268" t="s">
        <v>151</v>
      </c>
      <c r="L241" s="273"/>
      <c r="M241" s="274" t="s">
        <v>19</v>
      </c>
      <c r="N241" s="275" t="s">
        <v>43</v>
      </c>
      <c r="O241" s="87"/>
      <c r="P241" s="225">
        <f>O241*H241</f>
        <v>0</v>
      </c>
      <c r="Q241" s="225">
        <v>0.0025000000000000001</v>
      </c>
      <c r="R241" s="225">
        <f>Q241*H241</f>
        <v>0.0074999999999999997</v>
      </c>
      <c r="S241" s="225">
        <v>0</v>
      </c>
      <c r="T241" s="226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27" t="s">
        <v>409</v>
      </c>
      <c r="AT241" s="227" t="s">
        <v>267</v>
      </c>
      <c r="AU241" s="227" t="s">
        <v>81</v>
      </c>
      <c r="AY241" s="20" t="s">
        <v>144</v>
      </c>
      <c r="BE241" s="228">
        <f>IF(N241="základní",J241,0)</f>
        <v>0</v>
      </c>
      <c r="BF241" s="228">
        <f>IF(N241="snížená",J241,0)</f>
        <v>0</v>
      </c>
      <c r="BG241" s="228">
        <f>IF(N241="zákl. přenesená",J241,0)</f>
        <v>0</v>
      </c>
      <c r="BH241" s="228">
        <f>IF(N241="sníž. přenesená",J241,0)</f>
        <v>0</v>
      </c>
      <c r="BI241" s="228">
        <f>IF(N241="nulová",J241,0)</f>
        <v>0</v>
      </c>
      <c r="BJ241" s="20" t="s">
        <v>79</v>
      </c>
      <c r="BK241" s="228">
        <f>ROUND(I241*H241,2)</f>
        <v>0</v>
      </c>
      <c r="BL241" s="20" t="s">
        <v>193</v>
      </c>
      <c r="BM241" s="227" t="s">
        <v>839</v>
      </c>
    </row>
    <row r="242" s="2" customFormat="1">
      <c r="A242" s="41"/>
      <c r="B242" s="42"/>
      <c r="C242" s="43"/>
      <c r="D242" s="229" t="s">
        <v>154</v>
      </c>
      <c r="E242" s="43"/>
      <c r="F242" s="230" t="s">
        <v>838</v>
      </c>
      <c r="G242" s="43"/>
      <c r="H242" s="43"/>
      <c r="I242" s="231"/>
      <c r="J242" s="43"/>
      <c r="K242" s="43"/>
      <c r="L242" s="47"/>
      <c r="M242" s="232"/>
      <c r="N242" s="233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154</v>
      </c>
      <c r="AU242" s="20" t="s">
        <v>81</v>
      </c>
    </row>
    <row r="243" s="2" customFormat="1" ht="16.5" customHeight="1">
      <c r="A243" s="41"/>
      <c r="B243" s="42"/>
      <c r="C243" s="216" t="s">
        <v>548</v>
      </c>
      <c r="D243" s="216" t="s">
        <v>147</v>
      </c>
      <c r="E243" s="217" t="s">
        <v>840</v>
      </c>
      <c r="F243" s="218" t="s">
        <v>841</v>
      </c>
      <c r="G243" s="219" t="s">
        <v>263</v>
      </c>
      <c r="H243" s="220">
        <v>6</v>
      </c>
      <c r="I243" s="221"/>
      <c r="J243" s="222">
        <f>ROUND(I243*H243,2)</f>
        <v>0</v>
      </c>
      <c r="K243" s="218" t="s">
        <v>151</v>
      </c>
      <c r="L243" s="47"/>
      <c r="M243" s="223" t="s">
        <v>19</v>
      </c>
      <c r="N243" s="224" t="s">
        <v>43</v>
      </c>
      <c r="O243" s="87"/>
      <c r="P243" s="225">
        <f>O243*H243</f>
        <v>0</v>
      </c>
      <c r="Q243" s="225">
        <v>0</v>
      </c>
      <c r="R243" s="225">
        <f>Q243*H243</f>
        <v>0</v>
      </c>
      <c r="S243" s="225">
        <v>0.00084999999999999995</v>
      </c>
      <c r="T243" s="226">
        <f>S243*H243</f>
        <v>0.0050999999999999995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27" t="s">
        <v>193</v>
      </c>
      <c r="AT243" s="227" t="s">
        <v>147</v>
      </c>
      <c r="AU243" s="227" t="s">
        <v>81</v>
      </c>
      <c r="AY243" s="20" t="s">
        <v>144</v>
      </c>
      <c r="BE243" s="228">
        <f>IF(N243="základní",J243,0)</f>
        <v>0</v>
      </c>
      <c r="BF243" s="228">
        <f>IF(N243="snížená",J243,0)</f>
        <v>0</v>
      </c>
      <c r="BG243" s="228">
        <f>IF(N243="zákl. přenesená",J243,0)</f>
        <v>0</v>
      </c>
      <c r="BH243" s="228">
        <f>IF(N243="sníž. přenesená",J243,0)</f>
        <v>0</v>
      </c>
      <c r="BI243" s="228">
        <f>IF(N243="nulová",J243,0)</f>
        <v>0</v>
      </c>
      <c r="BJ243" s="20" t="s">
        <v>79</v>
      </c>
      <c r="BK243" s="228">
        <f>ROUND(I243*H243,2)</f>
        <v>0</v>
      </c>
      <c r="BL243" s="20" t="s">
        <v>193</v>
      </c>
      <c r="BM243" s="227" t="s">
        <v>842</v>
      </c>
    </row>
    <row r="244" s="2" customFormat="1">
      <c r="A244" s="41"/>
      <c r="B244" s="42"/>
      <c r="C244" s="43"/>
      <c r="D244" s="229" t="s">
        <v>154</v>
      </c>
      <c r="E244" s="43"/>
      <c r="F244" s="230" t="s">
        <v>843</v>
      </c>
      <c r="G244" s="43"/>
      <c r="H244" s="43"/>
      <c r="I244" s="231"/>
      <c r="J244" s="43"/>
      <c r="K244" s="43"/>
      <c r="L244" s="47"/>
      <c r="M244" s="232"/>
      <c r="N244" s="233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154</v>
      </c>
      <c r="AU244" s="20" t="s">
        <v>81</v>
      </c>
    </row>
    <row r="245" s="14" customFormat="1">
      <c r="A245" s="14"/>
      <c r="B245" s="244"/>
      <c r="C245" s="245"/>
      <c r="D245" s="229" t="s">
        <v>156</v>
      </c>
      <c r="E245" s="246" t="s">
        <v>19</v>
      </c>
      <c r="F245" s="247" t="s">
        <v>844</v>
      </c>
      <c r="G245" s="245"/>
      <c r="H245" s="248">
        <v>6</v>
      </c>
      <c r="I245" s="249"/>
      <c r="J245" s="245"/>
      <c r="K245" s="245"/>
      <c r="L245" s="250"/>
      <c r="M245" s="251"/>
      <c r="N245" s="252"/>
      <c r="O245" s="252"/>
      <c r="P245" s="252"/>
      <c r="Q245" s="252"/>
      <c r="R245" s="252"/>
      <c r="S245" s="252"/>
      <c r="T245" s="25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4" t="s">
        <v>156</v>
      </c>
      <c r="AU245" s="254" t="s">
        <v>81</v>
      </c>
      <c r="AV245" s="14" t="s">
        <v>81</v>
      </c>
      <c r="AW245" s="14" t="s">
        <v>33</v>
      </c>
      <c r="AX245" s="14" t="s">
        <v>79</v>
      </c>
      <c r="AY245" s="254" t="s">
        <v>144</v>
      </c>
    </row>
    <row r="246" s="2" customFormat="1" ht="16.5" customHeight="1">
      <c r="A246" s="41"/>
      <c r="B246" s="42"/>
      <c r="C246" s="216" t="s">
        <v>556</v>
      </c>
      <c r="D246" s="216" t="s">
        <v>147</v>
      </c>
      <c r="E246" s="217" t="s">
        <v>845</v>
      </c>
      <c r="F246" s="218" t="s">
        <v>846</v>
      </c>
      <c r="G246" s="219" t="s">
        <v>263</v>
      </c>
      <c r="H246" s="220">
        <v>5</v>
      </c>
      <c r="I246" s="221"/>
      <c r="J246" s="222">
        <f>ROUND(I246*H246,2)</f>
        <v>0</v>
      </c>
      <c r="K246" s="218" t="s">
        <v>151</v>
      </c>
      <c r="L246" s="47"/>
      <c r="M246" s="223" t="s">
        <v>19</v>
      </c>
      <c r="N246" s="224" t="s">
        <v>43</v>
      </c>
      <c r="O246" s="87"/>
      <c r="P246" s="225">
        <f>O246*H246</f>
        <v>0</v>
      </c>
      <c r="Q246" s="225">
        <v>0.00014156990000000001</v>
      </c>
      <c r="R246" s="225">
        <f>Q246*H246</f>
        <v>0.00070784950000000004</v>
      </c>
      <c r="S246" s="225">
        <v>0</v>
      </c>
      <c r="T246" s="226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27" t="s">
        <v>193</v>
      </c>
      <c r="AT246" s="227" t="s">
        <v>147</v>
      </c>
      <c r="AU246" s="227" t="s">
        <v>81</v>
      </c>
      <c r="AY246" s="20" t="s">
        <v>144</v>
      </c>
      <c r="BE246" s="228">
        <f>IF(N246="základní",J246,0)</f>
        <v>0</v>
      </c>
      <c r="BF246" s="228">
        <f>IF(N246="snížená",J246,0)</f>
        <v>0</v>
      </c>
      <c r="BG246" s="228">
        <f>IF(N246="zákl. přenesená",J246,0)</f>
        <v>0</v>
      </c>
      <c r="BH246" s="228">
        <f>IF(N246="sníž. přenesená",J246,0)</f>
        <v>0</v>
      </c>
      <c r="BI246" s="228">
        <f>IF(N246="nulová",J246,0)</f>
        <v>0</v>
      </c>
      <c r="BJ246" s="20" t="s">
        <v>79</v>
      </c>
      <c r="BK246" s="228">
        <f>ROUND(I246*H246,2)</f>
        <v>0</v>
      </c>
      <c r="BL246" s="20" t="s">
        <v>193</v>
      </c>
      <c r="BM246" s="227" t="s">
        <v>847</v>
      </c>
    </row>
    <row r="247" s="2" customFormat="1">
      <c r="A247" s="41"/>
      <c r="B247" s="42"/>
      <c r="C247" s="43"/>
      <c r="D247" s="229" t="s">
        <v>154</v>
      </c>
      <c r="E247" s="43"/>
      <c r="F247" s="230" t="s">
        <v>848</v>
      </c>
      <c r="G247" s="43"/>
      <c r="H247" s="43"/>
      <c r="I247" s="231"/>
      <c r="J247" s="43"/>
      <c r="K247" s="43"/>
      <c r="L247" s="47"/>
      <c r="M247" s="232"/>
      <c r="N247" s="233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20" t="s">
        <v>154</v>
      </c>
      <c r="AU247" s="20" t="s">
        <v>81</v>
      </c>
    </row>
    <row r="248" s="14" customFormat="1">
      <c r="A248" s="14"/>
      <c r="B248" s="244"/>
      <c r="C248" s="245"/>
      <c r="D248" s="229" t="s">
        <v>156</v>
      </c>
      <c r="E248" s="246" t="s">
        <v>19</v>
      </c>
      <c r="F248" s="247" t="s">
        <v>674</v>
      </c>
      <c r="G248" s="245"/>
      <c r="H248" s="248">
        <v>5</v>
      </c>
      <c r="I248" s="249"/>
      <c r="J248" s="245"/>
      <c r="K248" s="245"/>
      <c r="L248" s="250"/>
      <c r="M248" s="251"/>
      <c r="N248" s="252"/>
      <c r="O248" s="252"/>
      <c r="P248" s="252"/>
      <c r="Q248" s="252"/>
      <c r="R248" s="252"/>
      <c r="S248" s="252"/>
      <c r="T248" s="253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4" t="s">
        <v>156</v>
      </c>
      <c r="AU248" s="254" t="s">
        <v>81</v>
      </c>
      <c r="AV248" s="14" t="s">
        <v>81</v>
      </c>
      <c r="AW248" s="14" t="s">
        <v>33</v>
      </c>
      <c r="AX248" s="14" t="s">
        <v>79</v>
      </c>
      <c r="AY248" s="254" t="s">
        <v>144</v>
      </c>
    </row>
    <row r="249" s="2" customFormat="1" ht="16.5" customHeight="1">
      <c r="A249" s="41"/>
      <c r="B249" s="42"/>
      <c r="C249" s="216" t="s">
        <v>561</v>
      </c>
      <c r="D249" s="216" t="s">
        <v>147</v>
      </c>
      <c r="E249" s="217" t="s">
        <v>849</v>
      </c>
      <c r="F249" s="218" t="s">
        <v>850</v>
      </c>
      <c r="G249" s="219" t="s">
        <v>263</v>
      </c>
      <c r="H249" s="220">
        <v>4</v>
      </c>
      <c r="I249" s="221"/>
      <c r="J249" s="222">
        <f>ROUND(I249*H249,2)</f>
        <v>0</v>
      </c>
      <c r="K249" s="218" t="s">
        <v>151</v>
      </c>
      <c r="L249" s="47"/>
      <c r="M249" s="223" t="s">
        <v>19</v>
      </c>
      <c r="N249" s="224" t="s">
        <v>43</v>
      </c>
      <c r="O249" s="87"/>
      <c r="P249" s="225">
        <f>O249*H249</f>
        <v>0</v>
      </c>
      <c r="Q249" s="225">
        <v>0.00018156990000000001</v>
      </c>
      <c r="R249" s="225">
        <f>Q249*H249</f>
        <v>0.00072627960000000002</v>
      </c>
      <c r="S249" s="225">
        <v>0</v>
      </c>
      <c r="T249" s="226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27" t="s">
        <v>193</v>
      </c>
      <c r="AT249" s="227" t="s">
        <v>147</v>
      </c>
      <c r="AU249" s="227" t="s">
        <v>81</v>
      </c>
      <c r="AY249" s="20" t="s">
        <v>144</v>
      </c>
      <c r="BE249" s="228">
        <f>IF(N249="základní",J249,0)</f>
        <v>0</v>
      </c>
      <c r="BF249" s="228">
        <f>IF(N249="snížená",J249,0)</f>
        <v>0</v>
      </c>
      <c r="BG249" s="228">
        <f>IF(N249="zákl. přenesená",J249,0)</f>
        <v>0</v>
      </c>
      <c r="BH249" s="228">
        <f>IF(N249="sníž. přenesená",J249,0)</f>
        <v>0</v>
      </c>
      <c r="BI249" s="228">
        <f>IF(N249="nulová",J249,0)</f>
        <v>0</v>
      </c>
      <c r="BJ249" s="20" t="s">
        <v>79</v>
      </c>
      <c r="BK249" s="228">
        <f>ROUND(I249*H249,2)</f>
        <v>0</v>
      </c>
      <c r="BL249" s="20" t="s">
        <v>193</v>
      </c>
      <c r="BM249" s="227" t="s">
        <v>851</v>
      </c>
    </row>
    <row r="250" s="2" customFormat="1">
      <c r="A250" s="41"/>
      <c r="B250" s="42"/>
      <c r="C250" s="43"/>
      <c r="D250" s="229" t="s">
        <v>154</v>
      </c>
      <c r="E250" s="43"/>
      <c r="F250" s="230" t="s">
        <v>852</v>
      </c>
      <c r="G250" s="43"/>
      <c r="H250" s="43"/>
      <c r="I250" s="231"/>
      <c r="J250" s="43"/>
      <c r="K250" s="43"/>
      <c r="L250" s="47"/>
      <c r="M250" s="232"/>
      <c r="N250" s="233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154</v>
      </c>
      <c r="AU250" s="20" t="s">
        <v>81</v>
      </c>
    </row>
    <row r="251" s="2" customFormat="1" ht="16.5" customHeight="1">
      <c r="A251" s="41"/>
      <c r="B251" s="42"/>
      <c r="C251" s="266" t="s">
        <v>566</v>
      </c>
      <c r="D251" s="266" t="s">
        <v>267</v>
      </c>
      <c r="E251" s="267" t="s">
        <v>853</v>
      </c>
      <c r="F251" s="268" t="s">
        <v>854</v>
      </c>
      <c r="G251" s="269" t="s">
        <v>263</v>
      </c>
      <c r="H251" s="270">
        <v>4</v>
      </c>
      <c r="I251" s="271"/>
      <c r="J251" s="272">
        <f>ROUND(I251*H251,2)</f>
        <v>0</v>
      </c>
      <c r="K251" s="268" t="s">
        <v>264</v>
      </c>
      <c r="L251" s="273"/>
      <c r="M251" s="274" t="s">
        <v>19</v>
      </c>
      <c r="N251" s="275" t="s">
        <v>43</v>
      </c>
      <c r="O251" s="87"/>
      <c r="P251" s="225">
        <f>O251*H251</f>
        <v>0</v>
      </c>
      <c r="Q251" s="225">
        <v>0.00059999999999999995</v>
      </c>
      <c r="R251" s="225">
        <f>Q251*H251</f>
        <v>0.0023999999999999998</v>
      </c>
      <c r="S251" s="225">
        <v>0</v>
      </c>
      <c r="T251" s="226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27" t="s">
        <v>409</v>
      </c>
      <c r="AT251" s="227" t="s">
        <v>267</v>
      </c>
      <c r="AU251" s="227" t="s">
        <v>81</v>
      </c>
      <c r="AY251" s="20" t="s">
        <v>144</v>
      </c>
      <c r="BE251" s="228">
        <f>IF(N251="základní",J251,0)</f>
        <v>0</v>
      </c>
      <c r="BF251" s="228">
        <f>IF(N251="snížená",J251,0)</f>
        <v>0</v>
      </c>
      <c r="BG251" s="228">
        <f>IF(N251="zákl. přenesená",J251,0)</f>
        <v>0</v>
      </c>
      <c r="BH251" s="228">
        <f>IF(N251="sníž. přenesená",J251,0)</f>
        <v>0</v>
      </c>
      <c r="BI251" s="228">
        <f>IF(N251="nulová",J251,0)</f>
        <v>0</v>
      </c>
      <c r="BJ251" s="20" t="s">
        <v>79</v>
      </c>
      <c r="BK251" s="228">
        <f>ROUND(I251*H251,2)</f>
        <v>0</v>
      </c>
      <c r="BL251" s="20" t="s">
        <v>193</v>
      </c>
      <c r="BM251" s="227" t="s">
        <v>855</v>
      </c>
    </row>
    <row r="252" s="2" customFormat="1">
      <c r="A252" s="41"/>
      <c r="B252" s="42"/>
      <c r="C252" s="43"/>
      <c r="D252" s="229" t="s">
        <v>154</v>
      </c>
      <c r="E252" s="43"/>
      <c r="F252" s="230" t="s">
        <v>854</v>
      </c>
      <c r="G252" s="43"/>
      <c r="H252" s="43"/>
      <c r="I252" s="231"/>
      <c r="J252" s="43"/>
      <c r="K252" s="43"/>
      <c r="L252" s="47"/>
      <c r="M252" s="232"/>
      <c r="N252" s="233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154</v>
      </c>
      <c r="AU252" s="20" t="s">
        <v>81</v>
      </c>
    </row>
    <row r="253" s="2" customFormat="1" ht="16.5" customHeight="1">
      <c r="A253" s="41"/>
      <c r="B253" s="42"/>
      <c r="C253" s="216" t="s">
        <v>573</v>
      </c>
      <c r="D253" s="216" t="s">
        <v>147</v>
      </c>
      <c r="E253" s="217" t="s">
        <v>856</v>
      </c>
      <c r="F253" s="218" t="s">
        <v>857</v>
      </c>
      <c r="G253" s="219" t="s">
        <v>263</v>
      </c>
      <c r="H253" s="220">
        <v>3</v>
      </c>
      <c r="I253" s="221"/>
      <c r="J253" s="222">
        <f>ROUND(I253*H253,2)</f>
        <v>0</v>
      </c>
      <c r="K253" s="218" t="s">
        <v>151</v>
      </c>
      <c r="L253" s="47"/>
      <c r="M253" s="223" t="s">
        <v>19</v>
      </c>
      <c r="N253" s="224" t="s">
        <v>43</v>
      </c>
      <c r="O253" s="87"/>
      <c r="P253" s="225">
        <f>O253*H253</f>
        <v>0</v>
      </c>
      <c r="Q253" s="225">
        <v>0.0001515</v>
      </c>
      <c r="R253" s="225">
        <f>Q253*H253</f>
        <v>0.00045449999999999999</v>
      </c>
      <c r="S253" s="225">
        <v>0</v>
      </c>
      <c r="T253" s="226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27" t="s">
        <v>193</v>
      </c>
      <c r="AT253" s="227" t="s">
        <v>147</v>
      </c>
      <c r="AU253" s="227" t="s">
        <v>81</v>
      </c>
      <c r="AY253" s="20" t="s">
        <v>144</v>
      </c>
      <c r="BE253" s="228">
        <f>IF(N253="základní",J253,0)</f>
        <v>0</v>
      </c>
      <c r="BF253" s="228">
        <f>IF(N253="snížená",J253,0)</f>
        <v>0</v>
      </c>
      <c r="BG253" s="228">
        <f>IF(N253="zákl. přenesená",J253,0)</f>
        <v>0</v>
      </c>
      <c r="BH253" s="228">
        <f>IF(N253="sníž. přenesená",J253,0)</f>
        <v>0</v>
      </c>
      <c r="BI253" s="228">
        <f>IF(N253="nulová",J253,0)</f>
        <v>0</v>
      </c>
      <c r="BJ253" s="20" t="s">
        <v>79</v>
      </c>
      <c r="BK253" s="228">
        <f>ROUND(I253*H253,2)</f>
        <v>0</v>
      </c>
      <c r="BL253" s="20" t="s">
        <v>193</v>
      </c>
      <c r="BM253" s="227" t="s">
        <v>858</v>
      </c>
    </row>
    <row r="254" s="2" customFormat="1">
      <c r="A254" s="41"/>
      <c r="B254" s="42"/>
      <c r="C254" s="43"/>
      <c r="D254" s="229" t="s">
        <v>154</v>
      </c>
      <c r="E254" s="43"/>
      <c r="F254" s="230" t="s">
        <v>859</v>
      </c>
      <c r="G254" s="43"/>
      <c r="H254" s="43"/>
      <c r="I254" s="231"/>
      <c r="J254" s="43"/>
      <c r="K254" s="43"/>
      <c r="L254" s="47"/>
      <c r="M254" s="232"/>
      <c r="N254" s="233"/>
      <c r="O254" s="87"/>
      <c r="P254" s="87"/>
      <c r="Q254" s="87"/>
      <c r="R254" s="87"/>
      <c r="S254" s="87"/>
      <c r="T254" s="8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20" t="s">
        <v>154</v>
      </c>
      <c r="AU254" s="20" t="s">
        <v>81</v>
      </c>
    </row>
    <row r="255" s="2" customFormat="1" ht="16.5" customHeight="1">
      <c r="A255" s="41"/>
      <c r="B255" s="42"/>
      <c r="C255" s="266" t="s">
        <v>188</v>
      </c>
      <c r="D255" s="266" t="s">
        <v>267</v>
      </c>
      <c r="E255" s="267" t="s">
        <v>860</v>
      </c>
      <c r="F255" s="268" t="s">
        <v>861</v>
      </c>
      <c r="G255" s="269" t="s">
        <v>263</v>
      </c>
      <c r="H255" s="270">
        <v>2</v>
      </c>
      <c r="I255" s="271"/>
      <c r="J255" s="272">
        <f>ROUND(I255*H255,2)</f>
        <v>0</v>
      </c>
      <c r="K255" s="268" t="s">
        <v>264</v>
      </c>
      <c r="L255" s="273"/>
      <c r="M255" s="274" t="s">
        <v>19</v>
      </c>
      <c r="N255" s="275" t="s">
        <v>43</v>
      </c>
      <c r="O255" s="87"/>
      <c r="P255" s="225">
        <f>O255*H255</f>
        <v>0</v>
      </c>
      <c r="Q255" s="225">
        <v>0</v>
      </c>
      <c r="R255" s="225">
        <f>Q255*H255</f>
        <v>0</v>
      </c>
      <c r="S255" s="225">
        <v>0</v>
      </c>
      <c r="T255" s="226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27" t="s">
        <v>409</v>
      </c>
      <c r="AT255" s="227" t="s">
        <v>267</v>
      </c>
      <c r="AU255" s="227" t="s">
        <v>81</v>
      </c>
      <c r="AY255" s="20" t="s">
        <v>144</v>
      </c>
      <c r="BE255" s="228">
        <f>IF(N255="základní",J255,0)</f>
        <v>0</v>
      </c>
      <c r="BF255" s="228">
        <f>IF(N255="snížená",J255,0)</f>
        <v>0</v>
      </c>
      <c r="BG255" s="228">
        <f>IF(N255="zákl. přenesená",J255,0)</f>
        <v>0</v>
      </c>
      <c r="BH255" s="228">
        <f>IF(N255="sníž. přenesená",J255,0)</f>
        <v>0</v>
      </c>
      <c r="BI255" s="228">
        <f>IF(N255="nulová",J255,0)</f>
        <v>0</v>
      </c>
      <c r="BJ255" s="20" t="s">
        <v>79</v>
      </c>
      <c r="BK255" s="228">
        <f>ROUND(I255*H255,2)</f>
        <v>0</v>
      </c>
      <c r="BL255" s="20" t="s">
        <v>193</v>
      </c>
      <c r="BM255" s="227" t="s">
        <v>862</v>
      </c>
    </row>
    <row r="256" s="2" customFormat="1">
      <c r="A256" s="41"/>
      <c r="B256" s="42"/>
      <c r="C256" s="43"/>
      <c r="D256" s="229" t="s">
        <v>154</v>
      </c>
      <c r="E256" s="43"/>
      <c r="F256" s="230" t="s">
        <v>861</v>
      </c>
      <c r="G256" s="43"/>
      <c r="H256" s="43"/>
      <c r="I256" s="231"/>
      <c r="J256" s="43"/>
      <c r="K256" s="43"/>
      <c r="L256" s="47"/>
      <c r="M256" s="232"/>
      <c r="N256" s="233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154</v>
      </c>
      <c r="AU256" s="20" t="s">
        <v>81</v>
      </c>
    </row>
    <row r="257" s="2" customFormat="1">
      <c r="A257" s="41"/>
      <c r="B257" s="42"/>
      <c r="C257" s="266" t="s">
        <v>585</v>
      </c>
      <c r="D257" s="266" t="s">
        <v>267</v>
      </c>
      <c r="E257" s="267" t="s">
        <v>863</v>
      </c>
      <c r="F257" s="268" t="s">
        <v>864</v>
      </c>
      <c r="G257" s="269" t="s">
        <v>263</v>
      </c>
      <c r="H257" s="270">
        <v>1</v>
      </c>
      <c r="I257" s="271"/>
      <c r="J257" s="272">
        <f>ROUND(I257*H257,2)</f>
        <v>0</v>
      </c>
      <c r="K257" s="268" t="s">
        <v>264</v>
      </c>
      <c r="L257" s="273"/>
      <c r="M257" s="274" t="s">
        <v>19</v>
      </c>
      <c r="N257" s="275" t="s">
        <v>43</v>
      </c>
      <c r="O257" s="87"/>
      <c r="P257" s="225">
        <f>O257*H257</f>
        <v>0</v>
      </c>
      <c r="Q257" s="225">
        <v>0</v>
      </c>
      <c r="R257" s="225">
        <f>Q257*H257</f>
        <v>0</v>
      </c>
      <c r="S257" s="225">
        <v>0</v>
      </c>
      <c r="T257" s="226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27" t="s">
        <v>409</v>
      </c>
      <c r="AT257" s="227" t="s">
        <v>267</v>
      </c>
      <c r="AU257" s="227" t="s">
        <v>81</v>
      </c>
      <c r="AY257" s="20" t="s">
        <v>144</v>
      </c>
      <c r="BE257" s="228">
        <f>IF(N257="základní",J257,0)</f>
        <v>0</v>
      </c>
      <c r="BF257" s="228">
        <f>IF(N257="snížená",J257,0)</f>
        <v>0</v>
      </c>
      <c r="BG257" s="228">
        <f>IF(N257="zákl. přenesená",J257,0)</f>
        <v>0</v>
      </c>
      <c r="BH257" s="228">
        <f>IF(N257="sníž. přenesená",J257,0)</f>
        <v>0</v>
      </c>
      <c r="BI257" s="228">
        <f>IF(N257="nulová",J257,0)</f>
        <v>0</v>
      </c>
      <c r="BJ257" s="20" t="s">
        <v>79</v>
      </c>
      <c r="BK257" s="228">
        <f>ROUND(I257*H257,2)</f>
        <v>0</v>
      </c>
      <c r="BL257" s="20" t="s">
        <v>193</v>
      </c>
      <c r="BM257" s="227" t="s">
        <v>865</v>
      </c>
    </row>
    <row r="258" s="2" customFormat="1">
      <c r="A258" s="41"/>
      <c r="B258" s="42"/>
      <c r="C258" s="43"/>
      <c r="D258" s="229" t="s">
        <v>154</v>
      </c>
      <c r="E258" s="43"/>
      <c r="F258" s="230" t="s">
        <v>864</v>
      </c>
      <c r="G258" s="43"/>
      <c r="H258" s="43"/>
      <c r="I258" s="231"/>
      <c r="J258" s="43"/>
      <c r="K258" s="43"/>
      <c r="L258" s="47"/>
      <c r="M258" s="232"/>
      <c r="N258" s="233"/>
      <c r="O258" s="87"/>
      <c r="P258" s="87"/>
      <c r="Q258" s="87"/>
      <c r="R258" s="87"/>
      <c r="S258" s="87"/>
      <c r="T258" s="88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20" t="s">
        <v>154</v>
      </c>
      <c r="AU258" s="20" t="s">
        <v>81</v>
      </c>
    </row>
    <row r="259" s="2" customFormat="1" ht="16.5" customHeight="1">
      <c r="A259" s="41"/>
      <c r="B259" s="42"/>
      <c r="C259" s="216" t="s">
        <v>591</v>
      </c>
      <c r="D259" s="216" t="s">
        <v>147</v>
      </c>
      <c r="E259" s="217" t="s">
        <v>386</v>
      </c>
      <c r="F259" s="218" t="s">
        <v>387</v>
      </c>
      <c r="G259" s="219" t="s">
        <v>350</v>
      </c>
      <c r="H259" s="220">
        <v>0.42099999999999999</v>
      </c>
      <c r="I259" s="221"/>
      <c r="J259" s="222">
        <f>ROUND(I259*H259,2)</f>
        <v>0</v>
      </c>
      <c r="K259" s="218" t="s">
        <v>151</v>
      </c>
      <c r="L259" s="47"/>
      <c r="M259" s="223" t="s">
        <v>19</v>
      </c>
      <c r="N259" s="224" t="s">
        <v>43</v>
      </c>
      <c r="O259" s="87"/>
      <c r="P259" s="225">
        <f>O259*H259</f>
        <v>0</v>
      </c>
      <c r="Q259" s="225">
        <v>0</v>
      </c>
      <c r="R259" s="225">
        <f>Q259*H259</f>
        <v>0</v>
      </c>
      <c r="S259" s="225">
        <v>0</v>
      </c>
      <c r="T259" s="226">
        <f>S259*H259</f>
        <v>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27" t="s">
        <v>193</v>
      </c>
      <c r="AT259" s="227" t="s">
        <v>147</v>
      </c>
      <c r="AU259" s="227" t="s">
        <v>81</v>
      </c>
      <c r="AY259" s="20" t="s">
        <v>144</v>
      </c>
      <c r="BE259" s="228">
        <f>IF(N259="základní",J259,0)</f>
        <v>0</v>
      </c>
      <c r="BF259" s="228">
        <f>IF(N259="snížená",J259,0)</f>
        <v>0</v>
      </c>
      <c r="BG259" s="228">
        <f>IF(N259="zákl. přenesená",J259,0)</f>
        <v>0</v>
      </c>
      <c r="BH259" s="228">
        <f>IF(N259="sníž. přenesená",J259,0)</f>
        <v>0</v>
      </c>
      <c r="BI259" s="228">
        <f>IF(N259="nulová",J259,0)</f>
        <v>0</v>
      </c>
      <c r="BJ259" s="20" t="s">
        <v>79</v>
      </c>
      <c r="BK259" s="228">
        <f>ROUND(I259*H259,2)</f>
        <v>0</v>
      </c>
      <c r="BL259" s="20" t="s">
        <v>193</v>
      </c>
      <c r="BM259" s="227" t="s">
        <v>866</v>
      </c>
    </row>
    <row r="260" s="2" customFormat="1">
      <c r="A260" s="41"/>
      <c r="B260" s="42"/>
      <c r="C260" s="43"/>
      <c r="D260" s="229" t="s">
        <v>154</v>
      </c>
      <c r="E260" s="43"/>
      <c r="F260" s="230" t="s">
        <v>389</v>
      </c>
      <c r="G260" s="43"/>
      <c r="H260" s="43"/>
      <c r="I260" s="231"/>
      <c r="J260" s="43"/>
      <c r="K260" s="43"/>
      <c r="L260" s="47"/>
      <c r="M260" s="232"/>
      <c r="N260" s="233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20" t="s">
        <v>154</v>
      </c>
      <c r="AU260" s="20" t="s">
        <v>81</v>
      </c>
    </row>
    <row r="261" s="12" customFormat="1" ht="22.8" customHeight="1">
      <c r="A261" s="12"/>
      <c r="B261" s="200"/>
      <c r="C261" s="201"/>
      <c r="D261" s="202" t="s">
        <v>71</v>
      </c>
      <c r="E261" s="214" t="s">
        <v>867</v>
      </c>
      <c r="F261" s="214" t="s">
        <v>868</v>
      </c>
      <c r="G261" s="201"/>
      <c r="H261" s="201"/>
      <c r="I261" s="204"/>
      <c r="J261" s="215">
        <f>BK261</f>
        <v>0</v>
      </c>
      <c r="K261" s="201"/>
      <c r="L261" s="206"/>
      <c r="M261" s="207"/>
      <c r="N261" s="208"/>
      <c r="O261" s="208"/>
      <c r="P261" s="209">
        <f>SUM(P262:P266)</f>
        <v>0</v>
      </c>
      <c r="Q261" s="208"/>
      <c r="R261" s="209">
        <f>SUM(R262:R266)</f>
        <v>0.0018</v>
      </c>
      <c r="S261" s="208"/>
      <c r="T261" s="210">
        <f>SUM(T262:T266)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11" t="s">
        <v>81</v>
      </c>
      <c r="AT261" s="212" t="s">
        <v>71</v>
      </c>
      <c r="AU261" s="212" t="s">
        <v>79</v>
      </c>
      <c r="AY261" s="211" t="s">
        <v>144</v>
      </c>
      <c r="BK261" s="213">
        <f>SUM(BK262:BK266)</f>
        <v>0</v>
      </c>
    </row>
    <row r="262" s="2" customFormat="1" ht="16.5" customHeight="1">
      <c r="A262" s="41"/>
      <c r="B262" s="42"/>
      <c r="C262" s="216" t="s">
        <v>258</v>
      </c>
      <c r="D262" s="216" t="s">
        <v>147</v>
      </c>
      <c r="E262" s="217" t="s">
        <v>869</v>
      </c>
      <c r="F262" s="218" t="s">
        <v>870</v>
      </c>
      <c r="G262" s="219" t="s">
        <v>263</v>
      </c>
      <c r="H262" s="220">
        <v>3</v>
      </c>
      <c r="I262" s="221"/>
      <c r="J262" s="222">
        <f>ROUND(I262*H262,2)</f>
        <v>0</v>
      </c>
      <c r="K262" s="218" t="s">
        <v>151</v>
      </c>
      <c r="L262" s="47"/>
      <c r="M262" s="223" t="s">
        <v>19</v>
      </c>
      <c r="N262" s="224" t="s">
        <v>43</v>
      </c>
      <c r="O262" s="87"/>
      <c r="P262" s="225">
        <f>O262*H262</f>
        <v>0</v>
      </c>
      <c r="Q262" s="225">
        <v>0.00025000000000000001</v>
      </c>
      <c r="R262" s="225">
        <f>Q262*H262</f>
        <v>0.00075000000000000002</v>
      </c>
      <c r="S262" s="225">
        <v>0</v>
      </c>
      <c r="T262" s="226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27" t="s">
        <v>193</v>
      </c>
      <c r="AT262" s="227" t="s">
        <v>147</v>
      </c>
      <c r="AU262" s="227" t="s">
        <v>81</v>
      </c>
      <c r="AY262" s="20" t="s">
        <v>144</v>
      </c>
      <c r="BE262" s="228">
        <f>IF(N262="základní",J262,0)</f>
        <v>0</v>
      </c>
      <c r="BF262" s="228">
        <f>IF(N262="snížená",J262,0)</f>
        <v>0</v>
      </c>
      <c r="BG262" s="228">
        <f>IF(N262="zákl. přenesená",J262,0)</f>
        <v>0</v>
      </c>
      <c r="BH262" s="228">
        <f>IF(N262="sníž. přenesená",J262,0)</f>
        <v>0</v>
      </c>
      <c r="BI262" s="228">
        <f>IF(N262="nulová",J262,0)</f>
        <v>0</v>
      </c>
      <c r="BJ262" s="20" t="s">
        <v>79</v>
      </c>
      <c r="BK262" s="228">
        <f>ROUND(I262*H262,2)</f>
        <v>0</v>
      </c>
      <c r="BL262" s="20" t="s">
        <v>193</v>
      </c>
      <c r="BM262" s="227" t="s">
        <v>871</v>
      </c>
    </row>
    <row r="263" s="2" customFormat="1">
      <c r="A263" s="41"/>
      <c r="B263" s="42"/>
      <c r="C263" s="43"/>
      <c r="D263" s="229" t="s">
        <v>154</v>
      </c>
      <c r="E263" s="43"/>
      <c r="F263" s="230" t="s">
        <v>872</v>
      </c>
      <c r="G263" s="43"/>
      <c r="H263" s="43"/>
      <c r="I263" s="231"/>
      <c r="J263" s="43"/>
      <c r="K263" s="43"/>
      <c r="L263" s="47"/>
      <c r="M263" s="232"/>
      <c r="N263" s="233"/>
      <c r="O263" s="87"/>
      <c r="P263" s="87"/>
      <c r="Q263" s="87"/>
      <c r="R263" s="87"/>
      <c r="S263" s="87"/>
      <c r="T263" s="88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20" t="s">
        <v>154</v>
      </c>
      <c r="AU263" s="20" t="s">
        <v>81</v>
      </c>
    </row>
    <row r="264" s="2" customFormat="1" ht="16.5" customHeight="1">
      <c r="A264" s="41"/>
      <c r="B264" s="42"/>
      <c r="C264" s="216" t="s">
        <v>600</v>
      </c>
      <c r="D264" s="216" t="s">
        <v>147</v>
      </c>
      <c r="E264" s="217" t="s">
        <v>873</v>
      </c>
      <c r="F264" s="218" t="s">
        <v>874</v>
      </c>
      <c r="G264" s="219" t="s">
        <v>263</v>
      </c>
      <c r="H264" s="220">
        <v>3</v>
      </c>
      <c r="I264" s="221"/>
      <c r="J264" s="222">
        <f>ROUND(I264*H264,2)</f>
        <v>0</v>
      </c>
      <c r="K264" s="218" t="s">
        <v>151</v>
      </c>
      <c r="L264" s="47"/>
      <c r="M264" s="223" t="s">
        <v>19</v>
      </c>
      <c r="N264" s="224" t="s">
        <v>43</v>
      </c>
      <c r="O264" s="87"/>
      <c r="P264" s="225">
        <f>O264*H264</f>
        <v>0</v>
      </c>
      <c r="Q264" s="225">
        <v>0.00035</v>
      </c>
      <c r="R264" s="225">
        <f>Q264*H264</f>
        <v>0.0010499999999999999</v>
      </c>
      <c r="S264" s="225">
        <v>0</v>
      </c>
      <c r="T264" s="226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27" t="s">
        <v>193</v>
      </c>
      <c r="AT264" s="227" t="s">
        <v>147</v>
      </c>
      <c r="AU264" s="227" t="s">
        <v>81</v>
      </c>
      <c r="AY264" s="20" t="s">
        <v>144</v>
      </c>
      <c r="BE264" s="228">
        <f>IF(N264="základní",J264,0)</f>
        <v>0</v>
      </c>
      <c r="BF264" s="228">
        <f>IF(N264="snížená",J264,0)</f>
        <v>0</v>
      </c>
      <c r="BG264" s="228">
        <f>IF(N264="zákl. přenesená",J264,0)</f>
        <v>0</v>
      </c>
      <c r="BH264" s="228">
        <f>IF(N264="sníž. přenesená",J264,0)</f>
        <v>0</v>
      </c>
      <c r="BI264" s="228">
        <f>IF(N264="nulová",J264,0)</f>
        <v>0</v>
      </c>
      <c r="BJ264" s="20" t="s">
        <v>79</v>
      </c>
      <c r="BK264" s="228">
        <f>ROUND(I264*H264,2)</f>
        <v>0</v>
      </c>
      <c r="BL264" s="20" t="s">
        <v>193</v>
      </c>
      <c r="BM264" s="227" t="s">
        <v>875</v>
      </c>
    </row>
    <row r="265" s="2" customFormat="1">
      <c r="A265" s="41"/>
      <c r="B265" s="42"/>
      <c r="C265" s="43"/>
      <c r="D265" s="229" t="s">
        <v>154</v>
      </c>
      <c r="E265" s="43"/>
      <c r="F265" s="230" t="s">
        <v>876</v>
      </c>
      <c r="G265" s="43"/>
      <c r="H265" s="43"/>
      <c r="I265" s="231"/>
      <c r="J265" s="43"/>
      <c r="K265" s="43"/>
      <c r="L265" s="47"/>
      <c r="M265" s="232"/>
      <c r="N265" s="233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20" t="s">
        <v>154</v>
      </c>
      <c r="AU265" s="20" t="s">
        <v>81</v>
      </c>
    </row>
    <row r="266" s="14" customFormat="1">
      <c r="A266" s="14"/>
      <c r="B266" s="244"/>
      <c r="C266" s="245"/>
      <c r="D266" s="229" t="s">
        <v>156</v>
      </c>
      <c r="E266" s="246" t="s">
        <v>19</v>
      </c>
      <c r="F266" s="247" t="s">
        <v>877</v>
      </c>
      <c r="G266" s="245"/>
      <c r="H266" s="248">
        <v>3</v>
      </c>
      <c r="I266" s="249"/>
      <c r="J266" s="245"/>
      <c r="K266" s="245"/>
      <c r="L266" s="250"/>
      <c r="M266" s="251"/>
      <c r="N266" s="252"/>
      <c r="O266" s="252"/>
      <c r="P266" s="252"/>
      <c r="Q266" s="252"/>
      <c r="R266" s="252"/>
      <c r="S266" s="252"/>
      <c r="T266" s="253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4" t="s">
        <v>156</v>
      </c>
      <c r="AU266" s="254" t="s">
        <v>81</v>
      </c>
      <c r="AV266" s="14" t="s">
        <v>81</v>
      </c>
      <c r="AW266" s="14" t="s">
        <v>33</v>
      </c>
      <c r="AX266" s="14" t="s">
        <v>79</v>
      </c>
      <c r="AY266" s="254" t="s">
        <v>144</v>
      </c>
    </row>
    <row r="267" s="12" customFormat="1" ht="25.92" customHeight="1">
      <c r="A267" s="12"/>
      <c r="B267" s="200"/>
      <c r="C267" s="201"/>
      <c r="D267" s="202" t="s">
        <v>71</v>
      </c>
      <c r="E267" s="203" t="s">
        <v>878</v>
      </c>
      <c r="F267" s="203" t="s">
        <v>879</v>
      </c>
      <c r="G267" s="201"/>
      <c r="H267" s="201"/>
      <c r="I267" s="204"/>
      <c r="J267" s="205">
        <f>BK267</f>
        <v>0</v>
      </c>
      <c r="K267" s="201"/>
      <c r="L267" s="206"/>
      <c r="M267" s="207"/>
      <c r="N267" s="208"/>
      <c r="O267" s="208"/>
      <c r="P267" s="209">
        <f>SUM(P268:P286)</f>
        <v>0</v>
      </c>
      <c r="Q267" s="208"/>
      <c r="R267" s="209">
        <f>SUM(R268:R286)</f>
        <v>0</v>
      </c>
      <c r="S267" s="208"/>
      <c r="T267" s="210">
        <f>SUM(T268:T286)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11" t="s">
        <v>152</v>
      </c>
      <c r="AT267" s="212" t="s">
        <v>71</v>
      </c>
      <c r="AU267" s="212" t="s">
        <v>72</v>
      </c>
      <c r="AY267" s="211" t="s">
        <v>144</v>
      </c>
      <c r="BK267" s="213">
        <f>SUM(BK268:BK286)</f>
        <v>0</v>
      </c>
    </row>
    <row r="268" s="2" customFormat="1" ht="16.5" customHeight="1">
      <c r="A268" s="41"/>
      <c r="B268" s="42"/>
      <c r="C268" s="216" t="s">
        <v>607</v>
      </c>
      <c r="D268" s="216" t="s">
        <v>147</v>
      </c>
      <c r="E268" s="217" t="s">
        <v>880</v>
      </c>
      <c r="F268" s="218" t="s">
        <v>881</v>
      </c>
      <c r="G268" s="219" t="s">
        <v>882</v>
      </c>
      <c r="H268" s="220">
        <v>20</v>
      </c>
      <c r="I268" s="221"/>
      <c r="J268" s="222">
        <f>ROUND(I268*H268,2)</f>
        <v>0</v>
      </c>
      <c r="K268" s="218" t="s">
        <v>151</v>
      </c>
      <c r="L268" s="47"/>
      <c r="M268" s="223" t="s">
        <v>19</v>
      </c>
      <c r="N268" s="224" t="s">
        <v>43</v>
      </c>
      <c r="O268" s="87"/>
      <c r="P268" s="225">
        <f>O268*H268</f>
        <v>0</v>
      </c>
      <c r="Q268" s="225">
        <v>0</v>
      </c>
      <c r="R268" s="225">
        <f>Q268*H268</f>
        <v>0</v>
      </c>
      <c r="S268" s="225">
        <v>0</v>
      </c>
      <c r="T268" s="226">
        <f>S268*H268</f>
        <v>0</v>
      </c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R268" s="227" t="s">
        <v>768</v>
      </c>
      <c r="AT268" s="227" t="s">
        <v>147</v>
      </c>
      <c r="AU268" s="227" t="s">
        <v>79</v>
      </c>
      <c r="AY268" s="20" t="s">
        <v>144</v>
      </c>
      <c r="BE268" s="228">
        <f>IF(N268="základní",J268,0)</f>
        <v>0</v>
      </c>
      <c r="BF268" s="228">
        <f>IF(N268="snížená",J268,0)</f>
        <v>0</v>
      </c>
      <c r="BG268" s="228">
        <f>IF(N268="zákl. přenesená",J268,0)</f>
        <v>0</v>
      </c>
      <c r="BH268" s="228">
        <f>IF(N268="sníž. přenesená",J268,0)</f>
        <v>0</v>
      </c>
      <c r="BI268" s="228">
        <f>IF(N268="nulová",J268,0)</f>
        <v>0</v>
      </c>
      <c r="BJ268" s="20" t="s">
        <v>79</v>
      </c>
      <c r="BK268" s="228">
        <f>ROUND(I268*H268,2)</f>
        <v>0</v>
      </c>
      <c r="BL268" s="20" t="s">
        <v>768</v>
      </c>
      <c r="BM268" s="227" t="s">
        <v>883</v>
      </c>
    </row>
    <row r="269" s="2" customFormat="1">
      <c r="A269" s="41"/>
      <c r="B269" s="42"/>
      <c r="C269" s="43"/>
      <c r="D269" s="229" t="s">
        <v>154</v>
      </c>
      <c r="E269" s="43"/>
      <c r="F269" s="230" t="s">
        <v>884</v>
      </c>
      <c r="G269" s="43"/>
      <c r="H269" s="43"/>
      <c r="I269" s="231"/>
      <c r="J269" s="43"/>
      <c r="K269" s="43"/>
      <c r="L269" s="47"/>
      <c r="M269" s="232"/>
      <c r="N269" s="233"/>
      <c r="O269" s="87"/>
      <c r="P269" s="87"/>
      <c r="Q269" s="87"/>
      <c r="R269" s="87"/>
      <c r="S269" s="87"/>
      <c r="T269" s="88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T269" s="20" t="s">
        <v>154</v>
      </c>
      <c r="AU269" s="20" t="s">
        <v>79</v>
      </c>
    </row>
    <row r="270" s="13" customFormat="1">
      <c r="A270" s="13"/>
      <c r="B270" s="234"/>
      <c r="C270" s="235"/>
      <c r="D270" s="229" t="s">
        <v>156</v>
      </c>
      <c r="E270" s="236" t="s">
        <v>19</v>
      </c>
      <c r="F270" s="237" t="s">
        <v>885</v>
      </c>
      <c r="G270" s="235"/>
      <c r="H270" s="236" t="s">
        <v>19</v>
      </c>
      <c r="I270" s="238"/>
      <c r="J270" s="235"/>
      <c r="K270" s="235"/>
      <c r="L270" s="239"/>
      <c r="M270" s="240"/>
      <c r="N270" s="241"/>
      <c r="O270" s="241"/>
      <c r="P270" s="241"/>
      <c r="Q270" s="241"/>
      <c r="R270" s="241"/>
      <c r="S270" s="241"/>
      <c r="T270" s="24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3" t="s">
        <v>156</v>
      </c>
      <c r="AU270" s="243" t="s">
        <v>79</v>
      </c>
      <c r="AV270" s="13" t="s">
        <v>79</v>
      </c>
      <c r="AW270" s="13" t="s">
        <v>33</v>
      </c>
      <c r="AX270" s="13" t="s">
        <v>72</v>
      </c>
      <c r="AY270" s="243" t="s">
        <v>144</v>
      </c>
    </row>
    <row r="271" s="13" customFormat="1">
      <c r="A271" s="13"/>
      <c r="B271" s="234"/>
      <c r="C271" s="235"/>
      <c r="D271" s="229" t="s">
        <v>156</v>
      </c>
      <c r="E271" s="236" t="s">
        <v>19</v>
      </c>
      <c r="F271" s="237" t="s">
        <v>886</v>
      </c>
      <c r="G271" s="235"/>
      <c r="H271" s="236" t="s">
        <v>19</v>
      </c>
      <c r="I271" s="238"/>
      <c r="J271" s="235"/>
      <c r="K271" s="235"/>
      <c r="L271" s="239"/>
      <c r="M271" s="240"/>
      <c r="N271" s="241"/>
      <c r="O271" s="241"/>
      <c r="P271" s="241"/>
      <c r="Q271" s="241"/>
      <c r="R271" s="241"/>
      <c r="S271" s="241"/>
      <c r="T271" s="24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3" t="s">
        <v>156</v>
      </c>
      <c r="AU271" s="243" t="s">
        <v>79</v>
      </c>
      <c r="AV271" s="13" t="s">
        <v>79</v>
      </c>
      <c r="AW271" s="13" t="s">
        <v>33</v>
      </c>
      <c r="AX271" s="13" t="s">
        <v>72</v>
      </c>
      <c r="AY271" s="243" t="s">
        <v>144</v>
      </c>
    </row>
    <row r="272" s="13" customFormat="1">
      <c r="A272" s="13"/>
      <c r="B272" s="234"/>
      <c r="C272" s="235"/>
      <c r="D272" s="229" t="s">
        <v>156</v>
      </c>
      <c r="E272" s="236" t="s">
        <v>19</v>
      </c>
      <c r="F272" s="237" t="s">
        <v>887</v>
      </c>
      <c r="G272" s="235"/>
      <c r="H272" s="236" t="s">
        <v>19</v>
      </c>
      <c r="I272" s="238"/>
      <c r="J272" s="235"/>
      <c r="K272" s="235"/>
      <c r="L272" s="239"/>
      <c r="M272" s="240"/>
      <c r="N272" s="241"/>
      <c r="O272" s="241"/>
      <c r="P272" s="241"/>
      <c r="Q272" s="241"/>
      <c r="R272" s="241"/>
      <c r="S272" s="241"/>
      <c r="T272" s="24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3" t="s">
        <v>156</v>
      </c>
      <c r="AU272" s="243" t="s">
        <v>79</v>
      </c>
      <c r="AV272" s="13" t="s">
        <v>79</v>
      </c>
      <c r="AW272" s="13" t="s">
        <v>33</v>
      </c>
      <c r="AX272" s="13" t="s">
        <v>72</v>
      </c>
      <c r="AY272" s="243" t="s">
        <v>144</v>
      </c>
    </row>
    <row r="273" s="14" customFormat="1">
      <c r="A273" s="14"/>
      <c r="B273" s="244"/>
      <c r="C273" s="245"/>
      <c r="D273" s="229" t="s">
        <v>156</v>
      </c>
      <c r="E273" s="246" t="s">
        <v>19</v>
      </c>
      <c r="F273" s="247" t="s">
        <v>330</v>
      </c>
      <c r="G273" s="245"/>
      <c r="H273" s="248">
        <v>20</v>
      </c>
      <c r="I273" s="249"/>
      <c r="J273" s="245"/>
      <c r="K273" s="245"/>
      <c r="L273" s="250"/>
      <c r="M273" s="251"/>
      <c r="N273" s="252"/>
      <c r="O273" s="252"/>
      <c r="P273" s="252"/>
      <c r="Q273" s="252"/>
      <c r="R273" s="252"/>
      <c r="S273" s="252"/>
      <c r="T273" s="253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4" t="s">
        <v>156</v>
      </c>
      <c r="AU273" s="254" t="s">
        <v>79</v>
      </c>
      <c r="AV273" s="14" t="s">
        <v>81</v>
      </c>
      <c r="AW273" s="14" t="s">
        <v>33</v>
      </c>
      <c r="AX273" s="14" t="s">
        <v>72</v>
      </c>
      <c r="AY273" s="254" t="s">
        <v>144</v>
      </c>
    </row>
    <row r="274" s="15" customFormat="1">
      <c r="A274" s="15"/>
      <c r="B274" s="255"/>
      <c r="C274" s="256"/>
      <c r="D274" s="229" t="s">
        <v>156</v>
      </c>
      <c r="E274" s="257" t="s">
        <v>19</v>
      </c>
      <c r="F274" s="258" t="s">
        <v>159</v>
      </c>
      <c r="G274" s="256"/>
      <c r="H274" s="259">
        <v>20</v>
      </c>
      <c r="I274" s="260"/>
      <c r="J274" s="256"/>
      <c r="K274" s="256"/>
      <c r="L274" s="261"/>
      <c r="M274" s="262"/>
      <c r="N274" s="263"/>
      <c r="O274" s="263"/>
      <c r="P274" s="263"/>
      <c r="Q274" s="263"/>
      <c r="R274" s="263"/>
      <c r="S274" s="263"/>
      <c r="T274" s="264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65" t="s">
        <v>156</v>
      </c>
      <c r="AU274" s="265" t="s">
        <v>79</v>
      </c>
      <c r="AV274" s="15" t="s">
        <v>152</v>
      </c>
      <c r="AW274" s="15" t="s">
        <v>33</v>
      </c>
      <c r="AX274" s="15" t="s">
        <v>79</v>
      </c>
      <c r="AY274" s="265" t="s">
        <v>144</v>
      </c>
    </row>
    <row r="275" s="2" customFormat="1" ht="16.5" customHeight="1">
      <c r="A275" s="41"/>
      <c r="B275" s="42"/>
      <c r="C275" s="216" t="s">
        <v>888</v>
      </c>
      <c r="D275" s="216" t="s">
        <v>147</v>
      </c>
      <c r="E275" s="217" t="s">
        <v>889</v>
      </c>
      <c r="F275" s="218" t="s">
        <v>890</v>
      </c>
      <c r="G275" s="219" t="s">
        <v>882</v>
      </c>
      <c r="H275" s="220">
        <v>50</v>
      </c>
      <c r="I275" s="221"/>
      <c r="J275" s="222">
        <f>ROUND(I275*H275,2)</f>
        <v>0</v>
      </c>
      <c r="K275" s="218" t="s">
        <v>151</v>
      </c>
      <c r="L275" s="47"/>
      <c r="M275" s="223" t="s">
        <v>19</v>
      </c>
      <c r="N275" s="224" t="s">
        <v>43</v>
      </c>
      <c r="O275" s="87"/>
      <c r="P275" s="225">
        <f>O275*H275</f>
        <v>0</v>
      </c>
      <c r="Q275" s="225">
        <v>0</v>
      </c>
      <c r="R275" s="225">
        <f>Q275*H275</f>
        <v>0</v>
      </c>
      <c r="S275" s="225">
        <v>0</v>
      </c>
      <c r="T275" s="226">
        <f>S275*H275</f>
        <v>0</v>
      </c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R275" s="227" t="s">
        <v>768</v>
      </c>
      <c r="AT275" s="227" t="s">
        <v>147</v>
      </c>
      <c r="AU275" s="227" t="s">
        <v>79</v>
      </c>
      <c r="AY275" s="20" t="s">
        <v>144</v>
      </c>
      <c r="BE275" s="228">
        <f>IF(N275="základní",J275,0)</f>
        <v>0</v>
      </c>
      <c r="BF275" s="228">
        <f>IF(N275="snížená",J275,0)</f>
        <v>0</v>
      </c>
      <c r="BG275" s="228">
        <f>IF(N275="zákl. přenesená",J275,0)</f>
        <v>0</v>
      </c>
      <c r="BH275" s="228">
        <f>IF(N275="sníž. přenesená",J275,0)</f>
        <v>0</v>
      </c>
      <c r="BI275" s="228">
        <f>IF(N275="nulová",J275,0)</f>
        <v>0</v>
      </c>
      <c r="BJ275" s="20" t="s">
        <v>79</v>
      </c>
      <c r="BK275" s="228">
        <f>ROUND(I275*H275,2)</f>
        <v>0</v>
      </c>
      <c r="BL275" s="20" t="s">
        <v>768</v>
      </c>
      <c r="BM275" s="227" t="s">
        <v>891</v>
      </c>
    </row>
    <row r="276" s="2" customFormat="1">
      <c r="A276" s="41"/>
      <c r="B276" s="42"/>
      <c r="C276" s="43"/>
      <c r="D276" s="229" t="s">
        <v>154</v>
      </c>
      <c r="E276" s="43"/>
      <c r="F276" s="230" t="s">
        <v>892</v>
      </c>
      <c r="G276" s="43"/>
      <c r="H276" s="43"/>
      <c r="I276" s="231"/>
      <c r="J276" s="43"/>
      <c r="K276" s="43"/>
      <c r="L276" s="47"/>
      <c r="M276" s="232"/>
      <c r="N276" s="233"/>
      <c r="O276" s="87"/>
      <c r="P276" s="87"/>
      <c r="Q276" s="87"/>
      <c r="R276" s="87"/>
      <c r="S276" s="87"/>
      <c r="T276" s="88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T276" s="20" t="s">
        <v>154</v>
      </c>
      <c r="AU276" s="20" t="s">
        <v>79</v>
      </c>
    </row>
    <row r="277" s="13" customFormat="1">
      <c r="A277" s="13"/>
      <c r="B277" s="234"/>
      <c r="C277" s="235"/>
      <c r="D277" s="229" t="s">
        <v>156</v>
      </c>
      <c r="E277" s="236" t="s">
        <v>19</v>
      </c>
      <c r="F277" s="237" t="s">
        <v>893</v>
      </c>
      <c r="G277" s="235"/>
      <c r="H277" s="236" t="s">
        <v>19</v>
      </c>
      <c r="I277" s="238"/>
      <c r="J277" s="235"/>
      <c r="K277" s="235"/>
      <c r="L277" s="239"/>
      <c r="M277" s="240"/>
      <c r="N277" s="241"/>
      <c r="O277" s="241"/>
      <c r="P277" s="241"/>
      <c r="Q277" s="241"/>
      <c r="R277" s="241"/>
      <c r="S277" s="241"/>
      <c r="T277" s="24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3" t="s">
        <v>156</v>
      </c>
      <c r="AU277" s="243" t="s">
        <v>79</v>
      </c>
      <c r="AV277" s="13" t="s">
        <v>79</v>
      </c>
      <c r="AW277" s="13" t="s">
        <v>33</v>
      </c>
      <c r="AX277" s="13" t="s">
        <v>72</v>
      </c>
      <c r="AY277" s="243" t="s">
        <v>144</v>
      </c>
    </row>
    <row r="278" s="13" customFormat="1">
      <c r="A278" s="13"/>
      <c r="B278" s="234"/>
      <c r="C278" s="235"/>
      <c r="D278" s="229" t="s">
        <v>156</v>
      </c>
      <c r="E278" s="236" t="s">
        <v>19</v>
      </c>
      <c r="F278" s="237" t="s">
        <v>894</v>
      </c>
      <c r="G278" s="235"/>
      <c r="H278" s="236" t="s">
        <v>19</v>
      </c>
      <c r="I278" s="238"/>
      <c r="J278" s="235"/>
      <c r="K278" s="235"/>
      <c r="L278" s="239"/>
      <c r="M278" s="240"/>
      <c r="N278" s="241"/>
      <c r="O278" s="241"/>
      <c r="P278" s="241"/>
      <c r="Q278" s="241"/>
      <c r="R278" s="241"/>
      <c r="S278" s="241"/>
      <c r="T278" s="24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3" t="s">
        <v>156</v>
      </c>
      <c r="AU278" s="243" t="s">
        <v>79</v>
      </c>
      <c r="AV278" s="13" t="s">
        <v>79</v>
      </c>
      <c r="AW278" s="13" t="s">
        <v>33</v>
      </c>
      <c r="AX278" s="13" t="s">
        <v>72</v>
      </c>
      <c r="AY278" s="243" t="s">
        <v>144</v>
      </c>
    </row>
    <row r="279" s="13" customFormat="1">
      <c r="A279" s="13"/>
      <c r="B279" s="234"/>
      <c r="C279" s="235"/>
      <c r="D279" s="229" t="s">
        <v>156</v>
      </c>
      <c r="E279" s="236" t="s">
        <v>19</v>
      </c>
      <c r="F279" s="237" t="s">
        <v>895</v>
      </c>
      <c r="G279" s="235"/>
      <c r="H279" s="236" t="s">
        <v>19</v>
      </c>
      <c r="I279" s="238"/>
      <c r="J279" s="235"/>
      <c r="K279" s="235"/>
      <c r="L279" s="239"/>
      <c r="M279" s="240"/>
      <c r="N279" s="241"/>
      <c r="O279" s="241"/>
      <c r="P279" s="241"/>
      <c r="Q279" s="241"/>
      <c r="R279" s="241"/>
      <c r="S279" s="241"/>
      <c r="T279" s="24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3" t="s">
        <v>156</v>
      </c>
      <c r="AU279" s="243" t="s">
        <v>79</v>
      </c>
      <c r="AV279" s="13" t="s">
        <v>79</v>
      </c>
      <c r="AW279" s="13" t="s">
        <v>33</v>
      </c>
      <c r="AX279" s="13" t="s">
        <v>72</v>
      </c>
      <c r="AY279" s="243" t="s">
        <v>144</v>
      </c>
    </row>
    <row r="280" s="13" customFormat="1">
      <c r="A280" s="13"/>
      <c r="B280" s="234"/>
      <c r="C280" s="235"/>
      <c r="D280" s="229" t="s">
        <v>156</v>
      </c>
      <c r="E280" s="236" t="s">
        <v>19</v>
      </c>
      <c r="F280" s="237" t="s">
        <v>896</v>
      </c>
      <c r="G280" s="235"/>
      <c r="H280" s="236" t="s">
        <v>19</v>
      </c>
      <c r="I280" s="238"/>
      <c r="J280" s="235"/>
      <c r="K280" s="235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156</v>
      </c>
      <c r="AU280" s="243" t="s">
        <v>79</v>
      </c>
      <c r="AV280" s="13" t="s">
        <v>79</v>
      </c>
      <c r="AW280" s="13" t="s">
        <v>33</v>
      </c>
      <c r="AX280" s="13" t="s">
        <v>72</v>
      </c>
      <c r="AY280" s="243" t="s">
        <v>144</v>
      </c>
    </row>
    <row r="281" s="13" customFormat="1">
      <c r="A281" s="13"/>
      <c r="B281" s="234"/>
      <c r="C281" s="235"/>
      <c r="D281" s="229" t="s">
        <v>156</v>
      </c>
      <c r="E281" s="236" t="s">
        <v>19</v>
      </c>
      <c r="F281" s="237" t="s">
        <v>897</v>
      </c>
      <c r="G281" s="235"/>
      <c r="H281" s="236" t="s">
        <v>19</v>
      </c>
      <c r="I281" s="238"/>
      <c r="J281" s="235"/>
      <c r="K281" s="235"/>
      <c r="L281" s="239"/>
      <c r="M281" s="240"/>
      <c r="N281" s="241"/>
      <c r="O281" s="241"/>
      <c r="P281" s="241"/>
      <c r="Q281" s="241"/>
      <c r="R281" s="241"/>
      <c r="S281" s="241"/>
      <c r="T281" s="24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3" t="s">
        <v>156</v>
      </c>
      <c r="AU281" s="243" t="s">
        <v>79</v>
      </c>
      <c r="AV281" s="13" t="s">
        <v>79</v>
      </c>
      <c r="AW281" s="13" t="s">
        <v>33</v>
      </c>
      <c r="AX281" s="13" t="s">
        <v>72</v>
      </c>
      <c r="AY281" s="243" t="s">
        <v>144</v>
      </c>
    </row>
    <row r="282" s="13" customFormat="1">
      <c r="A282" s="13"/>
      <c r="B282" s="234"/>
      <c r="C282" s="235"/>
      <c r="D282" s="229" t="s">
        <v>156</v>
      </c>
      <c r="E282" s="236" t="s">
        <v>19</v>
      </c>
      <c r="F282" s="237" t="s">
        <v>898</v>
      </c>
      <c r="G282" s="235"/>
      <c r="H282" s="236" t="s">
        <v>19</v>
      </c>
      <c r="I282" s="238"/>
      <c r="J282" s="235"/>
      <c r="K282" s="235"/>
      <c r="L282" s="239"/>
      <c r="M282" s="240"/>
      <c r="N282" s="241"/>
      <c r="O282" s="241"/>
      <c r="P282" s="241"/>
      <c r="Q282" s="241"/>
      <c r="R282" s="241"/>
      <c r="S282" s="241"/>
      <c r="T282" s="24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3" t="s">
        <v>156</v>
      </c>
      <c r="AU282" s="243" t="s">
        <v>79</v>
      </c>
      <c r="AV282" s="13" t="s">
        <v>79</v>
      </c>
      <c r="AW282" s="13" t="s">
        <v>33</v>
      </c>
      <c r="AX282" s="13" t="s">
        <v>72</v>
      </c>
      <c r="AY282" s="243" t="s">
        <v>144</v>
      </c>
    </row>
    <row r="283" s="13" customFormat="1">
      <c r="A283" s="13"/>
      <c r="B283" s="234"/>
      <c r="C283" s="235"/>
      <c r="D283" s="229" t="s">
        <v>156</v>
      </c>
      <c r="E283" s="236" t="s">
        <v>19</v>
      </c>
      <c r="F283" s="237" t="s">
        <v>899</v>
      </c>
      <c r="G283" s="235"/>
      <c r="H283" s="236" t="s">
        <v>19</v>
      </c>
      <c r="I283" s="238"/>
      <c r="J283" s="235"/>
      <c r="K283" s="235"/>
      <c r="L283" s="239"/>
      <c r="M283" s="240"/>
      <c r="N283" s="241"/>
      <c r="O283" s="241"/>
      <c r="P283" s="241"/>
      <c r="Q283" s="241"/>
      <c r="R283" s="241"/>
      <c r="S283" s="241"/>
      <c r="T283" s="24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3" t="s">
        <v>156</v>
      </c>
      <c r="AU283" s="243" t="s">
        <v>79</v>
      </c>
      <c r="AV283" s="13" t="s">
        <v>79</v>
      </c>
      <c r="AW283" s="13" t="s">
        <v>33</v>
      </c>
      <c r="AX283" s="13" t="s">
        <v>72</v>
      </c>
      <c r="AY283" s="243" t="s">
        <v>144</v>
      </c>
    </row>
    <row r="284" s="13" customFormat="1">
      <c r="A284" s="13"/>
      <c r="B284" s="234"/>
      <c r="C284" s="235"/>
      <c r="D284" s="229" t="s">
        <v>156</v>
      </c>
      <c r="E284" s="236" t="s">
        <v>19</v>
      </c>
      <c r="F284" s="237" t="s">
        <v>900</v>
      </c>
      <c r="G284" s="235"/>
      <c r="H284" s="236" t="s">
        <v>19</v>
      </c>
      <c r="I284" s="238"/>
      <c r="J284" s="235"/>
      <c r="K284" s="235"/>
      <c r="L284" s="239"/>
      <c r="M284" s="240"/>
      <c r="N284" s="241"/>
      <c r="O284" s="241"/>
      <c r="P284" s="241"/>
      <c r="Q284" s="241"/>
      <c r="R284" s="241"/>
      <c r="S284" s="241"/>
      <c r="T284" s="24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3" t="s">
        <v>156</v>
      </c>
      <c r="AU284" s="243" t="s">
        <v>79</v>
      </c>
      <c r="AV284" s="13" t="s">
        <v>79</v>
      </c>
      <c r="AW284" s="13" t="s">
        <v>33</v>
      </c>
      <c r="AX284" s="13" t="s">
        <v>72</v>
      </c>
      <c r="AY284" s="243" t="s">
        <v>144</v>
      </c>
    </row>
    <row r="285" s="14" customFormat="1">
      <c r="A285" s="14"/>
      <c r="B285" s="244"/>
      <c r="C285" s="245"/>
      <c r="D285" s="229" t="s">
        <v>156</v>
      </c>
      <c r="E285" s="246" t="s">
        <v>19</v>
      </c>
      <c r="F285" s="247" t="s">
        <v>505</v>
      </c>
      <c r="G285" s="245"/>
      <c r="H285" s="248">
        <v>50</v>
      </c>
      <c r="I285" s="249"/>
      <c r="J285" s="245"/>
      <c r="K285" s="245"/>
      <c r="L285" s="250"/>
      <c r="M285" s="251"/>
      <c r="N285" s="252"/>
      <c r="O285" s="252"/>
      <c r="P285" s="252"/>
      <c r="Q285" s="252"/>
      <c r="R285" s="252"/>
      <c r="S285" s="252"/>
      <c r="T285" s="253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4" t="s">
        <v>156</v>
      </c>
      <c r="AU285" s="254" t="s">
        <v>79</v>
      </c>
      <c r="AV285" s="14" t="s">
        <v>81</v>
      </c>
      <c r="AW285" s="14" t="s">
        <v>33</v>
      </c>
      <c r="AX285" s="14" t="s">
        <v>72</v>
      </c>
      <c r="AY285" s="254" t="s">
        <v>144</v>
      </c>
    </row>
    <row r="286" s="15" customFormat="1">
      <c r="A286" s="15"/>
      <c r="B286" s="255"/>
      <c r="C286" s="256"/>
      <c r="D286" s="229" t="s">
        <v>156</v>
      </c>
      <c r="E286" s="257" t="s">
        <v>19</v>
      </c>
      <c r="F286" s="258" t="s">
        <v>159</v>
      </c>
      <c r="G286" s="256"/>
      <c r="H286" s="259">
        <v>50</v>
      </c>
      <c r="I286" s="260"/>
      <c r="J286" s="256"/>
      <c r="K286" s="256"/>
      <c r="L286" s="261"/>
      <c r="M286" s="300"/>
      <c r="N286" s="301"/>
      <c r="O286" s="301"/>
      <c r="P286" s="301"/>
      <c r="Q286" s="301"/>
      <c r="R286" s="301"/>
      <c r="S286" s="301"/>
      <c r="T286" s="302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65" t="s">
        <v>156</v>
      </c>
      <c r="AU286" s="265" t="s">
        <v>79</v>
      </c>
      <c r="AV286" s="15" t="s">
        <v>152</v>
      </c>
      <c r="AW286" s="15" t="s">
        <v>33</v>
      </c>
      <c r="AX286" s="15" t="s">
        <v>79</v>
      </c>
      <c r="AY286" s="265" t="s">
        <v>144</v>
      </c>
    </row>
    <row r="287" s="2" customFormat="1" ht="6.96" customHeight="1">
      <c r="A287" s="41"/>
      <c r="B287" s="62"/>
      <c r="C287" s="63"/>
      <c r="D287" s="63"/>
      <c r="E287" s="63"/>
      <c r="F287" s="63"/>
      <c r="G287" s="63"/>
      <c r="H287" s="63"/>
      <c r="I287" s="63"/>
      <c r="J287" s="63"/>
      <c r="K287" s="63"/>
      <c r="L287" s="47"/>
      <c r="M287" s="41"/>
      <c r="O287" s="41"/>
      <c r="P287" s="41"/>
      <c r="Q287" s="41"/>
      <c r="R287" s="41"/>
      <c r="S287" s="41"/>
      <c r="T287" s="41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</row>
  </sheetData>
  <sheetProtection sheet="1" autoFilter="0" formatColumns="0" formatRows="0" objects="1" scenarios="1" spinCount="100000" saltValue="UlvsomfXXMCY8fv5FFUxKiMQnv3FLp9XwF+XuuwZ00OZOEcXHlfJOsUEMMdnWsf2OXF36p6pK1hQum61gz7WNA==" hashValue="C64UC1Zn1CkiKyykmKQc7UYtCWvlCcVs98thbvXN+nObKwAUB+TABdEZU07sq8DNAkLwYYRTu1evXJivUAI6ig==" algorithmName="SHA-512" password="CC35"/>
  <autoFilter ref="C95:K28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4:H84"/>
    <mergeCell ref="E86:H86"/>
    <mergeCell ref="E88:H8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92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81</v>
      </c>
    </row>
    <row r="4" s="1" customFormat="1" ht="24.96" customHeight="1">
      <c r="B4" s="23"/>
      <c r="D4" s="144" t="s">
        <v>97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Koupelny a WC v Domově mládeže Karlovarská, Karlovarská 99, Plzeň</v>
      </c>
      <c r="F7" s="146"/>
      <c r="G7" s="146"/>
      <c r="H7" s="146"/>
      <c r="L7" s="23"/>
    </row>
    <row r="8" s="1" customFormat="1" ht="12" customHeight="1">
      <c r="B8" s="23"/>
      <c r="D8" s="146" t="s">
        <v>100</v>
      </c>
      <c r="L8" s="23"/>
    </row>
    <row r="9" s="2" customFormat="1" ht="16.5" customHeight="1">
      <c r="A9" s="41"/>
      <c r="B9" s="47"/>
      <c r="C9" s="41"/>
      <c r="D9" s="41"/>
      <c r="E9" s="147" t="s">
        <v>101</v>
      </c>
      <c r="F9" s="41"/>
      <c r="G9" s="41"/>
      <c r="H9" s="41"/>
      <c r="I9" s="41"/>
      <c r="J9" s="41"/>
      <c r="K9" s="41"/>
      <c r="L9" s="14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6" t="s">
        <v>102</v>
      </c>
      <c r="E10" s="41"/>
      <c r="F10" s="41"/>
      <c r="G10" s="41"/>
      <c r="H10" s="41"/>
      <c r="I10" s="41"/>
      <c r="J10" s="41"/>
      <c r="K10" s="41"/>
      <c r="L10" s="14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9" t="s">
        <v>901</v>
      </c>
      <c r="F11" s="41"/>
      <c r="G11" s="41"/>
      <c r="H11" s="41"/>
      <c r="I11" s="41"/>
      <c r="J11" s="41"/>
      <c r="K11" s="41"/>
      <c r="L11" s="14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6" t="s">
        <v>18</v>
      </c>
      <c r="E13" s="41"/>
      <c r="F13" s="136" t="s">
        <v>19</v>
      </c>
      <c r="G13" s="41"/>
      <c r="H13" s="41"/>
      <c r="I13" s="146" t="s">
        <v>20</v>
      </c>
      <c r="J13" s="136" t="s">
        <v>19</v>
      </c>
      <c r="K13" s="41"/>
      <c r="L13" s="14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21</v>
      </c>
      <c r="E14" s="41"/>
      <c r="F14" s="136" t="s">
        <v>22</v>
      </c>
      <c r="G14" s="41"/>
      <c r="H14" s="41"/>
      <c r="I14" s="146" t="s">
        <v>23</v>
      </c>
      <c r="J14" s="150" t="str">
        <f>'Rekapitulace stavby'!AN8</f>
        <v>21. 4. 2021</v>
      </c>
      <c r="K14" s="41"/>
      <c r="L14" s="14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25</v>
      </c>
      <c r="E16" s="41"/>
      <c r="F16" s="41"/>
      <c r="G16" s="41"/>
      <c r="H16" s="41"/>
      <c r="I16" s="146" t="s">
        <v>26</v>
      </c>
      <c r="J16" s="136" t="s">
        <v>19</v>
      </c>
      <c r="K16" s="41"/>
      <c r="L16" s="14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27</v>
      </c>
      <c r="F17" s="41"/>
      <c r="G17" s="41"/>
      <c r="H17" s="41"/>
      <c r="I17" s="146" t="s">
        <v>28</v>
      </c>
      <c r="J17" s="136" t="s">
        <v>19</v>
      </c>
      <c r="K17" s="41"/>
      <c r="L17" s="14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6" t="s">
        <v>29</v>
      </c>
      <c r="E19" s="41"/>
      <c r="F19" s="41"/>
      <c r="G19" s="41"/>
      <c r="H19" s="41"/>
      <c r="I19" s="146" t="s">
        <v>26</v>
      </c>
      <c r="J19" s="36" t="str">
        <f>'Rekapitulace stavby'!AN13</f>
        <v>Vyplň údaj</v>
      </c>
      <c r="K19" s="41"/>
      <c r="L19" s="14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6" t="s">
        <v>28</v>
      </c>
      <c r="J20" s="36" t="str">
        <f>'Rekapitulace stavby'!AN14</f>
        <v>Vyplň údaj</v>
      </c>
      <c r="K20" s="41"/>
      <c r="L20" s="14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6" t="s">
        <v>31</v>
      </c>
      <c r="E22" s="41"/>
      <c r="F22" s="41"/>
      <c r="G22" s="41"/>
      <c r="H22" s="41"/>
      <c r="I22" s="146" t="s">
        <v>26</v>
      </c>
      <c r="J22" s="136" t="s">
        <v>19</v>
      </c>
      <c r="K22" s="41"/>
      <c r="L22" s="14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32</v>
      </c>
      <c r="F23" s="41"/>
      <c r="G23" s="41"/>
      <c r="H23" s="41"/>
      <c r="I23" s="146" t="s">
        <v>28</v>
      </c>
      <c r="J23" s="136" t="s">
        <v>19</v>
      </c>
      <c r="K23" s="41"/>
      <c r="L23" s="14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6" t="s">
        <v>34</v>
      </c>
      <c r="E25" s="41"/>
      <c r="F25" s="41"/>
      <c r="G25" s="41"/>
      <c r="H25" s="41"/>
      <c r="I25" s="146" t="s">
        <v>26</v>
      </c>
      <c r="J25" s="136" t="s">
        <v>19</v>
      </c>
      <c r="K25" s="41"/>
      <c r="L25" s="14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35</v>
      </c>
      <c r="F26" s="41"/>
      <c r="G26" s="41"/>
      <c r="H26" s="41"/>
      <c r="I26" s="146" t="s">
        <v>28</v>
      </c>
      <c r="J26" s="136" t="s">
        <v>19</v>
      </c>
      <c r="K26" s="41"/>
      <c r="L26" s="14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8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6" t="s">
        <v>36</v>
      </c>
      <c r="E28" s="41"/>
      <c r="F28" s="41"/>
      <c r="G28" s="41"/>
      <c r="H28" s="41"/>
      <c r="I28" s="41"/>
      <c r="J28" s="41"/>
      <c r="K28" s="41"/>
      <c r="L28" s="14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47.25" customHeight="1">
      <c r="A29" s="151"/>
      <c r="B29" s="152"/>
      <c r="C29" s="151"/>
      <c r="D29" s="151"/>
      <c r="E29" s="153" t="s">
        <v>37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5"/>
      <c r="E31" s="155"/>
      <c r="F31" s="155"/>
      <c r="G31" s="155"/>
      <c r="H31" s="155"/>
      <c r="I31" s="155"/>
      <c r="J31" s="155"/>
      <c r="K31" s="155"/>
      <c r="L31" s="14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6" t="s">
        <v>38</v>
      </c>
      <c r="E32" s="41"/>
      <c r="F32" s="41"/>
      <c r="G32" s="41"/>
      <c r="H32" s="41"/>
      <c r="I32" s="41"/>
      <c r="J32" s="157">
        <f>ROUND(J88, 2)</f>
        <v>0</v>
      </c>
      <c r="K32" s="41"/>
      <c r="L32" s="14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5"/>
      <c r="E33" s="155"/>
      <c r="F33" s="155"/>
      <c r="G33" s="155"/>
      <c r="H33" s="155"/>
      <c r="I33" s="155"/>
      <c r="J33" s="155"/>
      <c r="K33" s="155"/>
      <c r="L33" s="14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8" t="s">
        <v>40</v>
      </c>
      <c r="G34" s="41"/>
      <c r="H34" s="41"/>
      <c r="I34" s="158" t="s">
        <v>39</v>
      </c>
      <c r="J34" s="158" t="s">
        <v>41</v>
      </c>
      <c r="K34" s="41"/>
      <c r="L34" s="14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9" t="s">
        <v>42</v>
      </c>
      <c r="E35" s="146" t="s">
        <v>43</v>
      </c>
      <c r="F35" s="160">
        <f>ROUND((SUM(BE88:BE95)),  2)</f>
        <v>0</v>
      </c>
      <c r="G35" s="41"/>
      <c r="H35" s="41"/>
      <c r="I35" s="161">
        <v>0.20999999999999999</v>
      </c>
      <c r="J35" s="160">
        <f>ROUND(((SUM(BE88:BE95))*I35),  2)</f>
        <v>0</v>
      </c>
      <c r="K35" s="41"/>
      <c r="L35" s="14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6" t="s">
        <v>44</v>
      </c>
      <c r="F36" s="160">
        <f>ROUND((SUM(BF88:BF95)),  2)</f>
        <v>0</v>
      </c>
      <c r="G36" s="41"/>
      <c r="H36" s="41"/>
      <c r="I36" s="161">
        <v>0.14999999999999999</v>
      </c>
      <c r="J36" s="160">
        <f>ROUND(((SUM(BF88:BF95))*I36),  2)</f>
        <v>0</v>
      </c>
      <c r="K36" s="41"/>
      <c r="L36" s="14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45</v>
      </c>
      <c r="F37" s="160">
        <f>ROUND((SUM(BG88:BG95)),  2)</f>
        <v>0</v>
      </c>
      <c r="G37" s="41"/>
      <c r="H37" s="41"/>
      <c r="I37" s="161">
        <v>0.20999999999999999</v>
      </c>
      <c r="J37" s="160">
        <f>0</f>
        <v>0</v>
      </c>
      <c r="K37" s="41"/>
      <c r="L37" s="14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6" t="s">
        <v>46</v>
      </c>
      <c r="F38" s="160">
        <f>ROUND((SUM(BH88:BH95)),  2)</f>
        <v>0</v>
      </c>
      <c r="G38" s="41"/>
      <c r="H38" s="41"/>
      <c r="I38" s="161">
        <v>0.14999999999999999</v>
      </c>
      <c r="J38" s="160">
        <f>0</f>
        <v>0</v>
      </c>
      <c r="K38" s="41"/>
      <c r="L38" s="14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47</v>
      </c>
      <c r="F39" s="160">
        <f>ROUND((SUM(BI88:BI95)),  2)</f>
        <v>0</v>
      </c>
      <c r="G39" s="41"/>
      <c r="H39" s="41"/>
      <c r="I39" s="161">
        <v>0</v>
      </c>
      <c r="J39" s="160">
        <f>0</f>
        <v>0</v>
      </c>
      <c r="K39" s="41"/>
      <c r="L39" s="14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2"/>
      <c r="D41" s="163" t="s">
        <v>48</v>
      </c>
      <c r="E41" s="164"/>
      <c r="F41" s="164"/>
      <c r="G41" s="165" t="s">
        <v>49</v>
      </c>
      <c r="H41" s="166" t="s">
        <v>50</v>
      </c>
      <c r="I41" s="164"/>
      <c r="J41" s="167">
        <f>SUM(J32:J39)</f>
        <v>0</v>
      </c>
      <c r="K41" s="168"/>
      <c r="L41" s="148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104</v>
      </c>
      <c r="D47" s="43"/>
      <c r="E47" s="43"/>
      <c r="F47" s="43"/>
      <c r="G47" s="43"/>
      <c r="H47" s="43"/>
      <c r="I47" s="43"/>
      <c r="J47" s="43"/>
      <c r="K47" s="43"/>
      <c r="L47" s="14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3" t="str">
        <f>E7</f>
        <v>Koupelny a WC v Domově mládeže Karlovarská, Karlovarská 99, Plzeň</v>
      </c>
      <c r="F50" s="35"/>
      <c r="G50" s="35"/>
      <c r="H50" s="35"/>
      <c r="I50" s="43"/>
      <c r="J50" s="43"/>
      <c r="K50" s="43"/>
      <c r="L50" s="14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100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3" t="s">
        <v>101</v>
      </c>
      <c r="F52" s="43"/>
      <c r="G52" s="43"/>
      <c r="H52" s="43"/>
      <c r="I52" s="43"/>
      <c r="J52" s="43"/>
      <c r="K52" s="43"/>
      <c r="L52" s="14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102</v>
      </c>
      <c r="D53" s="43"/>
      <c r="E53" s="43"/>
      <c r="F53" s="43"/>
      <c r="G53" s="43"/>
      <c r="H53" s="43"/>
      <c r="I53" s="43"/>
      <c r="J53" s="43"/>
      <c r="K53" s="43"/>
      <c r="L53" s="14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VON - Vedlejší a ostatní rozpočtové náklady</v>
      </c>
      <c r="F54" s="43"/>
      <c r="G54" s="43"/>
      <c r="H54" s="43"/>
      <c r="I54" s="43"/>
      <c r="J54" s="43"/>
      <c r="K54" s="43"/>
      <c r="L54" s="14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Karlovarská 1210/99, Bolevec, 32300 Plzeň</v>
      </c>
      <c r="G56" s="43"/>
      <c r="H56" s="43"/>
      <c r="I56" s="35" t="s">
        <v>23</v>
      </c>
      <c r="J56" s="75" t="str">
        <f>IF(J14="","",J14)</f>
        <v>21. 4. 2021</v>
      </c>
      <c r="K56" s="43"/>
      <c r="L56" s="14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>SPŠ dopravní, Plzeň, Karlovarská 99</v>
      </c>
      <c r="G58" s="43"/>
      <c r="H58" s="43"/>
      <c r="I58" s="35" t="s">
        <v>31</v>
      </c>
      <c r="J58" s="39" t="str">
        <f>E23</f>
        <v>PLANSTAV a.s.</v>
      </c>
      <c r="K58" s="43"/>
      <c r="L58" s="14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29</v>
      </c>
      <c r="D59" s="43"/>
      <c r="E59" s="43"/>
      <c r="F59" s="30" t="str">
        <f>IF(E20="","",E20)</f>
        <v>Vyplň údaj</v>
      </c>
      <c r="G59" s="43"/>
      <c r="H59" s="43"/>
      <c r="I59" s="35" t="s">
        <v>34</v>
      </c>
      <c r="J59" s="39" t="str">
        <f>E26</f>
        <v>MICHAL JIRKA</v>
      </c>
      <c r="K59" s="43"/>
      <c r="L59" s="14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8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4" t="s">
        <v>105</v>
      </c>
      <c r="D61" s="175"/>
      <c r="E61" s="175"/>
      <c r="F61" s="175"/>
      <c r="G61" s="175"/>
      <c r="H61" s="175"/>
      <c r="I61" s="175"/>
      <c r="J61" s="176" t="s">
        <v>106</v>
      </c>
      <c r="K61" s="175"/>
      <c r="L61" s="14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7" t="s">
        <v>70</v>
      </c>
      <c r="D63" s="43"/>
      <c r="E63" s="43"/>
      <c r="F63" s="43"/>
      <c r="G63" s="43"/>
      <c r="H63" s="43"/>
      <c r="I63" s="43"/>
      <c r="J63" s="105">
        <f>J88</f>
        <v>0</v>
      </c>
      <c r="K63" s="43"/>
      <c r="L63" s="14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107</v>
      </c>
    </row>
    <row r="64" s="9" customFormat="1" ht="24.96" customHeight="1">
      <c r="A64" s="9"/>
      <c r="B64" s="178"/>
      <c r="C64" s="179"/>
      <c r="D64" s="180" t="s">
        <v>902</v>
      </c>
      <c r="E64" s="181"/>
      <c r="F64" s="181"/>
      <c r="G64" s="181"/>
      <c r="H64" s="181"/>
      <c r="I64" s="181"/>
      <c r="J64" s="182">
        <f>J89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4"/>
      <c r="C65" s="128"/>
      <c r="D65" s="185" t="s">
        <v>903</v>
      </c>
      <c r="E65" s="186"/>
      <c r="F65" s="186"/>
      <c r="G65" s="186"/>
      <c r="H65" s="186"/>
      <c r="I65" s="186"/>
      <c r="J65" s="187">
        <f>J90</f>
        <v>0</v>
      </c>
      <c r="K65" s="128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28"/>
      <c r="D66" s="185" t="s">
        <v>904</v>
      </c>
      <c r="E66" s="186"/>
      <c r="F66" s="186"/>
      <c r="G66" s="186"/>
      <c r="H66" s="186"/>
      <c r="I66" s="186"/>
      <c r="J66" s="187">
        <f>J93</f>
        <v>0</v>
      </c>
      <c r="K66" s="128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1"/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148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48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72" s="2" customFormat="1" ht="6.96" customHeight="1">
      <c r="A72" s="41"/>
      <c r="B72" s="64"/>
      <c r="C72" s="65"/>
      <c r="D72" s="65"/>
      <c r="E72" s="65"/>
      <c r="F72" s="65"/>
      <c r="G72" s="65"/>
      <c r="H72" s="65"/>
      <c r="I72" s="65"/>
      <c r="J72" s="65"/>
      <c r="K72" s="65"/>
      <c r="L72" s="14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24.96" customHeight="1">
      <c r="A73" s="41"/>
      <c r="B73" s="42"/>
      <c r="C73" s="26" t="s">
        <v>129</v>
      </c>
      <c r="D73" s="43"/>
      <c r="E73" s="43"/>
      <c r="F73" s="43"/>
      <c r="G73" s="43"/>
      <c r="H73" s="43"/>
      <c r="I73" s="43"/>
      <c r="J73" s="43"/>
      <c r="K73" s="43"/>
      <c r="L73" s="14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4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16</v>
      </c>
      <c r="D75" s="43"/>
      <c r="E75" s="43"/>
      <c r="F75" s="43"/>
      <c r="G75" s="43"/>
      <c r="H75" s="43"/>
      <c r="I75" s="43"/>
      <c r="J75" s="43"/>
      <c r="K75" s="43"/>
      <c r="L75" s="14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6.5" customHeight="1">
      <c r="A76" s="41"/>
      <c r="B76" s="42"/>
      <c r="C76" s="43"/>
      <c r="D76" s="43"/>
      <c r="E76" s="173" t="str">
        <f>E7</f>
        <v>Koupelny a WC v Domově mládeže Karlovarská, Karlovarská 99, Plzeň</v>
      </c>
      <c r="F76" s="35"/>
      <c r="G76" s="35"/>
      <c r="H76" s="35"/>
      <c r="I76" s="43"/>
      <c r="J76" s="43"/>
      <c r="K76" s="43"/>
      <c r="L76" s="14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1" customFormat="1" ht="12" customHeight="1">
      <c r="B77" s="24"/>
      <c r="C77" s="35" t="s">
        <v>100</v>
      </c>
      <c r="D77" s="25"/>
      <c r="E77" s="25"/>
      <c r="F77" s="25"/>
      <c r="G77" s="25"/>
      <c r="H77" s="25"/>
      <c r="I77" s="25"/>
      <c r="J77" s="25"/>
      <c r="K77" s="25"/>
      <c r="L77" s="23"/>
    </row>
    <row r="78" s="2" customFormat="1" ht="16.5" customHeight="1">
      <c r="A78" s="41"/>
      <c r="B78" s="42"/>
      <c r="C78" s="43"/>
      <c r="D78" s="43"/>
      <c r="E78" s="173" t="s">
        <v>101</v>
      </c>
      <c r="F78" s="43"/>
      <c r="G78" s="43"/>
      <c r="H78" s="43"/>
      <c r="I78" s="43"/>
      <c r="J78" s="43"/>
      <c r="K78" s="43"/>
      <c r="L78" s="14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102</v>
      </c>
      <c r="D79" s="43"/>
      <c r="E79" s="43"/>
      <c r="F79" s="43"/>
      <c r="G79" s="43"/>
      <c r="H79" s="43"/>
      <c r="I79" s="43"/>
      <c r="J79" s="43"/>
      <c r="K79" s="43"/>
      <c r="L79" s="14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72" t="str">
        <f>E11</f>
        <v>VON - Vedlejší a ostatní rozpočtové náklady</v>
      </c>
      <c r="F80" s="43"/>
      <c r="G80" s="43"/>
      <c r="H80" s="43"/>
      <c r="I80" s="43"/>
      <c r="J80" s="43"/>
      <c r="K80" s="43"/>
      <c r="L80" s="14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4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21</v>
      </c>
      <c r="D82" s="43"/>
      <c r="E82" s="43"/>
      <c r="F82" s="30" t="str">
        <f>F14</f>
        <v>Karlovarská 1210/99, Bolevec, 32300 Plzeň</v>
      </c>
      <c r="G82" s="43"/>
      <c r="H82" s="43"/>
      <c r="I82" s="35" t="s">
        <v>23</v>
      </c>
      <c r="J82" s="75" t="str">
        <f>IF(J14="","",J14)</f>
        <v>21. 4. 2021</v>
      </c>
      <c r="K82" s="43"/>
      <c r="L82" s="14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4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5.15" customHeight="1">
      <c r="A84" s="41"/>
      <c r="B84" s="42"/>
      <c r="C84" s="35" t="s">
        <v>25</v>
      </c>
      <c r="D84" s="43"/>
      <c r="E84" s="43"/>
      <c r="F84" s="30" t="str">
        <f>E17</f>
        <v>SPŠ dopravní, Plzeň, Karlovarská 99</v>
      </c>
      <c r="G84" s="43"/>
      <c r="H84" s="43"/>
      <c r="I84" s="35" t="s">
        <v>31</v>
      </c>
      <c r="J84" s="39" t="str">
        <f>E23</f>
        <v>PLANSTAV a.s.</v>
      </c>
      <c r="K84" s="43"/>
      <c r="L84" s="14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29</v>
      </c>
      <c r="D85" s="43"/>
      <c r="E85" s="43"/>
      <c r="F85" s="30" t="str">
        <f>IF(E20="","",E20)</f>
        <v>Vyplň údaj</v>
      </c>
      <c r="G85" s="43"/>
      <c r="H85" s="43"/>
      <c r="I85" s="35" t="s">
        <v>34</v>
      </c>
      <c r="J85" s="39" t="str">
        <f>E26</f>
        <v>MICHAL JIRKA</v>
      </c>
      <c r="K85" s="43"/>
      <c r="L85" s="14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0.32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4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11" customFormat="1" ht="29.28" customHeight="1">
      <c r="A87" s="189"/>
      <c r="B87" s="190"/>
      <c r="C87" s="191" t="s">
        <v>130</v>
      </c>
      <c r="D87" s="192" t="s">
        <v>57</v>
      </c>
      <c r="E87" s="192" t="s">
        <v>53</v>
      </c>
      <c r="F87" s="192" t="s">
        <v>54</v>
      </c>
      <c r="G87" s="192" t="s">
        <v>131</v>
      </c>
      <c r="H87" s="192" t="s">
        <v>132</v>
      </c>
      <c r="I87" s="192" t="s">
        <v>133</v>
      </c>
      <c r="J87" s="192" t="s">
        <v>106</v>
      </c>
      <c r="K87" s="193" t="s">
        <v>134</v>
      </c>
      <c r="L87" s="194"/>
      <c r="M87" s="95" t="s">
        <v>19</v>
      </c>
      <c r="N87" s="96" t="s">
        <v>42</v>
      </c>
      <c r="O87" s="96" t="s">
        <v>135</v>
      </c>
      <c r="P87" s="96" t="s">
        <v>136</v>
      </c>
      <c r="Q87" s="96" t="s">
        <v>137</v>
      </c>
      <c r="R87" s="96" t="s">
        <v>138</v>
      </c>
      <c r="S87" s="96" t="s">
        <v>139</v>
      </c>
      <c r="T87" s="97" t="s">
        <v>140</v>
      </c>
      <c r="U87" s="189"/>
      <c r="V87" s="189"/>
      <c r="W87" s="189"/>
      <c r="X87" s="189"/>
      <c r="Y87" s="189"/>
      <c r="Z87" s="189"/>
      <c r="AA87" s="189"/>
      <c r="AB87" s="189"/>
      <c r="AC87" s="189"/>
      <c r="AD87" s="189"/>
      <c r="AE87" s="189"/>
    </row>
    <row r="88" s="2" customFormat="1" ht="22.8" customHeight="1">
      <c r="A88" s="41"/>
      <c r="B88" s="42"/>
      <c r="C88" s="102" t="s">
        <v>141</v>
      </c>
      <c r="D88" s="43"/>
      <c r="E88" s="43"/>
      <c r="F88" s="43"/>
      <c r="G88" s="43"/>
      <c r="H88" s="43"/>
      <c r="I88" s="43"/>
      <c r="J88" s="195">
        <f>BK88</f>
        <v>0</v>
      </c>
      <c r="K88" s="43"/>
      <c r="L88" s="47"/>
      <c r="M88" s="98"/>
      <c r="N88" s="196"/>
      <c r="O88" s="99"/>
      <c r="P88" s="197">
        <f>P89</f>
        <v>0</v>
      </c>
      <c r="Q88" s="99"/>
      <c r="R88" s="197">
        <f>R89</f>
        <v>0</v>
      </c>
      <c r="S88" s="99"/>
      <c r="T88" s="198">
        <f>T89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71</v>
      </c>
      <c r="AU88" s="20" t="s">
        <v>107</v>
      </c>
      <c r="BK88" s="199">
        <f>BK89</f>
        <v>0</v>
      </c>
    </row>
    <row r="89" s="12" customFormat="1" ht="25.92" customHeight="1">
      <c r="A89" s="12"/>
      <c r="B89" s="200"/>
      <c r="C89" s="201"/>
      <c r="D89" s="202" t="s">
        <v>71</v>
      </c>
      <c r="E89" s="203" t="s">
        <v>905</v>
      </c>
      <c r="F89" s="203" t="s">
        <v>906</v>
      </c>
      <c r="G89" s="201"/>
      <c r="H89" s="201"/>
      <c r="I89" s="204"/>
      <c r="J89" s="205">
        <f>BK89</f>
        <v>0</v>
      </c>
      <c r="K89" s="201"/>
      <c r="L89" s="206"/>
      <c r="M89" s="207"/>
      <c r="N89" s="208"/>
      <c r="O89" s="208"/>
      <c r="P89" s="209">
        <f>P90+P93</f>
        <v>0</v>
      </c>
      <c r="Q89" s="208"/>
      <c r="R89" s="209">
        <f>R90+R93</f>
        <v>0</v>
      </c>
      <c r="S89" s="208"/>
      <c r="T89" s="210">
        <f>T90+T93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1" t="s">
        <v>190</v>
      </c>
      <c r="AT89" s="212" t="s">
        <v>71</v>
      </c>
      <c r="AU89" s="212" t="s">
        <v>72</v>
      </c>
      <c r="AY89" s="211" t="s">
        <v>144</v>
      </c>
      <c r="BK89" s="213">
        <f>BK90+BK93</f>
        <v>0</v>
      </c>
    </row>
    <row r="90" s="12" customFormat="1" ht="22.8" customHeight="1">
      <c r="A90" s="12"/>
      <c r="B90" s="200"/>
      <c r="C90" s="201"/>
      <c r="D90" s="202" t="s">
        <v>71</v>
      </c>
      <c r="E90" s="214" t="s">
        <v>907</v>
      </c>
      <c r="F90" s="214" t="s">
        <v>908</v>
      </c>
      <c r="G90" s="201"/>
      <c r="H90" s="201"/>
      <c r="I90" s="204"/>
      <c r="J90" s="215">
        <f>BK90</f>
        <v>0</v>
      </c>
      <c r="K90" s="201"/>
      <c r="L90" s="206"/>
      <c r="M90" s="207"/>
      <c r="N90" s="208"/>
      <c r="O90" s="208"/>
      <c r="P90" s="209">
        <f>SUM(P91:P92)</f>
        <v>0</v>
      </c>
      <c r="Q90" s="208"/>
      <c r="R90" s="209">
        <f>SUM(R91:R92)</f>
        <v>0</v>
      </c>
      <c r="S90" s="208"/>
      <c r="T90" s="210">
        <f>SUM(T91:T92)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1" t="s">
        <v>190</v>
      </c>
      <c r="AT90" s="212" t="s">
        <v>71</v>
      </c>
      <c r="AU90" s="212" t="s">
        <v>79</v>
      </c>
      <c r="AY90" s="211" t="s">
        <v>144</v>
      </c>
      <c r="BK90" s="213">
        <f>SUM(BK91:BK92)</f>
        <v>0</v>
      </c>
    </row>
    <row r="91" s="2" customFormat="1" ht="16.5" customHeight="1">
      <c r="A91" s="41"/>
      <c r="B91" s="42"/>
      <c r="C91" s="216" t="s">
        <v>79</v>
      </c>
      <c r="D91" s="216" t="s">
        <v>147</v>
      </c>
      <c r="E91" s="217" t="s">
        <v>909</v>
      </c>
      <c r="F91" s="218" t="s">
        <v>910</v>
      </c>
      <c r="G91" s="219" t="s">
        <v>911</v>
      </c>
      <c r="H91" s="220">
        <v>1</v>
      </c>
      <c r="I91" s="221"/>
      <c r="J91" s="222">
        <f>ROUND(I91*H91,2)</f>
        <v>0</v>
      </c>
      <c r="K91" s="218" t="s">
        <v>151</v>
      </c>
      <c r="L91" s="47"/>
      <c r="M91" s="223" t="s">
        <v>19</v>
      </c>
      <c r="N91" s="224" t="s">
        <v>43</v>
      </c>
      <c r="O91" s="87"/>
      <c r="P91" s="225">
        <f>O91*H91</f>
        <v>0</v>
      </c>
      <c r="Q91" s="225">
        <v>0</v>
      </c>
      <c r="R91" s="225">
        <f>Q91*H91</f>
        <v>0</v>
      </c>
      <c r="S91" s="225">
        <v>0</v>
      </c>
      <c r="T91" s="226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27" t="s">
        <v>912</v>
      </c>
      <c r="AT91" s="227" t="s">
        <v>147</v>
      </c>
      <c r="AU91" s="227" t="s">
        <v>81</v>
      </c>
      <c r="AY91" s="20" t="s">
        <v>144</v>
      </c>
      <c r="BE91" s="228">
        <f>IF(N91="základní",J91,0)</f>
        <v>0</v>
      </c>
      <c r="BF91" s="228">
        <f>IF(N91="snížená",J91,0)</f>
        <v>0</v>
      </c>
      <c r="BG91" s="228">
        <f>IF(N91="zákl. přenesená",J91,0)</f>
        <v>0</v>
      </c>
      <c r="BH91" s="228">
        <f>IF(N91="sníž. přenesená",J91,0)</f>
        <v>0</v>
      </c>
      <c r="BI91" s="228">
        <f>IF(N91="nulová",J91,0)</f>
        <v>0</v>
      </c>
      <c r="BJ91" s="20" t="s">
        <v>79</v>
      </c>
      <c r="BK91" s="228">
        <f>ROUND(I91*H91,2)</f>
        <v>0</v>
      </c>
      <c r="BL91" s="20" t="s">
        <v>912</v>
      </c>
      <c r="BM91" s="227" t="s">
        <v>913</v>
      </c>
    </row>
    <row r="92" s="2" customFormat="1">
      <c r="A92" s="41"/>
      <c r="B92" s="42"/>
      <c r="C92" s="43"/>
      <c r="D92" s="229" t="s">
        <v>154</v>
      </c>
      <c r="E92" s="43"/>
      <c r="F92" s="230" t="s">
        <v>910</v>
      </c>
      <c r="G92" s="43"/>
      <c r="H92" s="43"/>
      <c r="I92" s="231"/>
      <c r="J92" s="43"/>
      <c r="K92" s="43"/>
      <c r="L92" s="47"/>
      <c r="M92" s="232"/>
      <c r="N92" s="233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154</v>
      </c>
      <c r="AU92" s="20" t="s">
        <v>81</v>
      </c>
    </row>
    <row r="93" s="12" customFormat="1" ht="22.8" customHeight="1">
      <c r="A93" s="12"/>
      <c r="B93" s="200"/>
      <c r="C93" s="201"/>
      <c r="D93" s="202" t="s">
        <v>71</v>
      </c>
      <c r="E93" s="214" t="s">
        <v>914</v>
      </c>
      <c r="F93" s="214" t="s">
        <v>915</v>
      </c>
      <c r="G93" s="201"/>
      <c r="H93" s="201"/>
      <c r="I93" s="204"/>
      <c r="J93" s="215">
        <f>BK93</f>
        <v>0</v>
      </c>
      <c r="K93" s="201"/>
      <c r="L93" s="206"/>
      <c r="M93" s="207"/>
      <c r="N93" s="208"/>
      <c r="O93" s="208"/>
      <c r="P93" s="209">
        <f>SUM(P94:P95)</f>
        <v>0</v>
      </c>
      <c r="Q93" s="208"/>
      <c r="R93" s="209">
        <f>SUM(R94:R95)</f>
        <v>0</v>
      </c>
      <c r="S93" s="208"/>
      <c r="T93" s="210">
        <f>SUM(T94:T95)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1" t="s">
        <v>190</v>
      </c>
      <c r="AT93" s="212" t="s">
        <v>71</v>
      </c>
      <c r="AU93" s="212" t="s">
        <v>79</v>
      </c>
      <c r="AY93" s="211" t="s">
        <v>144</v>
      </c>
      <c r="BK93" s="213">
        <f>SUM(BK94:BK95)</f>
        <v>0</v>
      </c>
    </row>
    <row r="94" s="2" customFormat="1" ht="16.5" customHeight="1">
      <c r="A94" s="41"/>
      <c r="B94" s="42"/>
      <c r="C94" s="216" t="s">
        <v>81</v>
      </c>
      <c r="D94" s="216" t="s">
        <v>147</v>
      </c>
      <c r="E94" s="217" t="s">
        <v>916</v>
      </c>
      <c r="F94" s="218" t="s">
        <v>915</v>
      </c>
      <c r="G94" s="219" t="s">
        <v>911</v>
      </c>
      <c r="H94" s="220">
        <v>1</v>
      </c>
      <c r="I94" s="221"/>
      <c r="J94" s="222">
        <f>ROUND(I94*H94,2)</f>
        <v>0</v>
      </c>
      <c r="K94" s="218" t="s">
        <v>151</v>
      </c>
      <c r="L94" s="47"/>
      <c r="M94" s="223" t="s">
        <v>19</v>
      </c>
      <c r="N94" s="224" t="s">
        <v>43</v>
      </c>
      <c r="O94" s="87"/>
      <c r="P94" s="225">
        <f>O94*H94</f>
        <v>0</v>
      </c>
      <c r="Q94" s="225">
        <v>0</v>
      </c>
      <c r="R94" s="225">
        <f>Q94*H94</f>
        <v>0</v>
      </c>
      <c r="S94" s="225">
        <v>0</v>
      </c>
      <c r="T94" s="226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7" t="s">
        <v>912</v>
      </c>
      <c r="AT94" s="227" t="s">
        <v>147</v>
      </c>
      <c r="AU94" s="227" t="s">
        <v>81</v>
      </c>
      <c r="AY94" s="20" t="s">
        <v>144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20" t="s">
        <v>79</v>
      </c>
      <c r="BK94" s="228">
        <f>ROUND(I94*H94,2)</f>
        <v>0</v>
      </c>
      <c r="BL94" s="20" t="s">
        <v>912</v>
      </c>
      <c r="BM94" s="227" t="s">
        <v>917</v>
      </c>
    </row>
    <row r="95" s="2" customFormat="1">
      <c r="A95" s="41"/>
      <c r="B95" s="42"/>
      <c r="C95" s="43"/>
      <c r="D95" s="229" t="s">
        <v>154</v>
      </c>
      <c r="E95" s="43"/>
      <c r="F95" s="230" t="s">
        <v>915</v>
      </c>
      <c r="G95" s="43"/>
      <c r="H95" s="43"/>
      <c r="I95" s="231"/>
      <c r="J95" s="43"/>
      <c r="K95" s="43"/>
      <c r="L95" s="47"/>
      <c r="M95" s="303"/>
      <c r="N95" s="304"/>
      <c r="O95" s="305"/>
      <c r="P95" s="305"/>
      <c r="Q95" s="305"/>
      <c r="R95" s="305"/>
      <c r="S95" s="305"/>
      <c r="T95" s="306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154</v>
      </c>
      <c r="AU95" s="20" t="s">
        <v>81</v>
      </c>
    </row>
    <row r="96" s="2" customFormat="1" ht="6.96" customHeight="1">
      <c r="A96" s="41"/>
      <c r="B96" s="62"/>
      <c r="C96" s="63"/>
      <c r="D96" s="63"/>
      <c r="E96" s="63"/>
      <c r="F96" s="63"/>
      <c r="G96" s="63"/>
      <c r="H96" s="63"/>
      <c r="I96" s="63"/>
      <c r="J96" s="63"/>
      <c r="K96" s="63"/>
      <c r="L96" s="47"/>
      <c r="M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</sheetData>
  <sheetProtection sheet="1" autoFilter="0" formatColumns="0" formatRows="0" objects="1" scenarios="1" spinCount="100000" saltValue="8p2mH4v3j0dLi64qCpK98wkGFCkNqHoUahNNfOB+tsWmgXFjhwg7w/rEuhHF6PGK8ljuEpekEYNUQDTg2Z/OrA==" hashValue="vyLnGz0zXKsGc4OQCIbCNfoEDJI2Rr/6PLsDFO7s2QfqcRqJ7yx5xiXLF6pG1+l3UzS4UUyaCaYy6oThGWF5pQ==" algorithmName="SHA-512" password="CC35"/>
  <autoFilter ref="C87:K9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2"/>
      <c r="C3" s="143"/>
      <c r="D3" s="143"/>
      <c r="E3" s="143"/>
      <c r="F3" s="143"/>
      <c r="G3" s="143"/>
      <c r="H3" s="23"/>
    </row>
    <row r="4" s="1" customFormat="1" ht="24.96" customHeight="1">
      <c r="B4" s="23"/>
      <c r="C4" s="144" t="s">
        <v>918</v>
      </c>
      <c r="H4" s="23"/>
    </row>
    <row r="5" s="1" customFormat="1" ht="12" customHeight="1">
      <c r="B5" s="23"/>
      <c r="C5" s="307" t="s">
        <v>13</v>
      </c>
      <c r="D5" s="153" t="s">
        <v>14</v>
      </c>
      <c r="E5" s="1"/>
      <c r="F5" s="1"/>
      <c r="H5" s="23"/>
    </row>
    <row r="6" s="1" customFormat="1" ht="36.96" customHeight="1">
      <c r="B6" s="23"/>
      <c r="C6" s="308" t="s">
        <v>16</v>
      </c>
      <c r="D6" s="309" t="s">
        <v>17</v>
      </c>
      <c r="E6" s="1"/>
      <c r="F6" s="1"/>
      <c r="H6" s="23"/>
    </row>
    <row r="7" s="1" customFormat="1" ht="16.5" customHeight="1">
      <c r="B7" s="23"/>
      <c r="C7" s="146" t="s">
        <v>23</v>
      </c>
      <c r="D7" s="150" t="str">
        <f>'Rekapitulace stavby'!AN8</f>
        <v>21. 4. 2021</v>
      </c>
      <c r="H7" s="23"/>
    </row>
    <row r="8" s="2" customFormat="1" ht="10.8" customHeight="1">
      <c r="A8" s="41"/>
      <c r="B8" s="47"/>
      <c r="C8" s="41"/>
      <c r="D8" s="41"/>
      <c r="E8" s="41"/>
      <c r="F8" s="41"/>
      <c r="G8" s="41"/>
      <c r="H8" s="47"/>
    </row>
    <row r="9" s="11" customFormat="1" ht="29.28" customHeight="1">
      <c r="A9" s="189"/>
      <c r="B9" s="310"/>
      <c r="C9" s="311" t="s">
        <v>53</v>
      </c>
      <c r="D9" s="312" t="s">
        <v>54</v>
      </c>
      <c r="E9" s="312" t="s">
        <v>131</v>
      </c>
      <c r="F9" s="313" t="s">
        <v>919</v>
      </c>
      <c r="G9" s="189"/>
      <c r="H9" s="310"/>
    </row>
    <row r="10" s="2" customFormat="1" ht="26.4" customHeight="1">
      <c r="A10" s="41"/>
      <c r="B10" s="47"/>
      <c r="C10" s="314" t="s">
        <v>920</v>
      </c>
      <c r="D10" s="314" t="s">
        <v>84</v>
      </c>
      <c r="E10" s="41"/>
      <c r="F10" s="41"/>
      <c r="G10" s="41"/>
      <c r="H10" s="47"/>
    </row>
    <row r="11" s="2" customFormat="1" ht="16.8" customHeight="1">
      <c r="A11" s="41"/>
      <c r="B11" s="47"/>
      <c r="C11" s="315" t="s">
        <v>98</v>
      </c>
      <c r="D11" s="316" t="s">
        <v>19</v>
      </c>
      <c r="E11" s="317" t="s">
        <v>19</v>
      </c>
      <c r="F11" s="318">
        <v>46.549999999999997</v>
      </c>
      <c r="G11" s="41"/>
      <c r="H11" s="47"/>
    </row>
    <row r="12" s="2" customFormat="1" ht="16.8" customHeight="1">
      <c r="A12" s="41"/>
      <c r="B12" s="47"/>
      <c r="C12" s="319" t="s">
        <v>19</v>
      </c>
      <c r="D12" s="319" t="s">
        <v>199</v>
      </c>
      <c r="E12" s="20" t="s">
        <v>19</v>
      </c>
      <c r="F12" s="320">
        <v>0</v>
      </c>
      <c r="G12" s="41"/>
      <c r="H12" s="47"/>
    </row>
    <row r="13" s="2" customFormat="1" ht="16.8" customHeight="1">
      <c r="A13" s="41"/>
      <c r="B13" s="47"/>
      <c r="C13" s="319" t="s">
        <v>19</v>
      </c>
      <c r="D13" s="319" t="s">
        <v>200</v>
      </c>
      <c r="E13" s="20" t="s">
        <v>19</v>
      </c>
      <c r="F13" s="320">
        <v>4.3300000000000001</v>
      </c>
      <c r="G13" s="41"/>
      <c r="H13" s="47"/>
    </row>
    <row r="14" s="2" customFormat="1" ht="16.8" customHeight="1">
      <c r="A14" s="41"/>
      <c r="B14" s="47"/>
      <c r="C14" s="319" t="s">
        <v>19</v>
      </c>
      <c r="D14" s="319" t="s">
        <v>182</v>
      </c>
      <c r="E14" s="20" t="s">
        <v>19</v>
      </c>
      <c r="F14" s="320">
        <v>0</v>
      </c>
      <c r="G14" s="41"/>
      <c r="H14" s="47"/>
    </row>
    <row r="15" s="2" customFormat="1" ht="16.8" customHeight="1">
      <c r="A15" s="41"/>
      <c r="B15" s="47"/>
      <c r="C15" s="319" t="s">
        <v>19</v>
      </c>
      <c r="D15" s="319" t="s">
        <v>201</v>
      </c>
      <c r="E15" s="20" t="s">
        <v>19</v>
      </c>
      <c r="F15" s="320">
        <v>5.2000000000000002</v>
      </c>
      <c r="G15" s="41"/>
      <c r="H15" s="47"/>
    </row>
    <row r="16" s="2" customFormat="1" ht="16.8" customHeight="1">
      <c r="A16" s="41"/>
      <c r="B16" s="47"/>
      <c r="C16" s="319" t="s">
        <v>19</v>
      </c>
      <c r="D16" s="319" t="s">
        <v>172</v>
      </c>
      <c r="E16" s="20" t="s">
        <v>19</v>
      </c>
      <c r="F16" s="320">
        <v>0</v>
      </c>
      <c r="G16" s="41"/>
      <c r="H16" s="47"/>
    </row>
    <row r="17" s="2" customFormat="1" ht="16.8" customHeight="1">
      <c r="A17" s="41"/>
      <c r="B17" s="47"/>
      <c r="C17" s="319" t="s">
        <v>19</v>
      </c>
      <c r="D17" s="319" t="s">
        <v>202</v>
      </c>
      <c r="E17" s="20" t="s">
        <v>19</v>
      </c>
      <c r="F17" s="320">
        <v>1.45</v>
      </c>
      <c r="G17" s="41"/>
      <c r="H17" s="47"/>
    </row>
    <row r="18" s="2" customFormat="1" ht="16.8" customHeight="1">
      <c r="A18" s="41"/>
      <c r="B18" s="47"/>
      <c r="C18" s="319" t="s">
        <v>19</v>
      </c>
      <c r="D18" s="319" t="s">
        <v>184</v>
      </c>
      <c r="E18" s="20" t="s">
        <v>19</v>
      </c>
      <c r="F18" s="320">
        <v>0</v>
      </c>
      <c r="G18" s="41"/>
      <c r="H18" s="47"/>
    </row>
    <row r="19" s="2" customFormat="1" ht="16.8" customHeight="1">
      <c r="A19" s="41"/>
      <c r="B19" s="47"/>
      <c r="C19" s="319" t="s">
        <v>19</v>
      </c>
      <c r="D19" s="319" t="s">
        <v>203</v>
      </c>
      <c r="E19" s="20" t="s">
        <v>19</v>
      </c>
      <c r="F19" s="320">
        <v>1.1799999999999999</v>
      </c>
      <c r="G19" s="41"/>
      <c r="H19" s="47"/>
    </row>
    <row r="20" s="2" customFormat="1" ht="16.8" customHeight="1">
      <c r="A20" s="41"/>
      <c r="B20" s="47"/>
      <c r="C20" s="319" t="s">
        <v>19</v>
      </c>
      <c r="D20" s="319" t="s">
        <v>204</v>
      </c>
      <c r="E20" s="20" t="s">
        <v>19</v>
      </c>
      <c r="F20" s="320">
        <v>0</v>
      </c>
      <c r="G20" s="41"/>
      <c r="H20" s="47"/>
    </row>
    <row r="21" s="2" customFormat="1" ht="16.8" customHeight="1">
      <c r="A21" s="41"/>
      <c r="B21" s="47"/>
      <c r="C21" s="319" t="s">
        <v>19</v>
      </c>
      <c r="D21" s="319" t="s">
        <v>205</v>
      </c>
      <c r="E21" s="20" t="s">
        <v>19</v>
      </c>
      <c r="F21" s="320">
        <v>5.5199999999999996</v>
      </c>
      <c r="G21" s="41"/>
      <c r="H21" s="47"/>
    </row>
    <row r="22" s="2" customFormat="1" ht="16.8" customHeight="1">
      <c r="A22" s="41"/>
      <c r="B22" s="47"/>
      <c r="C22" s="319" t="s">
        <v>19</v>
      </c>
      <c r="D22" s="319" t="s">
        <v>206</v>
      </c>
      <c r="E22" s="20" t="s">
        <v>19</v>
      </c>
      <c r="F22" s="320">
        <v>0</v>
      </c>
      <c r="G22" s="41"/>
      <c r="H22" s="47"/>
    </row>
    <row r="23" s="2" customFormat="1" ht="16.8" customHeight="1">
      <c r="A23" s="41"/>
      <c r="B23" s="47"/>
      <c r="C23" s="319" t="s">
        <v>19</v>
      </c>
      <c r="D23" s="319" t="s">
        <v>207</v>
      </c>
      <c r="E23" s="20" t="s">
        <v>19</v>
      </c>
      <c r="F23" s="320">
        <v>3.71</v>
      </c>
      <c r="G23" s="41"/>
      <c r="H23" s="47"/>
    </row>
    <row r="24" s="2" customFormat="1" ht="16.8" customHeight="1">
      <c r="A24" s="41"/>
      <c r="B24" s="47"/>
      <c r="C24" s="319" t="s">
        <v>19</v>
      </c>
      <c r="D24" s="319" t="s">
        <v>208</v>
      </c>
      <c r="E24" s="20" t="s">
        <v>19</v>
      </c>
      <c r="F24" s="320">
        <v>0</v>
      </c>
      <c r="G24" s="41"/>
      <c r="H24" s="47"/>
    </row>
    <row r="25" s="2" customFormat="1" ht="16.8" customHeight="1">
      <c r="A25" s="41"/>
      <c r="B25" s="47"/>
      <c r="C25" s="319" t="s">
        <v>19</v>
      </c>
      <c r="D25" s="319" t="s">
        <v>209</v>
      </c>
      <c r="E25" s="20" t="s">
        <v>19</v>
      </c>
      <c r="F25" s="320">
        <v>1.6200000000000001</v>
      </c>
      <c r="G25" s="41"/>
      <c r="H25" s="47"/>
    </row>
    <row r="26" s="2" customFormat="1" ht="16.8" customHeight="1">
      <c r="A26" s="41"/>
      <c r="B26" s="47"/>
      <c r="C26" s="319" t="s">
        <v>19</v>
      </c>
      <c r="D26" s="319" t="s">
        <v>164</v>
      </c>
      <c r="E26" s="20" t="s">
        <v>19</v>
      </c>
      <c r="F26" s="320">
        <v>0</v>
      </c>
      <c r="G26" s="41"/>
      <c r="H26" s="47"/>
    </row>
    <row r="27" s="2" customFormat="1" ht="16.8" customHeight="1">
      <c r="A27" s="41"/>
      <c r="B27" s="47"/>
      <c r="C27" s="319" t="s">
        <v>19</v>
      </c>
      <c r="D27" s="319" t="s">
        <v>210</v>
      </c>
      <c r="E27" s="20" t="s">
        <v>19</v>
      </c>
      <c r="F27" s="320">
        <v>5.8399999999999999</v>
      </c>
      <c r="G27" s="41"/>
      <c r="H27" s="47"/>
    </row>
    <row r="28" s="2" customFormat="1" ht="16.8" customHeight="1">
      <c r="A28" s="41"/>
      <c r="B28" s="47"/>
      <c r="C28" s="319" t="s">
        <v>19</v>
      </c>
      <c r="D28" s="319" t="s">
        <v>211</v>
      </c>
      <c r="E28" s="20" t="s">
        <v>19</v>
      </c>
      <c r="F28" s="320">
        <v>0</v>
      </c>
      <c r="G28" s="41"/>
      <c r="H28" s="47"/>
    </row>
    <row r="29" s="2" customFormat="1" ht="16.8" customHeight="1">
      <c r="A29" s="41"/>
      <c r="B29" s="47"/>
      <c r="C29" s="319" t="s">
        <v>19</v>
      </c>
      <c r="D29" s="319" t="s">
        <v>212</v>
      </c>
      <c r="E29" s="20" t="s">
        <v>19</v>
      </c>
      <c r="F29" s="320">
        <v>1.21</v>
      </c>
      <c r="G29" s="41"/>
      <c r="H29" s="47"/>
    </row>
    <row r="30" s="2" customFormat="1" ht="16.8" customHeight="1">
      <c r="A30" s="41"/>
      <c r="B30" s="47"/>
      <c r="C30" s="319" t="s">
        <v>19</v>
      </c>
      <c r="D30" s="319" t="s">
        <v>213</v>
      </c>
      <c r="E30" s="20" t="s">
        <v>19</v>
      </c>
      <c r="F30" s="320">
        <v>0</v>
      </c>
      <c r="G30" s="41"/>
      <c r="H30" s="47"/>
    </row>
    <row r="31" s="2" customFormat="1" ht="16.8" customHeight="1">
      <c r="A31" s="41"/>
      <c r="B31" s="47"/>
      <c r="C31" s="319" t="s">
        <v>19</v>
      </c>
      <c r="D31" s="319" t="s">
        <v>200</v>
      </c>
      <c r="E31" s="20" t="s">
        <v>19</v>
      </c>
      <c r="F31" s="320">
        <v>4.3300000000000001</v>
      </c>
      <c r="G31" s="41"/>
      <c r="H31" s="47"/>
    </row>
    <row r="32" s="2" customFormat="1" ht="16.8" customHeight="1">
      <c r="A32" s="41"/>
      <c r="B32" s="47"/>
      <c r="C32" s="319" t="s">
        <v>19</v>
      </c>
      <c r="D32" s="319" t="s">
        <v>180</v>
      </c>
      <c r="E32" s="20" t="s">
        <v>19</v>
      </c>
      <c r="F32" s="320">
        <v>0</v>
      </c>
      <c r="G32" s="41"/>
      <c r="H32" s="47"/>
    </row>
    <row r="33" s="2" customFormat="1" ht="16.8" customHeight="1">
      <c r="A33" s="41"/>
      <c r="B33" s="47"/>
      <c r="C33" s="319" t="s">
        <v>19</v>
      </c>
      <c r="D33" s="319" t="s">
        <v>214</v>
      </c>
      <c r="E33" s="20" t="s">
        <v>19</v>
      </c>
      <c r="F33" s="320">
        <v>5.0999999999999996</v>
      </c>
      <c r="G33" s="41"/>
      <c r="H33" s="47"/>
    </row>
    <row r="34" s="2" customFormat="1" ht="16.8" customHeight="1">
      <c r="A34" s="41"/>
      <c r="B34" s="47"/>
      <c r="C34" s="319" t="s">
        <v>19</v>
      </c>
      <c r="D34" s="319" t="s">
        <v>170</v>
      </c>
      <c r="E34" s="20" t="s">
        <v>19</v>
      </c>
      <c r="F34" s="320">
        <v>0</v>
      </c>
      <c r="G34" s="41"/>
      <c r="H34" s="47"/>
    </row>
    <row r="35" s="2" customFormat="1" ht="16.8" customHeight="1">
      <c r="A35" s="41"/>
      <c r="B35" s="47"/>
      <c r="C35" s="319" t="s">
        <v>19</v>
      </c>
      <c r="D35" s="319" t="s">
        <v>215</v>
      </c>
      <c r="E35" s="20" t="s">
        <v>19</v>
      </c>
      <c r="F35" s="320">
        <v>1.4299999999999999</v>
      </c>
      <c r="G35" s="41"/>
      <c r="H35" s="47"/>
    </row>
    <row r="36" s="2" customFormat="1" ht="16.8" customHeight="1">
      <c r="A36" s="41"/>
      <c r="B36" s="47"/>
      <c r="C36" s="319" t="s">
        <v>19</v>
      </c>
      <c r="D36" s="319" t="s">
        <v>178</v>
      </c>
      <c r="E36" s="20" t="s">
        <v>19</v>
      </c>
      <c r="F36" s="320">
        <v>0</v>
      </c>
      <c r="G36" s="41"/>
      <c r="H36" s="47"/>
    </row>
    <row r="37" s="2" customFormat="1" ht="16.8" customHeight="1">
      <c r="A37" s="41"/>
      <c r="B37" s="47"/>
      <c r="C37" s="319" t="s">
        <v>19</v>
      </c>
      <c r="D37" s="319" t="s">
        <v>216</v>
      </c>
      <c r="E37" s="20" t="s">
        <v>19</v>
      </c>
      <c r="F37" s="320">
        <v>0.92000000000000004</v>
      </c>
      <c r="G37" s="41"/>
      <c r="H37" s="47"/>
    </row>
    <row r="38" s="2" customFormat="1" ht="16.8" customHeight="1">
      <c r="A38" s="41"/>
      <c r="B38" s="47"/>
      <c r="C38" s="319" t="s">
        <v>19</v>
      </c>
      <c r="D38" s="319" t="s">
        <v>217</v>
      </c>
      <c r="E38" s="20" t="s">
        <v>19</v>
      </c>
      <c r="F38" s="320">
        <v>0</v>
      </c>
      <c r="G38" s="41"/>
      <c r="H38" s="47"/>
    </row>
    <row r="39" s="2" customFormat="1" ht="16.8" customHeight="1">
      <c r="A39" s="41"/>
      <c r="B39" s="47"/>
      <c r="C39" s="319" t="s">
        <v>19</v>
      </c>
      <c r="D39" s="319" t="s">
        <v>218</v>
      </c>
      <c r="E39" s="20" t="s">
        <v>19</v>
      </c>
      <c r="F39" s="320">
        <v>4.71</v>
      </c>
      <c r="G39" s="41"/>
      <c r="H39" s="47"/>
    </row>
    <row r="40" s="2" customFormat="1" ht="16.8" customHeight="1">
      <c r="A40" s="41"/>
      <c r="B40" s="47"/>
      <c r="C40" s="319" t="s">
        <v>98</v>
      </c>
      <c r="D40" s="319" t="s">
        <v>159</v>
      </c>
      <c r="E40" s="20" t="s">
        <v>19</v>
      </c>
      <c r="F40" s="320">
        <v>46.549999999999997</v>
      </c>
      <c r="G40" s="41"/>
      <c r="H40" s="47"/>
    </row>
    <row r="41" s="2" customFormat="1" ht="16.8" customHeight="1">
      <c r="A41" s="41"/>
      <c r="B41" s="47"/>
      <c r="C41" s="321" t="s">
        <v>921</v>
      </c>
      <c r="D41" s="41"/>
      <c r="E41" s="41"/>
      <c r="F41" s="41"/>
      <c r="G41" s="41"/>
      <c r="H41" s="47"/>
    </row>
    <row r="42" s="2" customFormat="1" ht="16.8" customHeight="1">
      <c r="A42" s="41"/>
      <c r="B42" s="47"/>
      <c r="C42" s="319" t="s">
        <v>491</v>
      </c>
      <c r="D42" s="319" t="s">
        <v>492</v>
      </c>
      <c r="E42" s="20" t="s">
        <v>150</v>
      </c>
      <c r="F42" s="320">
        <v>46.549999999999997</v>
      </c>
      <c r="G42" s="41"/>
      <c r="H42" s="47"/>
    </row>
    <row r="43" s="2" customFormat="1" ht="16.8" customHeight="1">
      <c r="A43" s="41"/>
      <c r="B43" s="47"/>
      <c r="C43" s="319" t="s">
        <v>458</v>
      </c>
      <c r="D43" s="319" t="s">
        <v>459</v>
      </c>
      <c r="E43" s="20" t="s">
        <v>150</v>
      </c>
      <c r="F43" s="320">
        <v>46.549999999999997</v>
      </c>
      <c r="G43" s="41"/>
      <c r="H43" s="47"/>
    </row>
    <row r="44" s="2" customFormat="1" ht="16.8" customHeight="1">
      <c r="A44" s="41"/>
      <c r="B44" s="47"/>
      <c r="C44" s="319" t="s">
        <v>463</v>
      </c>
      <c r="D44" s="319" t="s">
        <v>464</v>
      </c>
      <c r="E44" s="20" t="s">
        <v>150</v>
      </c>
      <c r="F44" s="320">
        <v>46.549999999999997</v>
      </c>
      <c r="G44" s="41"/>
      <c r="H44" s="47"/>
    </row>
    <row r="45" s="2" customFormat="1" ht="16.8" customHeight="1">
      <c r="A45" s="41"/>
      <c r="B45" s="47"/>
      <c r="C45" s="319" t="s">
        <v>468</v>
      </c>
      <c r="D45" s="319" t="s">
        <v>469</v>
      </c>
      <c r="E45" s="20" t="s">
        <v>150</v>
      </c>
      <c r="F45" s="320">
        <v>46.549999999999997</v>
      </c>
      <c r="G45" s="41"/>
      <c r="H45" s="47"/>
    </row>
    <row r="46" s="2" customFormat="1" ht="16.8" customHeight="1">
      <c r="A46" s="41"/>
      <c r="B46" s="47"/>
      <c r="C46" s="315" t="s">
        <v>93</v>
      </c>
      <c r="D46" s="316" t="s">
        <v>19</v>
      </c>
      <c r="E46" s="317" t="s">
        <v>19</v>
      </c>
      <c r="F46" s="318">
        <v>78.439999999999998</v>
      </c>
      <c r="G46" s="41"/>
      <c r="H46" s="47"/>
    </row>
    <row r="47" s="2" customFormat="1" ht="16.8" customHeight="1">
      <c r="A47" s="41"/>
      <c r="B47" s="47"/>
      <c r="C47" s="319" t="s">
        <v>19</v>
      </c>
      <c r="D47" s="319" t="s">
        <v>182</v>
      </c>
      <c r="E47" s="20" t="s">
        <v>19</v>
      </c>
      <c r="F47" s="320">
        <v>0</v>
      </c>
      <c r="G47" s="41"/>
      <c r="H47" s="47"/>
    </row>
    <row r="48" s="2" customFormat="1" ht="16.8" customHeight="1">
      <c r="A48" s="41"/>
      <c r="B48" s="47"/>
      <c r="C48" s="319" t="s">
        <v>19</v>
      </c>
      <c r="D48" s="319" t="s">
        <v>517</v>
      </c>
      <c r="E48" s="20" t="s">
        <v>19</v>
      </c>
      <c r="F48" s="320">
        <v>6.5999999999999996</v>
      </c>
      <c r="G48" s="41"/>
      <c r="H48" s="47"/>
    </row>
    <row r="49" s="2" customFormat="1" ht="16.8" customHeight="1">
      <c r="A49" s="41"/>
      <c r="B49" s="47"/>
      <c r="C49" s="319" t="s">
        <v>19</v>
      </c>
      <c r="D49" s="319" t="s">
        <v>172</v>
      </c>
      <c r="E49" s="20" t="s">
        <v>19</v>
      </c>
      <c r="F49" s="320">
        <v>0</v>
      </c>
      <c r="G49" s="41"/>
      <c r="H49" s="47"/>
    </row>
    <row r="50" s="2" customFormat="1" ht="16.8" customHeight="1">
      <c r="A50" s="41"/>
      <c r="B50" s="47"/>
      <c r="C50" s="319" t="s">
        <v>19</v>
      </c>
      <c r="D50" s="319" t="s">
        <v>340</v>
      </c>
      <c r="E50" s="20" t="s">
        <v>19</v>
      </c>
      <c r="F50" s="320">
        <v>10.4</v>
      </c>
      <c r="G50" s="41"/>
      <c r="H50" s="47"/>
    </row>
    <row r="51" s="2" customFormat="1" ht="16.8" customHeight="1">
      <c r="A51" s="41"/>
      <c r="B51" s="47"/>
      <c r="C51" s="319" t="s">
        <v>19</v>
      </c>
      <c r="D51" s="319" t="s">
        <v>184</v>
      </c>
      <c r="E51" s="20" t="s">
        <v>19</v>
      </c>
      <c r="F51" s="320">
        <v>0</v>
      </c>
      <c r="G51" s="41"/>
      <c r="H51" s="47"/>
    </row>
    <row r="52" s="2" customFormat="1" ht="16.8" customHeight="1">
      <c r="A52" s="41"/>
      <c r="B52" s="47"/>
      <c r="C52" s="319" t="s">
        <v>19</v>
      </c>
      <c r="D52" s="319" t="s">
        <v>518</v>
      </c>
      <c r="E52" s="20" t="s">
        <v>19</v>
      </c>
      <c r="F52" s="320">
        <v>9</v>
      </c>
      <c r="G52" s="41"/>
      <c r="H52" s="47"/>
    </row>
    <row r="53" s="2" customFormat="1" ht="16.8" customHeight="1">
      <c r="A53" s="41"/>
      <c r="B53" s="47"/>
      <c r="C53" s="319" t="s">
        <v>19</v>
      </c>
      <c r="D53" s="319" t="s">
        <v>164</v>
      </c>
      <c r="E53" s="20" t="s">
        <v>19</v>
      </c>
      <c r="F53" s="320">
        <v>0</v>
      </c>
      <c r="G53" s="41"/>
      <c r="H53" s="47"/>
    </row>
    <row r="54" s="2" customFormat="1" ht="16.8" customHeight="1">
      <c r="A54" s="41"/>
      <c r="B54" s="47"/>
      <c r="C54" s="319" t="s">
        <v>19</v>
      </c>
      <c r="D54" s="319" t="s">
        <v>519</v>
      </c>
      <c r="E54" s="20" t="s">
        <v>19</v>
      </c>
      <c r="F54" s="320">
        <v>23.460000000000001</v>
      </c>
      <c r="G54" s="41"/>
      <c r="H54" s="47"/>
    </row>
    <row r="55" s="2" customFormat="1" ht="16.8" customHeight="1">
      <c r="A55" s="41"/>
      <c r="B55" s="47"/>
      <c r="C55" s="319" t="s">
        <v>19</v>
      </c>
      <c r="D55" s="319" t="s">
        <v>211</v>
      </c>
      <c r="E55" s="20" t="s">
        <v>19</v>
      </c>
      <c r="F55" s="320">
        <v>0</v>
      </c>
      <c r="G55" s="41"/>
      <c r="H55" s="47"/>
    </row>
    <row r="56" s="2" customFormat="1" ht="16.8" customHeight="1">
      <c r="A56" s="41"/>
      <c r="B56" s="47"/>
      <c r="C56" s="319" t="s">
        <v>19</v>
      </c>
      <c r="D56" s="319" t="s">
        <v>520</v>
      </c>
      <c r="E56" s="20" t="s">
        <v>19</v>
      </c>
      <c r="F56" s="320">
        <v>9.4000000000000004</v>
      </c>
      <c r="G56" s="41"/>
      <c r="H56" s="47"/>
    </row>
    <row r="57" s="2" customFormat="1" ht="16.8" customHeight="1">
      <c r="A57" s="41"/>
      <c r="B57" s="47"/>
      <c r="C57" s="319" t="s">
        <v>19</v>
      </c>
      <c r="D57" s="319" t="s">
        <v>180</v>
      </c>
      <c r="E57" s="20" t="s">
        <v>19</v>
      </c>
      <c r="F57" s="320">
        <v>0</v>
      </c>
      <c r="G57" s="41"/>
      <c r="H57" s="47"/>
    </row>
    <row r="58" s="2" customFormat="1" ht="16.8" customHeight="1">
      <c r="A58" s="41"/>
      <c r="B58" s="47"/>
      <c r="C58" s="319" t="s">
        <v>19</v>
      </c>
      <c r="D58" s="319" t="s">
        <v>521</v>
      </c>
      <c r="E58" s="20" t="s">
        <v>19</v>
      </c>
      <c r="F58" s="320">
        <v>3.3300000000000001</v>
      </c>
      <c r="G58" s="41"/>
      <c r="H58" s="47"/>
    </row>
    <row r="59" s="2" customFormat="1" ht="16.8" customHeight="1">
      <c r="A59" s="41"/>
      <c r="B59" s="47"/>
      <c r="C59" s="319" t="s">
        <v>19</v>
      </c>
      <c r="D59" s="319" t="s">
        <v>170</v>
      </c>
      <c r="E59" s="20" t="s">
        <v>19</v>
      </c>
      <c r="F59" s="320">
        <v>0</v>
      </c>
      <c r="G59" s="41"/>
      <c r="H59" s="47"/>
    </row>
    <row r="60" s="2" customFormat="1" ht="16.8" customHeight="1">
      <c r="A60" s="41"/>
      <c r="B60" s="47"/>
      <c r="C60" s="319" t="s">
        <v>19</v>
      </c>
      <c r="D60" s="319" t="s">
        <v>340</v>
      </c>
      <c r="E60" s="20" t="s">
        <v>19</v>
      </c>
      <c r="F60" s="320">
        <v>10.4</v>
      </c>
      <c r="G60" s="41"/>
      <c r="H60" s="47"/>
    </row>
    <row r="61" s="2" customFormat="1" ht="16.8" customHeight="1">
      <c r="A61" s="41"/>
      <c r="B61" s="47"/>
      <c r="C61" s="319" t="s">
        <v>19</v>
      </c>
      <c r="D61" s="319" t="s">
        <v>178</v>
      </c>
      <c r="E61" s="20" t="s">
        <v>19</v>
      </c>
      <c r="F61" s="320">
        <v>0</v>
      </c>
      <c r="G61" s="41"/>
      <c r="H61" s="47"/>
    </row>
    <row r="62" s="2" customFormat="1" ht="16.8" customHeight="1">
      <c r="A62" s="41"/>
      <c r="B62" s="47"/>
      <c r="C62" s="319" t="s">
        <v>19</v>
      </c>
      <c r="D62" s="319" t="s">
        <v>522</v>
      </c>
      <c r="E62" s="20" t="s">
        <v>19</v>
      </c>
      <c r="F62" s="320">
        <v>5.8499999999999996</v>
      </c>
      <c r="G62" s="41"/>
      <c r="H62" s="47"/>
    </row>
    <row r="63" s="2" customFormat="1" ht="16.8" customHeight="1">
      <c r="A63" s="41"/>
      <c r="B63" s="47"/>
      <c r="C63" s="319" t="s">
        <v>93</v>
      </c>
      <c r="D63" s="319" t="s">
        <v>159</v>
      </c>
      <c r="E63" s="20" t="s">
        <v>19</v>
      </c>
      <c r="F63" s="320">
        <v>78.439999999999998</v>
      </c>
      <c r="G63" s="41"/>
      <c r="H63" s="47"/>
    </row>
    <row r="64" s="2" customFormat="1" ht="16.8" customHeight="1">
      <c r="A64" s="41"/>
      <c r="B64" s="47"/>
      <c r="C64" s="321" t="s">
        <v>921</v>
      </c>
      <c r="D64" s="41"/>
      <c r="E64" s="41"/>
      <c r="F64" s="41"/>
      <c r="G64" s="41"/>
      <c r="H64" s="47"/>
    </row>
    <row r="65" s="2" customFormat="1" ht="16.8" customHeight="1">
      <c r="A65" s="41"/>
      <c r="B65" s="47"/>
      <c r="C65" s="319" t="s">
        <v>513</v>
      </c>
      <c r="D65" s="319" t="s">
        <v>514</v>
      </c>
      <c r="E65" s="20" t="s">
        <v>150</v>
      </c>
      <c r="F65" s="320">
        <v>78.439999999999998</v>
      </c>
      <c r="G65" s="41"/>
      <c r="H65" s="47"/>
    </row>
    <row r="66" s="2" customFormat="1" ht="16.8" customHeight="1">
      <c r="A66" s="41"/>
      <c r="B66" s="47"/>
      <c r="C66" s="319" t="s">
        <v>531</v>
      </c>
      <c r="D66" s="319" t="s">
        <v>532</v>
      </c>
      <c r="E66" s="20" t="s">
        <v>150</v>
      </c>
      <c r="F66" s="320">
        <v>78.439999999999998</v>
      </c>
      <c r="G66" s="41"/>
      <c r="H66" s="47"/>
    </row>
    <row r="67" s="2" customFormat="1" ht="16.8" customHeight="1">
      <c r="A67" s="41"/>
      <c r="B67" s="47"/>
      <c r="C67" s="319" t="s">
        <v>537</v>
      </c>
      <c r="D67" s="319" t="s">
        <v>538</v>
      </c>
      <c r="E67" s="20" t="s">
        <v>150</v>
      </c>
      <c r="F67" s="320">
        <v>86.284000000000006</v>
      </c>
      <c r="G67" s="41"/>
      <c r="H67" s="47"/>
    </row>
    <row r="68" s="2" customFormat="1" ht="16.8" customHeight="1">
      <c r="A68" s="41"/>
      <c r="B68" s="47"/>
      <c r="C68" s="315" t="s">
        <v>95</v>
      </c>
      <c r="D68" s="316" t="s">
        <v>19</v>
      </c>
      <c r="E68" s="317" t="s">
        <v>19</v>
      </c>
      <c r="F68" s="318">
        <v>366.90600000000001</v>
      </c>
      <c r="G68" s="41"/>
      <c r="H68" s="47"/>
    </row>
    <row r="69" s="2" customFormat="1" ht="16.8" customHeight="1">
      <c r="A69" s="41"/>
      <c r="B69" s="47"/>
      <c r="C69" s="319" t="s">
        <v>19</v>
      </c>
      <c r="D69" s="319" t="s">
        <v>605</v>
      </c>
      <c r="E69" s="20" t="s">
        <v>19</v>
      </c>
      <c r="F69" s="320">
        <v>0</v>
      </c>
      <c r="G69" s="41"/>
      <c r="H69" s="47"/>
    </row>
    <row r="70" s="2" customFormat="1" ht="16.8" customHeight="1">
      <c r="A70" s="41"/>
      <c r="B70" s="47"/>
      <c r="C70" s="319" t="s">
        <v>19</v>
      </c>
      <c r="D70" s="319" t="s">
        <v>197</v>
      </c>
      <c r="E70" s="20" t="s">
        <v>19</v>
      </c>
      <c r="F70" s="320">
        <v>0</v>
      </c>
      <c r="G70" s="41"/>
      <c r="H70" s="47"/>
    </row>
    <row r="71" s="2" customFormat="1" ht="16.8" customHeight="1">
      <c r="A71" s="41"/>
      <c r="B71" s="47"/>
      <c r="C71" s="319" t="s">
        <v>19</v>
      </c>
      <c r="D71" s="319" t="s">
        <v>198</v>
      </c>
      <c r="E71" s="20" t="s">
        <v>19</v>
      </c>
      <c r="F71" s="320">
        <v>43.619999999999997</v>
      </c>
      <c r="G71" s="41"/>
      <c r="H71" s="47"/>
    </row>
    <row r="72" s="2" customFormat="1" ht="16.8" customHeight="1">
      <c r="A72" s="41"/>
      <c r="B72" s="47"/>
      <c r="C72" s="319" t="s">
        <v>19</v>
      </c>
      <c r="D72" s="319" t="s">
        <v>199</v>
      </c>
      <c r="E72" s="20" t="s">
        <v>19</v>
      </c>
      <c r="F72" s="320">
        <v>0</v>
      </c>
      <c r="G72" s="41"/>
      <c r="H72" s="47"/>
    </row>
    <row r="73" s="2" customFormat="1" ht="16.8" customHeight="1">
      <c r="A73" s="41"/>
      <c r="B73" s="47"/>
      <c r="C73" s="319" t="s">
        <v>19</v>
      </c>
      <c r="D73" s="319" t="s">
        <v>200</v>
      </c>
      <c r="E73" s="20" t="s">
        <v>19</v>
      </c>
      <c r="F73" s="320">
        <v>4.3300000000000001</v>
      </c>
      <c r="G73" s="41"/>
      <c r="H73" s="47"/>
    </row>
    <row r="74" s="2" customFormat="1" ht="16.8" customHeight="1">
      <c r="A74" s="41"/>
      <c r="B74" s="47"/>
      <c r="C74" s="319" t="s">
        <v>19</v>
      </c>
      <c r="D74" s="319" t="s">
        <v>182</v>
      </c>
      <c r="E74" s="20" t="s">
        <v>19</v>
      </c>
      <c r="F74" s="320">
        <v>0</v>
      </c>
      <c r="G74" s="41"/>
      <c r="H74" s="47"/>
    </row>
    <row r="75" s="2" customFormat="1" ht="16.8" customHeight="1">
      <c r="A75" s="41"/>
      <c r="B75" s="47"/>
      <c r="C75" s="319" t="s">
        <v>19</v>
      </c>
      <c r="D75" s="319" t="s">
        <v>201</v>
      </c>
      <c r="E75" s="20" t="s">
        <v>19</v>
      </c>
      <c r="F75" s="320">
        <v>5.2000000000000002</v>
      </c>
      <c r="G75" s="41"/>
      <c r="H75" s="47"/>
    </row>
    <row r="76" s="2" customFormat="1" ht="16.8" customHeight="1">
      <c r="A76" s="41"/>
      <c r="B76" s="47"/>
      <c r="C76" s="319" t="s">
        <v>19</v>
      </c>
      <c r="D76" s="319" t="s">
        <v>172</v>
      </c>
      <c r="E76" s="20" t="s">
        <v>19</v>
      </c>
      <c r="F76" s="320">
        <v>0</v>
      </c>
      <c r="G76" s="41"/>
      <c r="H76" s="47"/>
    </row>
    <row r="77" s="2" customFormat="1" ht="16.8" customHeight="1">
      <c r="A77" s="41"/>
      <c r="B77" s="47"/>
      <c r="C77" s="319" t="s">
        <v>19</v>
      </c>
      <c r="D77" s="319" t="s">
        <v>202</v>
      </c>
      <c r="E77" s="20" t="s">
        <v>19</v>
      </c>
      <c r="F77" s="320">
        <v>1.45</v>
      </c>
      <c r="G77" s="41"/>
      <c r="H77" s="47"/>
    </row>
    <row r="78" s="2" customFormat="1" ht="16.8" customHeight="1">
      <c r="A78" s="41"/>
      <c r="B78" s="47"/>
      <c r="C78" s="319" t="s">
        <v>19</v>
      </c>
      <c r="D78" s="319" t="s">
        <v>184</v>
      </c>
      <c r="E78" s="20" t="s">
        <v>19</v>
      </c>
      <c r="F78" s="320">
        <v>0</v>
      </c>
      <c r="G78" s="41"/>
      <c r="H78" s="47"/>
    </row>
    <row r="79" s="2" customFormat="1" ht="16.8" customHeight="1">
      <c r="A79" s="41"/>
      <c r="B79" s="47"/>
      <c r="C79" s="319" t="s">
        <v>19</v>
      </c>
      <c r="D79" s="319" t="s">
        <v>203</v>
      </c>
      <c r="E79" s="20" t="s">
        <v>19</v>
      </c>
      <c r="F79" s="320">
        <v>1.1799999999999999</v>
      </c>
      <c r="G79" s="41"/>
      <c r="H79" s="47"/>
    </row>
    <row r="80" s="2" customFormat="1" ht="16.8" customHeight="1">
      <c r="A80" s="41"/>
      <c r="B80" s="47"/>
      <c r="C80" s="319" t="s">
        <v>19</v>
      </c>
      <c r="D80" s="319" t="s">
        <v>204</v>
      </c>
      <c r="E80" s="20" t="s">
        <v>19</v>
      </c>
      <c r="F80" s="320">
        <v>0</v>
      </c>
      <c r="G80" s="41"/>
      <c r="H80" s="47"/>
    </row>
    <row r="81" s="2" customFormat="1" ht="16.8" customHeight="1">
      <c r="A81" s="41"/>
      <c r="B81" s="47"/>
      <c r="C81" s="319" t="s">
        <v>19</v>
      </c>
      <c r="D81" s="319" t="s">
        <v>205</v>
      </c>
      <c r="E81" s="20" t="s">
        <v>19</v>
      </c>
      <c r="F81" s="320">
        <v>5.5199999999999996</v>
      </c>
      <c r="G81" s="41"/>
      <c r="H81" s="47"/>
    </row>
    <row r="82" s="2" customFormat="1" ht="16.8" customHeight="1">
      <c r="A82" s="41"/>
      <c r="B82" s="47"/>
      <c r="C82" s="319" t="s">
        <v>19</v>
      </c>
      <c r="D82" s="319" t="s">
        <v>206</v>
      </c>
      <c r="E82" s="20" t="s">
        <v>19</v>
      </c>
      <c r="F82" s="320">
        <v>0</v>
      </c>
      <c r="G82" s="41"/>
      <c r="H82" s="47"/>
    </row>
    <row r="83" s="2" customFormat="1" ht="16.8" customHeight="1">
      <c r="A83" s="41"/>
      <c r="B83" s="47"/>
      <c r="C83" s="319" t="s">
        <v>19</v>
      </c>
      <c r="D83" s="319" t="s">
        <v>207</v>
      </c>
      <c r="E83" s="20" t="s">
        <v>19</v>
      </c>
      <c r="F83" s="320">
        <v>3.71</v>
      </c>
      <c r="G83" s="41"/>
      <c r="H83" s="47"/>
    </row>
    <row r="84" s="2" customFormat="1" ht="16.8" customHeight="1">
      <c r="A84" s="41"/>
      <c r="B84" s="47"/>
      <c r="C84" s="319" t="s">
        <v>19</v>
      </c>
      <c r="D84" s="319" t="s">
        <v>208</v>
      </c>
      <c r="E84" s="20" t="s">
        <v>19</v>
      </c>
      <c r="F84" s="320">
        <v>0</v>
      </c>
      <c r="G84" s="41"/>
      <c r="H84" s="47"/>
    </row>
    <row r="85" s="2" customFormat="1" ht="16.8" customHeight="1">
      <c r="A85" s="41"/>
      <c r="B85" s="47"/>
      <c r="C85" s="319" t="s">
        <v>19</v>
      </c>
      <c r="D85" s="319" t="s">
        <v>209</v>
      </c>
      <c r="E85" s="20" t="s">
        <v>19</v>
      </c>
      <c r="F85" s="320">
        <v>1.6200000000000001</v>
      </c>
      <c r="G85" s="41"/>
      <c r="H85" s="47"/>
    </row>
    <row r="86" s="2" customFormat="1" ht="16.8" customHeight="1">
      <c r="A86" s="41"/>
      <c r="B86" s="47"/>
      <c r="C86" s="319" t="s">
        <v>19</v>
      </c>
      <c r="D86" s="319" t="s">
        <v>164</v>
      </c>
      <c r="E86" s="20" t="s">
        <v>19</v>
      </c>
      <c r="F86" s="320">
        <v>0</v>
      </c>
      <c r="G86" s="41"/>
      <c r="H86" s="47"/>
    </row>
    <row r="87" s="2" customFormat="1" ht="16.8" customHeight="1">
      <c r="A87" s="41"/>
      <c r="B87" s="47"/>
      <c r="C87" s="319" t="s">
        <v>19</v>
      </c>
      <c r="D87" s="319" t="s">
        <v>210</v>
      </c>
      <c r="E87" s="20" t="s">
        <v>19</v>
      </c>
      <c r="F87" s="320">
        <v>5.8399999999999999</v>
      </c>
      <c r="G87" s="41"/>
      <c r="H87" s="47"/>
    </row>
    <row r="88" s="2" customFormat="1" ht="16.8" customHeight="1">
      <c r="A88" s="41"/>
      <c r="B88" s="47"/>
      <c r="C88" s="319" t="s">
        <v>19</v>
      </c>
      <c r="D88" s="319" t="s">
        <v>211</v>
      </c>
      <c r="E88" s="20" t="s">
        <v>19</v>
      </c>
      <c r="F88" s="320">
        <v>0</v>
      </c>
      <c r="G88" s="41"/>
      <c r="H88" s="47"/>
    </row>
    <row r="89" s="2" customFormat="1" ht="16.8" customHeight="1">
      <c r="A89" s="41"/>
      <c r="B89" s="47"/>
      <c r="C89" s="319" t="s">
        <v>19</v>
      </c>
      <c r="D89" s="319" t="s">
        <v>212</v>
      </c>
      <c r="E89" s="20" t="s">
        <v>19</v>
      </c>
      <c r="F89" s="320">
        <v>1.21</v>
      </c>
      <c r="G89" s="41"/>
      <c r="H89" s="47"/>
    </row>
    <row r="90" s="2" customFormat="1" ht="16.8" customHeight="1">
      <c r="A90" s="41"/>
      <c r="B90" s="47"/>
      <c r="C90" s="319" t="s">
        <v>19</v>
      </c>
      <c r="D90" s="319" t="s">
        <v>213</v>
      </c>
      <c r="E90" s="20" t="s">
        <v>19</v>
      </c>
      <c r="F90" s="320">
        <v>0</v>
      </c>
      <c r="G90" s="41"/>
      <c r="H90" s="47"/>
    </row>
    <row r="91" s="2" customFormat="1" ht="16.8" customHeight="1">
      <c r="A91" s="41"/>
      <c r="B91" s="47"/>
      <c r="C91" s="319" t="s">
        <v>19</v>
      </c>
      <c r="D91" s="319" t="s">
        <v>200</v>
      </c>
      <c r="E91" s="20" t="s">
        <v>19</v>
      </c>
      <c r="F91" s="320">
        <v>4.3300000000000001</v>
      </c>
      <c r="G91" s="41"/>
      <c r="H91" s="47"/>
    </row>
    <row r="92" s="2" customFormat="1" ht="16.8" customHeight="1">
      <c r="A92" s="41"/>
      <c r="B92" s="47"/>
      <c r="C92" s="319" t="s">
        <v>19</v>
      </c>
      <c r="D92" s="319" t="s">
        <v>180</v>
      </c>
      <c r="E92" s="20" t="s">
        <v>19</v>
      </c>
      <c r="F92" s="320">
        <v>0</v>
      </c>
      <c r="G92" s="41"/>
      <c r="H92" s="47"/>
    </row>
    <row r="93" s="2" customFormat="1" ht="16.8" customHeight="1">
      <c r="A93" s="41"/>
      <c r="B93" s="47"/>
      <c r="C93" s="319" t="s">
        <v>19</v>
      </c>
      <c r="D93" s="319" t="s">
        <v>214</v>
      </c>
      <c r="E93" s="20" t="s">
        <v>19</v>
      </c>
      <c r="F93" s="320">
        <v>5.0999999999999996</v>
      </c>
      <c r="G93" s="41"/>
      <c r="H93" s="47"/>
    </row>
    <row r="94" s="2" customFormat="1" ht="16.8" customHeight="1">
      <c r="A94" s="41"/>
      <c r="B94" s="47"/>
      <c r="C94" s="319" t="s">
        <v>19</v>
      </c>
      <c r="D94" s="319" t="s">
        <v>170</v>
      </c>
      <c r="E94" s="20" t="s">
        <v>19</v>
      </c>
      <c r="F94" s="320">
        <v>0</v>
      </c>
      <c r="G94" s="41"/>
      <c r="H94" s="47"/>
    </row>
    <row r="95" s="2" customFormat="1" ht="16.8" customHeight="1">
      <c r="A95" s="41"/>
      <c r="B95" s="47"/>
      <c r="C95" s="319" t="s">
        <v>19</v>
      </c>
      <c r="D95" s="319" t="s">
        <v>215</v>
      </c>
      <c r="E95" s="20" t="s">
        <v>19</v>
      </c>
      <c r="F95" s="320">
        <v>1.4299999999999999</v>
      </c>
      <c r="G95" s="41"/>
      <c r="H95" s="47"/>
    </row>
    <row r="96" s="2" customFormat="1" ht="16.8" customHeight="1">
      <c r="A96" s="41"/>
      <c r="B96" s="47"/>
      <c r="C96" s="319" t="s">
        <v>19</v>
      </c>
      <c r="D96" s="319" t="s">
        <v>178</v>
      </c>
      <c r="E96" s="20" t="s">
        <v>19</v>
      </c>
      <c r="F96" s="320">
        <v>0</v>
      </c>
      <c r="G96" s="41"/>
      <c r="H96" s="47"/>
    </row>
    <row r="97" s="2" customFormat="1" ht="16.8" customHeight="1">
      <c r="A97" s="41"/>
      <c r="B97" s="47"/>
      <c r="C97" s="319" t="s">
        <v>19</v>
      </c>
      <c r="D97" s="319" t="s">
        <v>216</v>
      </c>
      <c r="E97" s="20" t="s">
        <v>19</v>
      </c>
      <c r="F97" s="320">
        <v>0.92000000000000004</v>
      </c>
      <c r="G97" s="41"/>
      <c r="H97" s="47"/>
    </row>
    <row r="98" s="2" customFormat="1" ht="16.8" customHeight="1">
      <c r="A98" s="41"/>
      <c r="B98" s="47"/>
      <c r="C98" s="319" t="s">
        <v>19</v>
      </c>
      <c r="D98" s="319" t="s">
        <v>217</v>
      </c>
      <c r="E98" s="20" t="s">
        <v>19</v>
      </c>
      <c r="F98" s="320">
        <v>0</v>
      </c>
      <c r="G98" s="41"/>
      <c r="H98" s="47"/>
    </row>
    <row r="99" s="2" customFormat="1" ht="16.8" customHeight="1">
      <c r="A99" s="41"/>
      <c r="B99" s="47"/>
      <c r="C99" s="319" t="s">
        <v>19</v>
      </c>
      <c r="D99" s="319" t="s">
        <v>218</v>
      </c>
      <c r="E99" s="20" t="s">
        <v>19</v>
      </c>
      <c r="F99" s="320">
        <v>4.71</v>
      </c>
      <c r="G99" s="41"/>
      <c r="H99" s="47"/>
    </row>
    <row r="100" s="2" customFormat="1" ht="16.8" customHeight="1">
      <c r="A100" s="41"/>
      <c r="B100" s="47"/>
      <c r="C100" s="319" t="s">
        <v>19</v>
      </c>
      <c r="D100" s="319" t="s">
        <v>606</v>
      </c>
      <c r="E100" s="20" t="s">
        <v>19</v>
      </c>
      <c r="F100" s="320">
        <v>0</v>
      </c>
      <c r="G100" s="41"/>
      <c r="H100" s="47"/>
    </row>
    <row r="101" s="2" customFormat="1" ht="16.8" customHeight="1">
      <c r="A101" s="41"/>
      <c r="B101" s="47"/>
      <c r="C101" s="319" t="s">
        <v>19</v>
      </c>
      <c r="D101" s="319" t="s">
        <v>197</v>
      </c>
      <c r="E101" s="20" t="s">
        <v>19</v>
      </c>
      <c r="F101" s="320">
        <v>0</v>
      </c>
      <c r="G101" s="41"/>
      <c r="H101" s="47"/>
    </row>
    <row r="102" s="2" customFormat="1" ht="16.8" customHeight="1">
      <c r="A102" s="41"/>
      <c r="B102" s="47"/>
      <c r="C102" s="319" t="s">
        <v>19</v>
      </c>
      <c r="D102" s="319" t="s">
        <v>237</v>
      </c>
      <c r="E102" s="20" t="s">
        <v>19</v>
      </c>
      <c r="F102" s="320">
        <v>58.5</v>
      </c>
      <c r="G102" s="41"/>
      <c r="H102" s="47"/>
    </row>
    <row r="103" s="2" customFormat="1" ht="16.8" customHeight="1">
      <c r="A103" s="41"/>
      <c r="B103" s="47"/>
      <c r="C103" s="319" t="s">
        <v>19</v>
      </c>
      <c r="D103" s="319" t="s">
        <v>199</v>
      </c>
      <c r="E103" s="20" t="s">
        <v>19</v>
      </c>
      <c r="F103" s="320">
        <v>0</v>
      </c>
      <c r="G103" s="41"/>
      <c r="H103" s="47"/>
    </row>
    <row r="104" s="2" customFormat="1" ht="16.8" customHeight="1">
      <c r="A104" s="41"/>
      <c r="B104" s="47"/>
      <c r="C104" s="319" t="s">
        <v>19</v>
      </c>
      <c r="D104" s="319" t="s">
        <v>238</v>
      </c>
      <c r="E104" s="20" t="s">
        <v>19</v>
      </c>
      <c r="F104" s="320">
        <v>23.379999999999999</v>
      </c>
      <c r="G104" s="41"/>
      <c r="H104" s="47"/>
    </row>
    <row r="105" s="2" customFormat="1" ht="16.8" customHeight="1">
      <c r="A105" s="41"/>
      <c r="B105" s="47"/>
      <c r="C105" s="319" t="s">
        <v>19</v>
      </c>
      <c r="D105" s="319" t="s">
        <v>182</v>
      </c>
      <c r="E105" s="20" t="s">
        <v>19</v>
      </c>
      <c r="F105" s="320">
        <v>0</v>
      </c>
      <c r="G105" s="41"/>
      <c r="H105" s="47"/>
    </row>
    <row r="106" s="2" customFormat="1" ht="16.8" customHeight="1">
      <c r="A106" s="41"/>
      <c r="B106" s="47"/>
      <c r="C106" s="319" t="s">
        <v>19</v>
      </c>
      <c r="D106" s="319" t="s">
        <v>239</v>
      </c>
      <c r="E106" s="20" t="s">
        <v>19</v>
      </c>
      <c r="F106" s="320">
        <v>38.079999999999998</v>
      </c>
      <c r="G106" s="41"/>
      <c r="H106" s="47"/>
    </row>
    <row r="107" s="2" customFormat="1" ht="16.8" customHeight="1">
      <c r="A107" s="41"/>
      <c r="B107" s="47"/>
      <c r="C107" s="319" t="s">
        <v>19</v>
      </c>
      <c r="D107" s="319" t="s">
        <v>172</v>
      </c>
      <c r="E107" s="20" t="s">
        <v>19</v>
      </c>
      <c r="F107" s="320">
        <v>0</v>
      </c>
      <c r="G107" s="41"/>
      <c r="H107" s="47"/>
    </row>
    <row r="108" s="2" customFormat="1" ht="16.8" customHeight="1">
      <c r="A108" s="41"/>
      <c r="B108" s="47"/>
      <c r="C108" s="319" t="s">
        <v>19</v>
      </c>
      <c r="D108" s="319" t="s">
        <v>240</v>
      </c>
      <c r="E108" s="20" t="s">
        <v>19</v>
      </c>
      <c r="F108" s="320">
        <v>4.1600000000000001</v>
      </c>
      <c r="G108" s="41"/>
      <c r="H108" s="47"/>
    </row>
    <row r="109" s="2" customFormat="1" ht="16.8" customHeight="1">
      <c r="A109" s="41"/>
      <c r="B109" s="47"/>
      <c r="C109" s="319" t="s">
        <v>19</v>
      </c>
      <c r="D109" s="319" t="s">
        <v>184</v>
      </c>
      <c r="E109" s="20" t="s">
        <v>19</v>
      </c>
      <c r="F109" s="320">
        <v>0</v>
      </c>
      <c r="G109" s="41"/>
      <c r="H109" s="47"/>
    </row>
    <row r="110" s="2" customFormat="1" ht="16.8" customHeight="1">
      <c r="A110" s="41"/>
      <c r="B110" s="47"/>
      <c r="C110" s="319" t="s">
        <v>19</v>
      </c>
      <c r="D110" s="319" t="s">
        <v>241</v>
      </c>
      <c r="E110" s="20" t="s">
        <v>19</v>
      </c>
      <c r="F110" s="320">
        <v>3.8079999999999998</v>
      </c>
      <c r="G110" s="41"/>
      <c r="H110" s="47"/>
    </row>
    <row r="111" s="2" customFormat="1" ht="16.8" customHeight="1">
      <c r="A111" s="41"/>
      <c r="B111" s="47"/>
      <c r="C111" s="319" t="s">
        <v>19</v>
      </c>
      <c r="D111" s="319" t="s">
        <v>204</v>
      </c>
      <c r="E111" s="20" t="s">
        <v>19</v>
      </c>
      <c r="F111" s="320">
        <v>0</v>
      </c>
      <c r="G111" s="41"/>
      <c r="H111" s="47"/>
    </row>
    <row r="112" s="2" customFormat="1" ht="16.8" customHeight="1">
      <c r="A112" s="41"/>
      <c r="B112" s="47"/>
      <c r="C112" s="319" t="s">
        <v>19</v>
      </c>
      <c r="D112" s="319" t="s">
        <v>242</v>
      </c>
      <c r="E112" s="20" t="s">
        <v>19</v>
      </c>
      <c r="F112" s="320">
        <v>26.32</v>
      </c>
      <c r="G112" s="41"/>
      <c r="H112" s="47"/>
    </row>
    <row r="113" s="2" customFormat="1" ht="16.8" customHeight="1">
      <c r="A113" s="41"/>
      <c r="B113" s="47"/>
      <c r="C113" s="319" t="s">
        <v>19</v>
      </c>
      <c r="D113" s="319" t="s">
        <v>206</v>
      </c>
      <c r="E113" s="20" t="s">
        <v>19</v>
      </c>
      <c r="F113" s="320">
        <v>0</v>
      </c>
      <c r="G113" s="41"/>
      <c r="H113" s="47"/>
    </row>
    <row r="114" s="2" customFormat="1" ht="16.8" customHeight="1">
      <c r="A114" s="41"/>
      <c r="B114" s="47"/>
      <c r="C114" s="319" t="s">
        <v>19</v>
      </c>
      <c r="D114" s="319" t="s">
        <v>243</v>
      </c>
      <c r="E114" s="20" t="s">
        <v>19</v>
      </c>
      <c r="F114" s="320">
        <v>23.603999999999999</v>
      </c>
      <c r="G114" s="41"/>
      <c r="H114" s="47"/>
    </row>
    <row r="115" s="2" customFormat="1" ht="16.8" customHeight="1">
      <c r="A115" s="41"/>
      <c r="B115" s="47"/>
      <c r="C115" s="319" t="s">
        <v>19</v>
      </c>
      <c r="D115" s="319" t="s">
        <v>208</v>
      </c>
      <c r="E115" s="20" t="s">
        <v>19</v>
      </c>
      <c r="F115" s="320">
        <v>0</v>
      </c>
      <c r="G115" s="41"/>
      <c r="H115" s="47"/>
    </row>
    <row r="116" s="2" customFormat="1" ht="16.8" customHeight="1">
      <c r="A116" s="41"/>
      <c r="B116" s="47"/>
      <c r="C116" s="319" t="s">
        <v>19</v>
      </c>
      <c r="D116" s="319" t="s">
        <v>244</v>
      </c>
      <c r="E116" s="20" t="s">
        <v>19</v>
      </c>
      <c r="F116" s="320">
        <v>15.119999999999999</v>
      </c>
      <c r="G116" s="41"/>
      <c r="H116" s="47"/>
    </row>
    <row r="117" s="2" customFormat="1" ht="16.8" customHeight="1">
      <c r="A117" s="41"/>
      <c r="B117" s="47"/>
      <c r="C117" s="319" t="s">
        <v>19</v>
      </c>
      <c r="D117" s="319" t="s">
        <v>164</v>
      </c>
      <c r="E117" s="20" t="s">
        <v>19</v>
      </c>
      <c r="F117" s="320">
        <v>0</v>
      </c>
      <c r="G117" s="41"/>
      <c r="H117" s="47"/>
    </row>
    <row r="118" s="2" customFormat="1" ht="16.8" customHeight="1">
      <c r="A118" s="41"/>
      <c r="B118" s="47"/>
      <c r="C118" s="319" t="s">
        <v>19</v>
      </c>
      <c r="D118" s="319" t="s">
        <v>245</v>
      </c>
      <c r="E118" s="20" t="s">
        <v>19</v>
      </c>
      <c r="F118" s="320">
        <v>9.3840000000000003</v>
      </c>
      <c r="G118" s="41"/>
      <c r="H118" s="47"/>
    </row>
    <row r="119" s="2" customFormat="1" ht="16.8" customHeight="1">
      <c r="A119" s="41"/>
      <c r="B119" s="47"/>
      <c r="C119" s="319" t="s">
        <v>19</v>
      </c>
      <c r="D119" s="319" t="s">
        <v>211</v>
      </c>
      <c r="E119" s="20" t="s">
        <v>19</v>
      </c>
      <c r="F119" s="320">
        <v>0</v>
      </c>
      <c r="G119" s="41"/>
      <c r="H119" s="47"/>
    </row>
    <row r="120" s="2" customFormat="1" ht="16.8" customHeight="1">
      <c r="A120" s="41"/>
      <c r="B120" s="47"/>
      <c r="C120" s="319" t="s">
        <v>19</v>
      </c>
      <c r="D120" s="319" t="s">
        <v>246</v>
      </c>
      <c r="E120" s="20" t="s">
        <v>19</v>
      </c>
      <c r="F120" s="320">
        <v>6.1100000000000003</v>
      </c>
      <c r="G120" s="41"/>
      <c r="H120" s="47"/>
    </row>
    <row r="121" s="2" customFormat="1" ht="16.8" customHeight="1">
      <c r="A121" s="41"/>
      <c r="B121" s="47"/>
      <c r="C121" s="319" t="s">
        <v>19</v>
      </c>
      <c r="D121" s="319" t="s">
        <v>213</v>
      </c>
      <c r="E121" s="20" t="s">
        <v>19</v>
      </c>
      <c r="F121" s="320">
        <v>0</v>
      </c>
      <c r="G121" s="41"/>
      <c r="H121" s="47"/>
    </row>
    <row r="122" s="2" customFormat="1" ht="16.8" customHeight="1">
      <c r="A122" s="41"/>
      <c r="B122" s="47"/>
      <c r="C122" s="319" t="s">
        <v>19</v>
      </c>
      <c r="D122" s="319" t="s">
        <v>238</v>
      </c>
      <c r="E122" s="20" t="s">
        <v>19</v>
      </c>
      <c r="F122" s="320">
        <v>23.379999999999999</v>
      </c>
      <c r="G122" s="41"/>
      <c r="H122" s="47"/>
    </row>
    <row r="123" s="2" customFormat="1" ht="16.8" customHeight="1">
      <c r="A123" s="41"/>
      <c r="B123" s="47"/>
      <c r="C123" s="319" t="s">
        <v>19</v>
      </c>
      <c r="D123" s="319" t="s">
        <v>180</v>
      </c>
      <c r="E123" s="20" t="s">
        <v>19</v>
      </c>
      <c r="F123" s="320">
        <v>0</v>
      </c>
      <c r="G123" s="41"/>
      <c r="H123" s="47"/>
    </row>
    <row r="124" s="2" customFormat="1" ht="16.8" customHeight="1">
      <c r="A124" s="41"/>
      <c r="B124" s="47"/>
      <c r="C124" s="319" t="s">
        <v>19</v>
      </c>
      <c r="D124" s="319" t="s">
        <v>247</v>
      </c>
      <c r="E124" s="20" t="s">
        <v>19</v>
      </c>
      <c r="F124" s="320">
        <v>10.6</v>
      </c>
      <c r="G124" s="41"/>
      <c r="H124" s="47"/>
    </row>
    <row r="125" s="2" customFormat="1" ht="16.8" customHeight="1">
      <c r="A125" s="41"/>
      <c r="B125" s="47"/>
      <c r="C125" s="319" t="s">
        <v>19</v>
      </c>
      <c r="D125" s="319" t="s">
        <v>170</v>
      </c>
      <c r="E125" s="20" t="s">
        <v>19</v>
      </c>
      <c r="F125" s="320">
        <v>0</v>
      </c>
      <c r="G125" s="41"/>
      <c r="H125" s="47"/>
    </row>
    <row r="126" s="2" customFormat="1" ht="16.8" customHeight="1">
      <c r="A126" s="41"/>
      <c r="B126" s="47"/>
      <c r="C126" s="319" t="s">
        <v>19</v>
      </c>
      <c r="D126" s="319" t="s">
        <v>240</v>
      </c>
      <c r="E126" s="20" t="s">
        <v>19</v>
      </c>
      <c r="F126" s="320">
        <v>4.1600000000000001</v>
      </c>
      <c r="G126" s="41"/>
      <c r="H126" s="47"/>
    </row>
    <row r="127" s="2" customFormat="1" ht="16.8" customHeight="1">
      <c r="A127" s="41"/>
      <c r="B127" s="47"/>
      <c r="C127" s="319" t="s">
        <v>19</v>
      </c>
      <c r="D127" s="319" t="s">
        <v>178</v>
      </c>
      <c r="E127" s="20" t="s">
        <v>19</v>
      </c>
      <c r="F127" s="320">
        <v>0</v>
      </c>
      <c r="G127" s="41"/>
      <c r="H127" s="47"/>
    </row>
    <row r="128" s="2" customFormat="1" ht="16.8" customHeight="1">
      <c r="A128" s="41"/>
      <c r="B128" s="47"/>
      <c r="C128" s="319" t="s">
        <v>19</v>
      </c>
      <c r="D128" s="319" t="s">
        <v>248</v>
      </c>
      <c r="E128" s="20" t="s">
        <v>19</v>
      </c>
      <c r="F128" s="320">
        <v>5.0700000000000003</v>
      </c>
      <c r="G128" s="41"/>
      <c r="H128" s="47"/>
    </row>
    <row r="129" s="2" customFormat="1" ht="16.8" customHeight="1">
      <c r="A129" s="41"/>
      <c r="B129" s="47"/>
      <c r="C129" s="319" t="s">
        <v>19</v>
      </c>
      <c r="D129" s="319" t="s">
        <v>217</v>
      </c>
      <c r="E129" s="20" t="s">
        <v>19</v>
      </c>
      <c r="F129" s="320">
        <v>0</v>
      </c>
      <c r="G129" s="41"/>
      <c r="H129" s="47"/>
    </row>
    <row r="130" s="2" customFormat="1" ht="16.8" customHeight="1">
      <c r="A130" s="41"/>
      <c r="B130" s="47"/>
      <c r="C130" s="319" t="s">
        <v>19</v>
      </c>
      <c r="D130" s="319" t="s">
        <v>249</v>
      </c>
      <c r="E130" s="20" t="s">
        <v>19</v>
      </c>
      <c r="F130" s="320">
        <v>25.059999999999999</v>
      </c>
      <c r="G130" s="41"/>
      <c r="H130" s="47"/>
    </row>
    <row r="131" s="2" customFormat="1" ht="16.8" customHeight="1">
      <c r="A131" s="41"/>
      <c r="B131" s="47"/>
      <c r="C131" s="319" t="s">
        <v>95</v>
      </c>
      <c r="D131" s="319" t="s">
        <v>159</v>
      </c>
      <c r="E131" s="20" t="s">
        <v>19</v>
      </c>
      <c r="F131" s="320">
        <v>366.90600000000001</v>
      </c>
      <c r="G131" s="41"/>
      <c r="H131" s="47"/>
    </row>
    <row r="132" s="2" customFormat="1" ht="16.8" customHeight="1">
      <c r="A132" s="41"/>
      <c r="B132" s="47"/>
      <c r="C132" s="321" t="s">
        <v>921</v>
      </c>
      <c r="D132" s="41"/>
      <c r="E132" s="41"/>
      <c r="F132" s="41"/>
      <c r="G132" s="41"/>
      <c r="H132" s="47"/>
    </row>
    <row r="133" s="2" customFormat="1" ht="16.8" customHeight="1">
      <c r="A133" s="41"/>
      <c r="B133" s="47"/>
      <c r="C133" s="319" t="s">
        <v>601</v>
      </c>
      <c r="D133" s="319" t="s">
        <v>602</v>
      </c>
      <c r="E133" s="20" t="s">
        <v>150</v>
      </c>
      <c r="F133" s="320">
        <v>366.90600000000001</v>
      </c>
      <c r="G133" s="41"/>
      <c r="H133" s="47"/>
    </row>
    <row r="134" s="2" customFormat="1" ht="16.8" customHeight="1">
      <c r="A134" s="41"/>
      <c r="B134" s="47"/>
      <c r="C134" s="319" t="s">
        <v>586</v>
      </c>
      <c r="D134" s="319" t="s">
        <v>587</v>
      </c>
      <c r="E134" s="20" t="s">
        <v>150</v>
      </c>
      <c r="F134" s="320">
        <v>366.90600000000001</v>
      </c>
      <c r="G134" s="41"/>
      <c r="H134" s="47"/>
    </row>
    <row r="135" s="2" customFormat="1" ht="7.44" customHeight="1">
      <c r="A135" s="41"/>
      <c r="B135" s="169"/>
      <c r="C135" s="170"/>
      <c r="D135" s="170"/>
      <c r="E135" s="170"/>
      <c r="F135" s="170"/>
      <c r="G135" s="170"/>
      <c r="H135" s="47"/>
    </row>
    <row r="136" s="2" customFormat="1">
      <c r="A136" s="41"/>
      <c r="B136" s="41"/>
      <c r="C136" s="41"/>
      <c r="D136" s="41"/>
      <c r="E136" s="41"/>
      <c r="F136" s="41"/>
      <c r="G136" s="41"/>
      <c r="H136" s="41"/>
    </row>
  </sheetData>
  <sheetProtection sheet="1" formatColumns="0" formatRows="0" objects="1" scenarios="1" spinCount="100000" saltValue="gS/dgoxQuabtBhxcRPQ7BLi7RBMJhGmyl6jgvLJpnRL8q9qoNI3rJzmI431NDmoNk9R9YsUeSJ9B2eTJdu187w==" hashValue="ltF2RBSnNx1Hvljz5zNMiTQarkmoqcJDV7rYVQ3NBfDo8GqgjsRB8piYtoZrVtRR0latTx/gdCBWejwRGFtPFw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322" customWidth="1"/>
    <col min="2" max="2" width="1.667969" style="322" customWidth="1"/>
    <col min="3" max="4" width="5" style="322" customWidth="1"/>
    <col min="5" max="5" width="11.66016" style="322" customWidth="1"/>
    <col min="6" max="6" width="9.160156" style="322" customWidth="1"/>
    <col min="7" max="7" width="5" style="322" customWidth="1"/>
    <col min="8" max="8" width="77.83203" style="322" customWidth="1"/>
    <col min="9" max="10" width="20" style="322" customWidth="1"/>
    <col min="11" max="11" width="1.667969" style="322" customWidth="1"/>
  </cols>
  <sheetData>
    <row r="1" s="1" customFormat="1" ht="37.5" customHeight="1"/>
    <row r="2" s="1" customFormat="1" ht="7.5" customHeight="1">
      <c r="B2" s="323"/>
      <c r="C2" s="324"/>
      <c r="D2" s="324"/>
      <c r="E2" s="324"/>
      <c r="F2" s="324"/>
      <c r="G2" s="324"/>
      <c r="H2" s="324"/>
      <c r="I2" s="324"/>
      <c r="J2" s="324"/>
      <c r="K2" s="325"/>
    </row>
    <row r="3" s="18" customFormat="1" ht="45" customHeight="1">
      <c r="B3" s="326"/>
      <c r="C3" s="327" t="s">
        <v>922</v>
      </c>
      <c r="D3" s="327"/>
      <c r="E3" s="327"/>
      <c r="F3" s="327"/>
      <c r="G3" s="327"/>
      <c r="H3" s="327"/>
      <c r="I3" s="327"/>
      <c r="J3" s="327"/>
      <c r="K3" s="328"/>
    </row>
    <row r="4" s="1" customFormat="1" ht="25.5" customHeight="1">
      <c r="B4" s="329"/>
      <c r="C4" s="330" t="s">
        <v>923</v>
      </c>
      <c r="D4" s="330"/>
      <c r="E4" s="330"/>
      <c r="F4" s="330"/>
      <c r="G4" s="330"/>
      <c r="H4" s="330"/>
      <c r="I4" s="330"/>
      <c r="J4" s="330"/>
      <c r="K4" s="331"/>
    </row>
    <row r="5" s="1" customFormat="1" ht="5.25" customHeight="1">
      <c r="B5" s="329"/>
      <c r="C5" s="332"/>
      <c r="D5" s="332"/>
      <c r="E5" s="332"/>
      <c r="F5" s="332"/>
      <c r="G5" s="332"/>
      <c r="H5" s="332"/>
      <c r="I5" s="332"/>
      <c r="J5" s="332"/>
      <c r="K5" s="331"/>
    </row>
    <row r="6" s="1" customFormat="1" ht="15" customHeight="1">
      <c r="B6" s="329"/>
      <c r="C6" s="333" t="s">
        <v>924</v>
      </c>
      <c r="D6" s="333"/>
      <c r="E6" s="333"/>
      <c r="F6" s="333"/>
      <c r="G6" s="333"/>
      <c r="H6" s="333"/>
      <c r="I6" s="333"/>
      <c r="J6" s="333"/>
      <c r="K6" s="331"/>
    </row>
    <row r="7" s="1" customFormat="1" ht="15" customHeight="1">
      <c r="B7" s="334"/>
      <c r="C7" s="333" t="s">
        <v>925</v>
      </c>
      <c r="D7" s="333"/>
      <c r="E7" s="333"/>
      <c r="F7" s="333"/>
      <c r="G7" s="333"/>
      <c r="H7" s="333"/>
      <c r="I7" s="333"/>
      <c r="J7" s="333"/>
      <c r="K7" s="331"/>
    </row>
    <row r="8" s="1" customFormat="1" ht="12.75" customHeight="1">
      <c r="B8" s="334"/>
      <c r="C8" s="333"/>
      <c r="D8" s="333"/>
      <c r="E8" s="333"/>
      <c r="F8" s="333"/>
      <c r="G8" s="333"/>
      <c r="H8" s="333"/>
      <c r="I8" s="333"/>
      <c r="J8" s="333"/>
      <c r="K8" s="331"/>
    </row>
    <row r="9" s="1" customFormat="1" ht="15" customHeight="1">
      <c r="B9" s="334"/>
      <c r="C9" s="333" t="s">
        <v>926</v>
      </c>
      <c r="D9" s="333"/>
      <c r="E9" s="333"/>
      <c r="F9" s="333"/>
      <c r="G9" s="333"/>
      <c r="H9" s="333"/>
      <c r="I9" s="333"/>
      <c r="J9" s="333"/>
      <c r="K9" s="331"/>
    </row>
    <row r="10" s="1" customFormat="1" ht="15" customHeight="1">
      <c r="B10" s="334"/>
      <c r="C10" s="333"/>
      <c r="D10" s="333" t="s">
        <v>927</v>
      </c>
      <c r="E10" s="333"/>
      <c r="F10" s="333"/>
      <c r="G10" s="333"/>
      <c r="H10" s="333"/>
      <c r="I10" s="333"/>
      <c r="J10" s="333"/>
      <c r="K10" s="331"/>
    </row>
    <row r="11" s="1" customFormat="1" ht="15" customHeight="1">
      <c r="B11" s="334"/>
      <c r="C11" s="335"/>
      <c r="D11" s="333" t="s">
        <v>928</v>
      </c>
      <c r="E11" s="333"/>
      <c r="F11" s="333"/>
      <c r="G11" s="333"/>
      <c r="H11" s="333"/>
      <c r="I11" s="333"/>
      <c r="J11" s="333"/>
      <c r="K11" s="331"/>
    </row>
    <row r="12" s="1" customFormat="1" ht="15" customHeight="1">
      <c r="B12" s="334"/>
      <c r="C12" s="335"/>
      <c r="D12" s="333"/>
      <c r="E12" s="333"/>
      <c r="F12" s="333"/>
      <c r="G12" s="333"/>
      <c r="H12" s="333"/>
      <c r="I12" s="333"/>
      <c r="J12" s="333"/>
      <c r="K12" s="331"/>
    </row>
    <row r="13" s="1" customFormat="1" ht="15" customHeight="1">
      <c r="B13" s="334"/>
      <c r="C13" s="335"/>
      <c r="D13" s="336" t="s">
        <v>929</v>
      </c>
      <c r="E13" s="333"/>
      <c r="F13" s="333"/>
      <c r="G13" s="333"/>
      <c r="H13" s="333"/>
      <c r="I13" s="333"/>
      <c r="J13" s="333"/>
      <c r="K13" s="331"/>
    </row>
    <row r="14" s="1" customFormat="1" ht="12.75" customHeight="1">
      <c r="B14" s="334"/>
      <c r="C14" s="335"/>
      <c r="D14" s="335"/>
      <c r="E14" s="335"/>
      <c r="F14" s="335"/>
      <c r="G14" s="335"/>
      <c r="H14" s="335"/>
      <c r="I14" s="335"/>
      <c r="J14" s="335"/>
      <c r="K14" s="331"/>
    </row>
    <row r="15" s="1" customFormat="1" ht="15" customHeight="1">
      <c r="B15" s="334"/>
      <c r="C15" s="335"/>
      <c r="D15" s="333" t="s">
        <v>930</v>
      </c>
      <c r="E15" s="333"/>
      <c r="F15" s="333"/>
      <c r="G15" s="333"/>
      <c r="H15" s="333"/>
      <c r="I15" s="333"/>
      <c r="J15" s="333"/>
      <c r="K15" s="331"/>
    </row>
    <row r="16" s="1" customFormat="1" ht="15" customHeight="1">
      <c r="B16" s="334"/>
      <c r="C16" s="335"/>
      <c r="D16" s="333" t="s">
        <v>931</v>
      </c>
      <c r="E16" s="333"/>
      <c r="F16" s="333"/>
      <c r="G16" s="333"/>
      <c r="H16" s="333"/>
      <c r="I16" s="333"/>
      <c r="J16" s="333"/>
      <c r="K16" s="331"/>
    </row>
    <row r="17" s="1" customFormat="1" ht="15" customHeight="1">
      <c r="B17" s="334"/>
      <c r="C17" s="335"/>
      <c r="D17" s="333" t="s">
        <v>932</v>
      </c>
      <c r="E17" s="333"/>
      <c r="F17" s="333"/>
      <c r="G17" s="333"/>
      <c r="H17" s="333"/>
      <c r="I17" s="333"/>
      <c r="J17" s="333"/>
      <c r="K17" s="331"/>
    </row>
    <row r="18" s="1" customFormat="1" ht="15" customHeight="1">
      <c r="B18" s="334"/>
      <c r="C18" s="335"/>
      <c r="D18" s="335"/>
      <c r="E18" s="337" t="s">
        <v>78</v>
      </c>
      <c r="F18" s="333" t="s">
        <v>933</v>
      </c>
      <c r="G18" s="333"/>
      <c r="H18" s="333"/>
      <c r="I18" s="333"/>
      <c r="J18" s="333"/>
      <c r="K18" s="331"/>
    </row>
    <row r="19" s="1" customFormat="1" ht="15" customHeight="1">
      <c r="B19" s="334"/>
      <c r="C19" s="335"/>
      <c r="D19" s="335"/>
      <c r="E19" s="337" t="s">
        <v>934</v>
      </c>
      <c r="F19" s="333" t="s">
        <v>935</v>
      </c>
      <c r="G19" s="333"/>
      <c r="H19" s="333"/>
      <c r="I19" s="333"/>
      <c r="J19" s="333"/>
      <c r="K19" s="331"/>
    </row>
    <row r="20" s="1" customFormat="1" ht="15" customHeight="1">
      <c r="B20" s="334"/>
      <c r="C20" s="335"/>
      <c r="D20" s="335"/>
      <c r="E20" s="337" t="s">
        <v>936</v>
      </c>
      <c r="F20" s="333" t="s">
        <v>937</v>
      </c>
      <c r="G20" s="333"/>
      <c r="H20" s="333"/>
      <c r="I20" s="333"/>
      <c r="J20" s="333"/>
      <c r="K20" s="331"/>
    </row>
    <row r="21" s="1" customFormat="1" ht="15" customHeight="1">
      <c r="B21" s="334"/>
      <c r="C21" s="335"/>
      <c r="D21" s="335"/>
      <c r="E21" s="337" t="s">
        <v>90</v>
      </c>
      <c r="F21" s="333" t="s">
        <v>938</v>
      </c>
      <c r="G21" s="333"/>
      <c r="H21" s="333"/>
      <c r="I21" s="333"/>
      <c r="J21" s="333"/>
      <c r="K21" s="331"/>
    </row>
    <row r="22" s="1" customFormat="1" ht="15" customHeight="1">
      <c r="B22" s="334"/>
      <c r="C22" s="335"/>
      <c r="D22" s="335"/>
      <c r="E22" s="337" t="s">
        <v>939</v>
      </c>
      <c r="F22" s="333" t="s">
        <v>940</v>
      </c>
      <c r="G22" s="333"/>
      <c r="H22" s="333"/>
      <c r="I22" s="333"/>
      <c r="J22" s="333"/>
      <c r="K22" s="331"/>
    </row>
    <row r="23" s="1" customFormat="1" ht="15" customHeight="1">
      <c r="B23" s="334"/>
      <c r="C23" s="335"/>
      <c r="D23" s="335"/>
      <c r="E23" s="337" t="s">
        <v>85</v>
      </c>
      <c r="F23" s="333" t="s">
        <v>941</v>
      </c>
      <c r="G23" s="333"/>
      <c r="H23" s="333"/>
      <c r="I23" s="333"/>
      <c r="J23" s="333"/>
      <c r="K23" s="331"/>
    </row>
    <row r="24" s="1" customFormat="1" ht="12.75" customHeight="1">
      <c r="B24" s="334"/>
      <c r="C24" s="335"/>
      <c r="D24" s="335"/>
      <c r="E24" s="335"/>
      <c r="F24" s="335"/>
      <c r="G24" s="335"/>
      <c r="H24" s="335"/>
      <c r="I24" s="335"/>
      <c r="J24" s="335"/>
      <c r="K24" s="331"/>
    </row>
    <row r="25" s="1" customFormat="1" ht="15" customHeight="1">
      <c r="B25" s="334"/>
      <c r="C25" s="333" t="s">
        <v>942</v>
      </c>
      <c r="D25" s="333"/>
      <c r="E25" s="333"/>
      <c r="F25" s="333"/>
      <c r="G25" s="333"/>
      <c r="H25" s="333"/>
      <c r="I25" s="333"/>
      <c r="J25" s="333"/>
      <c r="K25" s="331"/>
    </row>
    <row r="26" s="1" customFormat="1" ht="15" customHeight="1">
      <c r="B26" s="334"/>
      <c r="C26" s="333" t="s">
        <v>943</v>
      </c>
      <c r="D26" s="333"/>
      <c r="E26" s="333"/>
      <c r="F26" s="333"/>
      <c r="G26" s="333"/>
      <c r="H26" s="333"/>
      <c r="I26" s="333"/>
      <c r="J26" s="333"/>
      <c r="K26" s="331"/>
    </row>
    <row r="27" s="1" customFormat="1" ht="15" customHeight="1">
      <c r="B27" s="334"/>
      <c r="C27" s="333"/>
      <c r="D27" s="333" t="s">
        <v>944</v>
      </c>
      <c r="E27" s="333"/>
      <c r="F27" s="333"/>
      <c r="G27" s="333"/>
      <c r="H27" s="333"/>
      <c r="I27" s="333"/>
      <c r="J27" s="333"/>
      <c r="K27" s="331"/>
    </row>
    <row r="28" s="1" customFormat="1" ht="15" customHeight="1">
      <c r="B28" s="334"/>
      <c r="C28" s="335"/>
      <c r="D28" s="333" t="s">
        <v>945</v>
      </c>
      <c r="E28" s="333"/>
      <c r="F28" s="333"/>
      <c r="G28" s="333"/>
      <c r="H28" s="333"/>
      <c r="I28" s="333"/>
      <c r="J28" s="333"/>
      <c r="K28" s="331"/>
    </row>
    <row r="29" s="1" customFormat="1" ht="12.75" customHeight="1">
      <c r="B29" s="334"/>
      <c r="C29" s="335"/>
      <c r="D29" s="335"/>
      <c r="E29" s="335"/>
      <c r="F29" s="335"/>
      <c r="G29" s="335"/>
      <c r="H29" s="335"/>
      <c r="I29" s="335"/>
      <c r="J29" s="335"/>
      <c r="K29" s="331"/>
    </row>
    <row r="30" s="1" customFormat="1" ht="15" customHeight="1">
      <c r="B30" s="334"/>
      <c r="C30" s="335"/>
      <c r="D30" s="333" t="s">
        <v>946</v>
      </c>
      <c r="E30" s="333"/>
      <c r="F30" s="333"/>
      <c r="G30" s="333"/>
      <c r="H30" s="333"/>
      <c r="I30" s="333"/>
      <c r="J30" s="333"/>
      <c r="K30" s="331"/>
    </row>
    <row r="31" s="1" customFormat="1" ht="15" customHeight="1">
      <c r="B31" s="334"/>
      <c r="C31" s="335"/>
      <c r="D31" s="333" t="s">
        <v>947</v>
      </c>
      <c r="E31" s="333"/>
      <c r="F31" s="333"/>
      <c r="G31" s="333"/>
      <c r="H31" s="333"/>
      <c r="I31" s="333"/>
      <c r="J31" s="333"/>
      <c r="K31" s="331"/>
    </row>
    <row r="32" s="1" customFormat="1" ht="12.75" customHeight="1">
      <c r="B32" s="334"/>
      <c r="C32" s="335"/>
      <c r="D32" s="335"/>
      <c r="E32" s="335"/>
      <c r="F32" s="335"/>
      <c r="G32" s="335"/>
      <c r="H32" s="335"/>
      <c r="I32" s="335"/>
      <c r="J32" s="335"/>
      <c r="K32" s="331"/>
    </row>
    <row r="33" s="1" customFormat="1" ht="15" customHeight="1">
      <c r="B33" s="334"/>
      <c r="C33" s="335"/>
      <c r="D33" s="333" t="s">
        <v>948</v>
      </c>
      <c r="E33" s="333"/>
      <c r="F33" s="333"/>
      <c r="G33" s="333"/>
      <c r="H33" s="333"/>
      <c r="I33" s="333"/>
      <c r="J33" s="333"/>
      <c r="K33" s="331"/>
    </row>
    <row r="34" s="1" customFormat="1" ht="15" customHeight="1">
      <c r="B34" s="334"/>
      <c r="C34" s="335"/>
      <c r="D34" s="333" t="s">
        <v>949</v>
      </c>
      <c r="E34" s="333"/>
      <c r="F34" s="333"/>
      <c r="G34" s="333"/>
      <c r="H34" s="333"/>
      <c r="I34" s="333"/>
      <c r="J34" s="333"/>
      <c r="K34" s="331"/>
    </row>
    <row r="35" s="1" customFormat="1" ht="15" customHeight="1">
      <c r="B35" s="334"/>
      <c r="C35" s="335"/>
      <c r="D35" s="333" t="s">
        <v>950</v>
      </c>
      <c r="E35" s="333"/>
      <c r="F35" s="333"/>
      <c r="G35" s="333"/>
      <c r="H35" s="333"/>
      <c r="I35" s="333"/>
      <c r="J35" s="333"/>
      <c r="K35" s="331"/>
    </row>
    <row r="36" s="1" customFormat="1" ht="15" customHeight="1">
      <c r="B36" s="334"/>
      <c r="C36" s="335"/>
      <c r="D36" s="333"/>
      <c r="E36" s="336" t="s">
        <v>130</v>
      </c>
      <c r="F36" s="333"/>
      <c r="G36" s="333" t="s">
        <v>951</v>
      </c>
      <c r="H36" s="333"/>
      <c r="I36" s="333"/>
      <c r="J36" s="333"/>
      <c r="K36" s="331"/>
    </row>
    <row r="37" s="1" customFormat="1" ht="30.75" customHeight="1">
      <c r="B37" s="334"/>
      <c r="C37" s="335"/>
      <c r="D37" s="333"/>
      <c r="E37" s="336" t="s">
        <v>952</v>
      </c>
      <c r="F37" s="333"/>
      <c r="G37" s="333" t="s">
        <v>953</v>
      </c>
      <c r="H37" s="333"/>
      <c r="I37" s="333"/>
      <c r="J37" s="333"/>
      <c r="K37" s="331"/>
    </row>
    <row r="38" s="1" customFormat="1" ht="15" customHeight="1">
      <c r="B38" s="334"/>
      <c r="C38" s="335"/>
      <c r="D38" s="333"/>
      <c r="E38" s="336" t="s">
        <v>53</v>
      </c>
      <c r="F38" s="333"/>
      <c r="G38" s="333" t="s">
        <v>954</v>
      </c>
      <c r="H38" s="333"/>
      <c r="I38" s="333"/>
      <c r="J38" s="333"/>
      <c r="K38" s="331"/>
    </row>
    <row r="39" s="1" customFormat="1" ht="15" customHeight="1">
      <c r="B39" s="334"/>
      <c r="C39" s="335"/>
      <c r="D39" s="333"/>
      <c r="E39" s="336" t="s">
        <v>54</v>
      </c>
      <c r="F39" s="333"/>
      <c r="G39" s="333" t="s">
        <v>955</v>
      </c>
      <c r="H39" s="333"/>
      <c r="I39" s="333"/>
      <c r="J39" s="333"/>
      <c r="K39" s="331"/>
    </row>
    <row r="40" s="1" customFormat="1" ht="15" customHeight="1">
      <c r="B40" s="334"/>
      <c r="C40" s="335"/>
      <c r="D40" s="333"/>
      <c r="E40" s="336" t="s">
        <v>131</v>
      </c>
      <c r="F40" s="333"/>
      <c r="G40" s="333" t="s">
        <v>956</v>
      </c>
      <c r="H40" s="333"/>
      <c r="I40" s="333"/>
      <c r="J40" s="333"/>
      <c r="K40" s="331"/>
    </row>
    <row r="41" s="1" customFormat="1" ht="15" customHeight="1">
      <c r="B41" s="334"/>
      <c r="C41" s="335"/>
      <c r="D41" s="333"/>
      <c r="E41" s="336" t="s">
        <v>132</v>
      </c>
      <c r="F41" s="333"/>
      <c r="G41" s="333" t="s">
        <v>957</v>
      </c>
      <c r="H41" s="333"/>
      <c r="I41" s="333"/>
      <c r="J41" s="333"/>
      <c r="K41" s="331"/>
    </row>
    <row r="42" s="1" customFormat="1" ht="15" customHeight="1">
      <c r="B42" s="334"/>
      <c r="C42" s="335"/>
      <c r="D42" s="333"/>
      <c r="E42" s="336" t="s">
        <v>958</v>
      </c>
      <c r="F42" s="333"/>
      <c r="G42" s="333" t="s">
        <v>959</v>
      </c>
      <c r="H42" s="333"/>
      <c r="I42" s="333"/>
      <c r="J42" s="333"/>
      <c r="K42" s="331"/>
    </row>
    <row r="43" s="1" customFormat="1" ht="15" customHeight="1">
      <c r="B43" s="334"/>
      <c r="C43" s="335"/>
      <c r="D43" s="333"/>
      <c r="E43" s="336"/>
      <c r="F43" s="333"/>
      <c r="G43" s="333" t="s">
        <v>960</v>
      </c>
      <c r="H43" s="333"/>
      <c r="I43" s="333"/>
      <c r="J43" s="333"/>
      <c r="K43" s="331"/>
    </row>
    <row r="44" s="1" customFormat="1" ht="15" customHeight="1">
      <c r="B44" s="334"/>
      <c r="C44" s="335"/>
      <c r="D44" s="333"/>
      <c r="E44" s="336" t="s">
        <v>961</v>
      </c>
      <c r="F44" s="333"/>
      <c r="G44" s="333" t="s">
        <v>962</v>
      </c>
      <c r="H44" s="333"/>
      <c r="I44" s="333"/>
      <c r="J44" s="333"/>
      <c r="K44" s="331"/>
    </row>
    <row r="45" s="1" customFormat="1" ht="15" customHeight="1">
      <c r="B45" s="334"/>
      <c r="C45" s="335"/>
      <c r="D45" s="333"/>
      <c r="E45" s="336" t="s">
        <v>134</v>
      </c>
      <c r="F45" s="333"/>
      <c r="G45" s="333" t="s">
        <v>963</v>
      </c>
      <c r="H45" s="333"/>
      <c r="I45" s="333"/>
      <c r="J45" s="333"/>
      <c r="K45" s="331"/>
    </row>
    <row r="46" s="1" customFormat="1" ht="12.75" customHeight="1">
      <c r="B46" s="334"/>
      <c r="C46" s="335"/>
      <c r="D46" s="333"/>
      <c r="E46" s="333"/>
      <c r="F46" s="333"/>
      <c r="G46" s="333"/>
      <c r="H46" s="333"/>
      <c r="I46" s="333"/>
      <c r="J46" s="333"/>
      <c r="K46" s="331"/>
    </row>
    <row r="47" s="1" customFormat="1" ht="15" customHeight="1">
      <c r="B47" s="334"/>
      <c r="C47" s="335"/>
      <c r="D47" s="333" t="s">
        <v>964</v>
      </c>
      <c r="E47" s="333"/>
      <c r="F47" s="333"/>
      <c r="G47" s="333"/>
      <c r="H47" s="333"/>
      <c r="I47" s="333"/>
      <c r="J47" s="333"/>
      <c r="K47" s="331"/>
    </row>
    <row r="48" s="1" customFormat="1" ht="15" customHeight="1">
      <c r="B48" s="334"/>
      <c r="C48" s="335"/>
      <c r="D48" s="335"/>
      <c r="E48" s="333" t="s">
        <v>965</v>
      </c>
      <c r="F48" s="333"/>
      <c r="G48" s="333"/>
      <c r="H48" s="333"/>
      <c r="I48" s="333"/>
      <c r="J48" s="333"/>
      <c r="K48" s="331"/>
    </row>
    <row r="49" s="1" customFormat="1" ht="15" customHeight="1">
      <c r="B49" s="334"/>
      <c r="C49" s="335"/>
      <c r="D49" s="335"/>
      <c r="E49" s="333" t="s">
        <v>966</v>
      </c>
      <c r="F49" s="333"/>
      <c r="G49" s="333"/>
      <c r="H49" s="333"/>
      <c r="I49" s="333"/>
      <c r="J49" s="333"/>
      <c r="K49" s="331"/>
    </row>
    <row r="50" s="1" customFormat="1" ht="15" customHeight="1">
      <c r="B50" s="334"/>
      <c r="C50" s="335"/>
      <c r="D50" s="335"/>
      <c r="E50" s="333" t="s">
        <v>967</v>
      </c>
      <c r="F50" s="333"/>
      <c r="G50" s="333"/>
      <c r="H50" s="333"/>
      <c r="I50" s="333"/>
      <c r="J50" s="333"/>
      <c r="K50" s="331"/>
    </row>
    <row r="51" s="1" customFormat="1" ht="15" customHeight="1">
      <c r="B51" s="334"/>
      <c r="C51" s="335"/>
      <c r="D51" s="333" t="s">
        <v>968</v>
      </c>
      <c r="E51" s="333"/>
      <c r="F51" s="333"/>
      <c r="G51" s="333"/>
      <c r="H51" s="333"/>
      <c r="I51" s="333"/>
      <c r="J51" s="333"/>
      <c r="K51" s="331"/>
    </row>
    <row r="52" s="1" customFormat="1" ht="25.5" customHeight="1">
      <c r="B52" s="329"/>
      <c r="C52" s="330" t="s">
        <v>969</v>
      </c>
      <c r="D52" s="330"/>
      <c r="E52" s="330"/>
      <c r="F52" s="330"/>
      <c r="G52" s="330"/>
      <c r="H52" s="330"/>
      <c r="I52" s="330"/>
      <c r="J52" s="330"/>
      <c r="K52" s="331"/>
    </row>
    <row r="53" s="1" customFormat="1" ht="5.25" customHeight="1">
      <c r="B53" s="329"/>
      <c r="C53" s="332"/>
      <c r="D53" s="332"/>
      <c r="E53" s="332"/>
      <c r="F53" s="332"/>
      <c r="G53" s="332"/>
      <c r="H53" s="332"/>
      <c r="I53" s="332"/>
      <c r="J53" s="332"/>
      <c r="K53" s="331"/>
    </row>
    <row r="54" s="1" customFormat="1" ht="15" customHeight="1">
      <c r="B54" s="329"/>
      <c r="C54" s="333" t="s">
        <v>970</v>
      </c>
      <c r="D54" s="333"/>
      <c r="E54" s="333"/>
      <c r="F54" s="333"/>
      <c r="G54" s="333"/>
      <c r="H54" s="333"/>
      <c r="I54" s="333"/>
      <c r="J54" s="333"/>
      <c r="K54" s="331"/>
    </row>
    <row r="55" s="1" customFormat="1" ht="15" customHeight="1">
      <c r="B55" s="329"/>
      <c r="C55" s="333" t="s">
        <v>971</v>
      </c>
      <c r="D55" s="333"/>
      <c r="E55" s="333"/>
      <c r="F55" s="333"/>
      <c r="G55" s="333"/>
      <c r="H55" s="333"/>
      <c r="I55" s="333"/>
      <c r="J55" s="333"/>
      <c r="K55" s="331"/>
    </row>
    <row r="56" s="1" customFormat="1" ht="12.75" customHeight="1">
      <c r="B56" s="329"/>
      <c r="C56" s="333"/>
      <c r="D56" s="333"/>
      <c r="E56" s="333"/>
      <c r="F56" s="333"/>
      <c r="G56" s="333"/>
      <c r="H56" s="333"/>
      <c r="I56" s="333"/>
      <c r="J56" s="333"/>
      <c r="K56" s="331"/>
    </row>
    <row r="57" s="1" customFormat="1" ht="15" customHeight="1">
      <c r="B57" s="329"/>
      <c r="C57" s="333" t="s">
        <v>972</v>
      </c>
      <c r="D57" s="333"/>
      <c r="E57" s="333"/>
      <c r="F57" s="333"/>
      <c r="G57" s="333"/>
      <c r="H57" s="333"/>
      <c r="I57" s="333"/>
      <c r="J57" s="333"/>
      <c r="K57" s="331"/>
    </row>
    <row r="58" s="1" customFormat="1" ht="15" customHeight="1">
      <c r="B58" s="329"/>
      <c r="C58" s="335"/>
      <c r="D58" s="333" t="s">
        <v>973</v>
      </c>
      <c r="E58" s="333"/>
      <c r="F58" s="333"/>
      <c r="G58" s="333"/>
      <c r="H58" s="333"/>
      <c r="I58" s="333"/>
      <c r="J58" s="333"/>
      <c r="K58" s="331"/>
    </row>
    <row r="59" s="1" customFormat="1" ht="15" customHeight="1">
      <c r="B59" s="329"/>
      <c r="C59" s="335"/>
      <c r="D59" s="333" t="s">
        <v>974</v>
      </c>
      <c r="E59" s="333"/>
      <c r="F59" s="333"/>
      <c r="G59" s="333"/>
      <c r="H59" s="333"/>
      <c r="I59" s="333"/>
      <c r="J59" s="333"/>
      <c r="K59" s="331"/>
    </row>
    <row r="60" s="1" customFormat="1" ht="15" customHeight="1">
      <c r="B60" s="329"/>
      <c r="C60" s="335"/>
      <c r="D60" s="333" t="s">
        <v>975</v>
      </c>
      <c r="E60" s="333"/>
      <c r="F60" s="333"/>
      <c r="G60" s="333"/>
      <c r="H60" s="333"/>
      <c r="I60" s="333"/>
      <c r="J60" s="333"/>
      <c r="K60" s="331"/>
    </row>
    <row r="61" s="1" customFormat="1" ht="15" customHeight="1">
      <c r="B61" s="329"/>
      <c r="C61" s="335"/>
      <c r="D61" s="333" t="s">
        <v>976</v>
      </c>
      <c r="E61" s="333"/>
      <c r="F61" s="333"/>
      <c r="G61" s="333"/>
      <c r="H61" s="333"/>
      <c r="I61" s="333"/>
      <c r="J61" s="333"/>
      <c r="K61" s="331"/>
    </row>
    <row r="62" s="1" customFormat="1" ht="15" customHeight="1">
      <c r="B62" s="329"/>
      <c r="C62" s="335"/>
      <c r="D62" s="338" t="s">
        <v>977</v>
      </c>
      <c r="E62" s="338"/>
      <c r="F62" s="338"/>
      <c r="G62" s="338"/>
      <c r="H62" s="338"/>
      <c r="I62" s="338"/>
      <c r="J62" s="338"/>
      <c r="K62" s="331"/>
    </row>
    <row r="63" s="1" customFormat="1" ht="15" customHeight="1">
      <c r="B63" s="329"/>
      <c r="C63" s="335"/>
      <c r="D63" s="333" t="s">
        <v>978</v>
      </c>
      <c r="E63" s="333"/>
      <c r="F63" s="333"/>
      <c r="G63" s="333"/>
      <c r="H63" s="333"/>
      <c r="I63" s="333"/>
      <c r="J63" s="333"/>
      <c r="K63" s="331"/>
    </row>
    <row r="64" s="1" customFormat="1" ht="12.75" customHeight="1">
      <c r="B64" s="329"/>
      <c r="C64" s="335"/>
      <c r="D64" s="335"/>
      <c r="E64" s="339"/>
      <c r="F64" s="335"/>
      <c r="G64" s="335"/>
      <c r="H64" s="335"/>
      <c r="I64" s="335"/>
      <c r="J64" s="335"/>
      <c r="K64" s="331"/>
    </row>
    <row r="65" s="1" customFormat="1" ht="15" customHeight="1">
      <c r="B65" s="329"/>
      <c r="C65" s="335"/>
      <c r="D65" s="333" t="s">
        <v>979</v>
      </c>
      <c r="E65" s="333"/>
      <c r="F65" s="333"/>
      <c r="G65" s="333"/>
      <c r="H65" s="333"/>
      <c r="I65" s="333"/>
      <c r="J65" s="333"/>
      <c r="K65" s="331"/>
    </row>
    <row r="66" s="1" customFormat="1" ht="15" customHeight="1">
      <c r="B66" s="329"/>
      <c r="C66" s="335"/>
      <c r="D66" s="338" t="s">
        <v>980</v>
      </c>
      <c r="E66" s="338"/>
      <c r="F66" s="338"/>
      <c r="G66" s="338"/>
      <c r="H66" s="338"/>
      <c r="I66" s="338"/>
      <c r="J66" s="338"/>
      <c r="K66" s="331"/>
    </row>
    <row r="67" s="1" customFormat="1" ht="15" customHeight="1">
      <c r="B67" s="329"/>
      <c r="C67" s="335"/>
      <c r="D67" s="333" t="s">
        <v>981</v>
      </c>
      <c r="E67" s="333"/>
      <c r="F67" s="333"/>
      <c r="G67" s="333"/>
      <c r="H67" s="333"/>
      <c r="I67" s="333"/>
      <c r="J67" s="333"/>
      <c r="K67" s="331"/>
    </row>
    <row r="68" s="1" customFormat="1" ht="15" customHeight="1">
      <c r="B68" s="329"/>
      <c r="C68" s="335"/>
      <c r="D68" s="333" t="s">
        <v>982</v>
      </c>
      <c r="E68" s="333"/>
      <c r="F68" s="333"/>
      <c r="G68" s="333"/>
      <c r="H68" s="333"/>
      <c r="I68" s="333"/>
      <c r="J68" s="333"/>
      <c r="K68" s="331"/>
    </row>
    <row r="69" s="1" customFormat="1" ht="15" customHeight="1">
      <c r="B69" s="329"/>
      <c r="C69" s="335"/>
      <c r="D69" s="333" t="s">
        <v>983</v>
      </c>
      <c r="E69" s="333"/>
      <c r="F69" s="333"/>
      <c r="G69" s="333"/>
      <c r="H69" s="333"/>
      <c r="I69" s="333"/>
      <c r="J69" s="333"/>
      <c r="K69" s="331"/>
    </row>
    <row r="70" s="1" customFormat="1" ht="15" customHeight="1">
      <c r="B70" s="329"/>
      <c r="C70" s="335"/>
      <c r="D70" s="333" t="s">
        <v>984</v>
      </c>
      <c r="E70" s="333"/>
      <c r="F70" s="333"/>
      <c r="G70" s="333"/>
      <c r="H70" s="333"/>
      <c r="I70" s="333"/>
      <c r="J70" s="333"/>
      <c r="K70" s="331"/>
    </row>
    <row r="71" s="1" customFormat="1" ht="12.75" customHeight="1">
      <c r="B71" s="340"/>
      <c r="C71" s="341"/>
      <c r="D71" s="341"/>
      <c r="E71" s="341"/>
      <c r="F71" s="341"/>
      <c r="G71" s="341"/>
      <c r="H71" s="341"/>
      <c r="I71" s="341"/>
      <c r="J71" s="341"/>
      <c r="K71" s="342"/>
    </row>
    <row r="72" s="1" customFormat="1" ht="18.75" customHeight="1">
      <c r="B72" s="343"/>
      <c r="C72" s="343"/>
      <c r="D72" s="343"/>
      <c r="E72" s="343"/>
      <c r="F72" s="343"/>
      <c r="G72" s="343"/>
      <c r="H72" s="343"/>
      <c r="I72" s="343"/>
      <c r="J72" s="343"/>
      <c r="K72" s="344"/>
    </row>
    <row r="73" s="1" customFormat="1" ht="18.75" customHeight="1">
      <c r="B73" s="344"/>
      <c r="C73" s="344"/>
      <c r="D73" s="344"/>
      <c r="E73" s="344"/>
      <c r="F73" s="344"/>
      <c r="G73" s="344"/>
      <c r="H73" s="344"/>
      <c r="I73" s="344"/>
      <c r="J73" s="344"/>
      <c r="K73" s="344"/>
    </row>
    <row r="74" s="1" customFormat="1" ht="7.5" customHeight="1">
      <c r="B74" s="345"/>
      <c r="C74" s="346"/>
      <c r="D74" s="346"/>
      <c r="E74" s="346"/>
      <c r="F74" s="346"/>
      <c r="G74" s="346"/>
      <c r="H74" s="346"/>
      <c r="I74" s="346"/>
      <c r="J74" s="346"/>
      <c r="K74" s="347"/>
    </row>
    <row r="75" s="1" customFormat="1" ht="45" customHeight="1">
      <c r="B75" s="348"/>
      <c r="C75" s="349" t="s">
        <v>985</v>
      </c>
      <c r="D75" s="349"/>
      <c r="E75" s="349"/>
      <c r="F75" s="349"/>
      <c r="G75" s="349"/>
      <c r="H75" s="349"/>
      <c r="I75" s="349"/>
      <c r="J75" s="349"/>
      <c r="K75" s="350"/>
    </row>
    <row r="76" s="1" customFormat="1" ht="17.25" customHeight="1">
      <c r="B76" s="348"/>
      <c r="C76" s="351" t="s">
        <v>986</v>
      </c>
      <c r="D76" s="351"/>
      <c r="E76" s="351"/>
      <c r="F76" s="351" t="s">
        <v>987</v>
      </c>
      <c r="G76" s="352"/>
      <c r="H76" s="351" t="s">
        <v>54</v>
      </c>
      <c r="I76" s="351" t="s">
        <v>57</v>
      </c>
      <c r="J76" s="351" t="s">
        <v>988</v>
      </c>
      <c r="K76" s="350"/>
    </row>
    <row r="77" s="1" customFormat="1" ht="17.25" customHeight="1">
      <c r="B77" s="348"/>
      <c r="C77" s="353" t="s">
        <v>989</v>
      </c>
      <c r="D77" s="353"/>
      <c r="E77" s="353"/>
      <c r="F77" s="354" t="s">
        <v>990</v>
      </c>
      <c r="G77" s="355"/>
      <c r="H77" s="353"/>
      <c r="I77" s="353"/>
      <c r="J77" s="353" t="s">
        <v>991</v>
      </c>
      <c r="K77" s="350"/>
    </row>
    <row r="78" s="1" customFormat="1" ht="5.25" customHeight="1">
      <c r="B78" s="348"/>
      <c r="C78" s="356"/>
      <c r="D78" s="356"/>
      <c r="E78" s="356"/>
      <c r="F78" s="356"/>
      <c r="G78" s="357"/>
      <c r="H78" s="356"/>
      <c r="I78" s="356"/>
      <c r="J78" s="356"/>
      <c r="K78" s="350"/>
    </row>
    <row r="79" s="1" customFormat="1" ht="15" customHeight="1">
      <c r="B79" s="348"/>
      <c r="C79" s="336" t="s">
        <v>53</v>
      </c>
      <c r="D79" s="358"/>
      <c r="E79" s="358"/>
      <c r="F79" s="359" t="s">
        <v>992</v>
      </c>
      <c r="G79" s="360"/>
      <c r="H79" s="336" t="s">
        <v>993</v>
      </c>
      <c r="I79" s="336" t="s">
        <v>994</v>
      </c>
      <c r="J79" s="336">
        <v>20</v>
      </c>
      <c r="K79" s="350"/>
    </row>
    <row r="80" s="1" customFormat="1" ht="15" customHeight="1">
      <c r="B80" s="348"/>
      <c r="C80" s="336" t="s">
        <v>995</v>
      </c>
      <c r="D80" s="336"/>
      <c r="E80" s="336"/>
      <c r="F80" s="359" t="s">
        <v>992</v>
      </c>
      <c r="G80" s="360"/>
      <c r="H80" s="336" t="s">
        <v>996</v>
      </c>
      <c r="I80" s="336" t="s">
        <v>994</v>
      </c>
      <c r="J80" s="336">
        <v>120</v>
      </c>
      <c r="K80" s="350"/>
    </row>
    <row r="81" s="1" customFormat="1" ht="15" customHeight="1">
      <c r="B81" s="361"/>
      <c r="C81" s="336" t="s">
        <v>997</v>
      </c>
      <c r="D81" s="336"/>
      <c r="E81" s="336"/>
      <c r="F81" s="359" t="s">
        <v>998</v>
      </c>
      <c r="G81" s="360"/>
      <c r="H81" s="336" t="s">
        <v>999</v>
      </c>
      <c r="I81" s="336" t="s">
        <v>994</v>
      </c>
      <c r="J81" s="336">
        <v>50</v>
      </c>
      <c r="K81" s="350"/>
    </row>
    <row r="82" s="1" customFormat="1" ht="15" customHeight="1">
      <c r="B82" s="361"/>
      <c r="C82" s="336" t="s">
        <v>1000</v>
      </c>
      <c r="D82" s="336"/>
      <c r="E82" s="336"/>
      <c r="F82" s="359" t="s">
        <v>992</v>
      </c>
      <c r="G82" s="360"/>
      <c r="H82" s="336" t="s">
        <v>1001</v>
      </c>
      <c r="I82" s="336" t="s">
        <v>1002</v>
      </c>
      <c r="J82" s="336"/>
      <c r="K82" s="350"/>
    </row>
    <row r="83" s="1" customFormat="1" ht="15" customHeight="1">
      <c r="B83" s="361"/>
      <c r="C83" s="362" t="s">
        <v>1003</v>
      </c>
      <c r="D83" s="362"/>
      <c r="E83" s="362"/>
      <c r="F83" s="363" t="s">
        <v>998</v>
      </c>
      <c r="G83" s="362"/>
      <c r="H83" s="362" t="s">
        <v>1004</v>
      </c>
      <c r="I83" s="362" t="s">
        <v>994</v>
      </c>
      <c r="J83" s="362">
        <v>15</v>
      </c>
      <c r="K83" s="350"/>
    </row>
    <row r="84" s="1" customFormat="1" ht="15" customHeight="1">
      <c r="B84" s="361"/>
      <c r="C84" s="362" t="s">
        <v>1005</v>
      </c>
      <c r="D84" s="362"/>
      <c r="E84" s="362"/>
      <c r="F84" s="363" t="s">
        <v>998</v>
      </c>
      <c r="G84" s="362"/>
      <c r="H84" s="362" t="s">
        <v>1006</v>
      </c>
      <c r="I84" s="362" t="s">
        <v>994</v>
      </c>
      <c r="J84" s="362">
        <v>15</v>
      </c>
      <c r="K84" s="350"/>
    </row>
    <row r="85" s="1" customFormat="1" ht="15" customHeight="1">
      <c r="B85" s="361"/>
      <c r="C85" s="362" t="s">
        <v>1007</v>
      </c>
      <c r="D85" s="362"/>
      <c r="E85" s="362"/>
      <c r="F85" s="363" t="s">
        <v>998</v>
      </c>
      <c r="G85" s="362"/>
      <c r="H85" s="362" t="s">
        <v>1008</v>
      </c>
      <c r="I85" s="362" t="s">
        <v>994</v>
      </c>
      <c r="J85" s="362">
        <v>20</v>
      </c>
      <c r="K85" s="350"/>
    </row>
    <row r="86" s="1" customFormat="1" ht="15" customHeight="1">
      <c r="B86" s="361"/>
      <c r="C86" s="362" t="s">
        <v>1009</v>
      </c>
      <c r="D86" s="362"/>
      <c r="E86" s="362"/>
      <c r="F86" s="363" t="s">
        <v>998</v>
      </c>
      <c r="G86" s="362"/>
      <c r="H86" s="362" t="s">
        <v>1010</v>
      </c>
      <c r="I86" s="362" t="s">
        <v>994</v>
      </c>
      <c r="J86" s="362">
        <v>20</v>
      </c>
      <c r="K86" s="350"/>
    </row>
    <row r="87" s="1" customFormat="1" ht="15" customHeight="1">
      <c r="B87" s="361"/>
      <c r="C87" s="336" t="s">
        <v>1011</v>
      </c>
      <c r="D87" s="336"/>
      <c r="E87" s="336"/>
      <c r="F87" s="359" t="s">
        <v>998</v>
      </c>
      <c r="G87" s="360"/>
      <c r="H87" s="336" t="s">
        <v>1012</v>
      </c>
      <c r="I87" s="336" t="s">
        <v>994</v>
      </c>
      <c r="J87" s="336">
        <v>50</v>
      </c>
      <c r="K87" s="350"/>
    </row>
    <row r="88" s="1" customFormat="1" ht="15" customHeight="1">
      <c r="B88" s="361"/>
      <c r="C88" s="336" t="s">
        <v>1013</v>
      </c>
      <c r="D88" s="336"/>
      <c r="E88" s="336"/>
      <c r="F88" s="359" t="s">
        <v>998</v>
      </c>
      <c r="G88" s="360"/>
      <c r="H88" s="336" t="s">
        <v>1014</v>
      </c>
      <c r="I88" s="336" t="s">
        <v>994</v>
      </c>
      <c r="J88" s="336">
        <v>20</v>
      </c>
      <c r="K88" s="350"/>
    </row>
    <row r="89" s="1" customFormat="1" ht="15" customHeight="1">
      <c r="B89" s="361"/>
      <c r="C89" s="336" t="s">
        <v>1015</v>
      </c>
      <c r="D89" s="336"/>
      <c r="E89" s="336"/>
      <c r="F89" s="359" t="s">
        <v>998</v>
      </c>
      <c r="G89" s="360"/>
      <c r="H89" s="336" t="s">
        <v>1016</v>
      </c>
      <c r="I89" s="336" t="s">
        <v>994</v>
      </c>
      <c r="J89" s="336">
        <v>20</v>
      </c>
      <c r="K89" s="350"/>
    </row>
    <row r="90" s="1" customFormat="1" ht="15" customHeight="1">
      <c r="B90" s="361"/>
      <c r="C90" s="336" t="s">
        <v>1017</v>
      </c>
      <c r="D90" s="336"/>
      <c r="E90" s="336"/>
      <c r="F90" s="359" t="s">
        <v>998</v>
      </c>
      <c r="G90" s="360"/>
      <c r="H90" s="336" t="s">
        <v>1018</v>
      </c>
      <c r="I90" s="336" t="s">
        <v>994</v>
      </c>
      <c r="J90" s="336">
        <v>50</v>
      </c>
      <c r="K90" s="350"/>
    </row>
    <row r="91" s="1" customFormat="1" ht="15" customHeight="1">
      <c r="B91" s="361"/>
      <c r="C91" s="336" t="s">
        <v>1019</v>
      </c>
      <c r="D91" s="336"/>
      <c r="E91" s="336"/>
      <c r="F91" s="359" t="s">
        <v>998</v>
      </c>
      <c r="G91" s="360"/>
      <c r="H91" s="336" t="s">
        <v>1019</v>
      </c>
      <c r="I91" s="336" t="s">
        <v>994</v>
      </c>
      <c r="J91" s="336">
        <v>50</v>
      </c>
      <c r="K91" s="350"/>
    </row>
    <row r="92" s="1" customFormat="1" ht="15" customHeight="1">
      <c r="B92" s="361"/>
      <c r="C92" s="336" t="s">
        <v>1020</v>
      </c>
      <c r="D92" s="336"/>
      <c r="E92" s="336"/>
      <c r="F92" s="359" t="s">
        <v>998</v>
      </c>
      <c r="G92" s="360"/>
      <c r="H92" s="336" t="s">
        <v>1021</v>
      </c>
      <c r="I92" s="336" t="s">
        <v>994</v>
      </c>
      <c r="J92" s="336">
        <v>255</v>
      </c>
      <c r="K92" s="350"/>
    </row>
    <row r="93" s="1" customFormat="1" ht="15" customHeight="1">
      <c r="B93" s="361"/>
      <c r="C93" s="336" t="s">
        <v>1022</v>
      </c>
      <c r="D93" s="336"/>
      <c r="E93" s="336"/>
      <c r="F93" s="359" t="s">
        <v>992</v>
      </c>
      <c r="G93" s="360"/>
      <c r="H93" s="336" t="s">
        <v>1023</v>
      </c>
      <c r="I93" s="336" t="s">
        <v>1024</v>
      </c>
      <c r="J93" s="336"/>
      <c r="K93" s="350"/>
    </row>
    <row r="94" s="1" customFormat="1" ht="15" customHeight="1">
      <c r="B94" s="361"/>
      <c r="C94" s="336" t="s">
        <v>1025</v>
      </c>
      <c r="D94" s="336"/>
      <c r="E94" s="336"/>
      <c r="F94" s="359" t="s">
        <v>992</v>
      </c>
      <c r="G94" s="360"/>
      <c r="H94" s="336" t="s">
        <v>1026</v>
      </c>
      <c r="I94" s="336" t="s">
        <v>1027</v>
      </c>
      <c r="J94" s="336"/>
      <c r="K94" s="350"/>
    </row>
    <row r="95" s="1" customFormat="1" ht="15" customHeight="1">
      <c r="B95" s="361"/>
      <c r="C95" s="336" t="s">
        <v>1028</v>
      </c>
      <c r="D95" s="336"/>
      <c r="E95" s="336"/>
      <c r="F95" s="359" t="s">
        <v>992</v>
      </c>
      <c r="G95" s="360"/>
      <c r="H95" s="336" t="s">
        <v>1028</v>
      </c>
      <c r="I95" s="336" t="s">
        <v>1027</v>
      </c>
      <c r="J95" s="336"/>
      <c r="K95" s="350"/>
    </row>
    <row r="96" s="1" customFormat="1" ht="15" customHeight="1">
      <c r="B96" s="361"/>
      <c r="C96" s="336" t="s">
        <v>38</v>
      </c>
      <c r="D96" s="336"/>
      <c r="E96" s="336"/>
      <c r="F96" s="359" t="s">
        <v>992</v>
      </c>
      <c r="G96" s="360"/>
      <c r="H96" s="336" t="s">
        <v>1029</v>
      </c>
      <c r="I96" s="336" t="s">
        <v>1027</v>
      </c>
      <c r="J96" s="336"/>
      <c r="K96" s="350"/>
    </row>
    <row r="97" s="1" customFormat="1" ht="15" customHeight="1">
      <c r="B97" s="361"/>
      <c r="C97" s="336" t="s">
        <v>48</v>
      </c>
      <c r="D97" s="336"/>
      <c r="E97" s="336"/>
      <c r="F97" s="359" t="s">
        <v>992</v>
      </c>
      <c r="G97" s="360"/>
      <c r="H97" s="336" t="s">
        <v>1030</v>
      </c>
      <c r="I97" s="336" t="s">
        <v>1027</v>
      </c>
      <c r="J97" s="336"/>
      <c r="K97" s="350"/>
    </row>
    <row r="98" s="1" customFormat="1" ht="15" customHeight="1">
      <c r="B98" s="364"/>
      <c r="C98" s="365"/>
      <c r="D98" s="365"/>
      <c r="E98" s="365"/>
      <c r="F98" s="365"/>
      <c r="G98" s="365"/>
      <c r="H98" s="365"/>
      <c r="I98" s="365"/>
      <c r="J98" s="365"/>
      <c r="K98" s="366"/>
    </row>
    <row r="99" s="1" customFormat="1" ht="18.75" customHeight="1">
      <c r="B99" s="367"/>
      <c r="C99" s="368"/>
      <c r="D99" s="368"/>
      <c r="E99" s="368"/>
      <c r="F99" s="368"/>
      <c r="G99" s="368"/>
      <c r="H99" s="368"/>
      <c r="I99" s="368"/>
      <c r="J99" s="368"/>
      <c r="K99" s="367"/>
    </row>
    <row r="100" s="1" customFormat="1" ht="18.75" customHeight="1">
      <c r="B100" s="344"/>
      <c r="C100" s="344"/>
      <c r="D100" s="344"/>
      <c r="E100" s="344"/>
      <c r="F100" s="344"/>
      <c r="G100" s="344"/>
      <c r="H100" s="344"/>
      <c r="I100" s="344"/>
      <c r="J100" s="344"/>
      <c r="K100" s="344"/>
    </row>
    <row r="101" s="1" customFormat="1" ht="7.5" customHeight="1">
      <c r="B101" s="345"/>
      <c r="C101" s="346"/>
      <c r="D101" s="346"/>
      <c r="E101" s="346"/>
      <c r="F101" s="346"/>
      <c r="G101" s="346"/>
      <c r="H101" s="346"/>
      <c r="I101" s="346"/>
      <c r="J101" s="346"/>
      <c r="K101" s="347"/>
    </row>
    <row r="102" s="1" customFormat="1" ht="45" customHeight="1">
      <c r="B102" s="348"/>
      <c r="C102" s="349" t="s">
        <v>1031</v>
      </c>
      <c r="D102" s="349"/>
      <c r="E102" s="349"/>
      <c r="F102" s="349"/>
      <c r="G102" s="349"/>
      <c r="H102" s="349"/>
      <c r="I102" s="349"/>
      <c r="J102" s="349"/>
      <c r="K102" s="350"/>
    </row>
    <row r="103" s="1" customFormat="1" ht="17.25" customHeight="1">
      <c r="B103" s="348"/>
      <c r="C103" s="351" t="s">
        <v>986</v>
      </c>
      <c r="D103" s="351"/>
      <c r="E103" s="351"/>
      <c r="F103" s="351" t="s">
        <v>987</v>
      </c>
      <c r="G103" s="352"/>
      <c r="H103" s="351" t="s">
        <v>54</v>
      </c>
      <c r="I103" s="351" t="s">
        <v>57</v>
      </c>
      <c r="J103" s="351" t="s">
        <v>988</v>
      </c>
      <c r="K103" s="350"/>
    </row>
    <row r="104" s="1" customFormat="1" ht="17.25" customHeight="1">
      <c r="B104" s="348"/>
      <c r="C104" s="353" t="s">
        <v>989</v>
      </c>
      <c r="D104" s="353"/>
      <c r="E104" s="353"/>
      <c r="F104" s="354" t="s">
        <v>990</v>
      </c>
      <c r="G104" s="355"/>
      <c r="H104" s="353"/>
      <c r="I104" s="353"/>
      <c r="J104" s="353" t="s">
        <v>991</v>
      </c>
      <c r="K104" s="350"/>
    </row>
    <row r="105" s="1" customFormat="1" ht="5.25" customHeight="1">
      <c r="B105" s="348"/>
      <c r="C105" s="351"/>
      <c r="D105" s="351"/>
      <c r="E105" s="351"/>
      <c r="F105" s="351"/>
      <c r="G105" s="369"/>
      <c r="H105" s="351"/>
      <c r="I105" s="351"/>
      <c r="J105" s="351"/>
      <c r="K105" s="350"/>
    </row>
    <row r="106" s="1" customFormat="1" ht="15" customHeight="1">
      <c r="B106" s="348"/>
      <c r="C106" s="336" t="s">
        <v>53</v>
      </c>
      <c r="D106" s="358"/>
      <c r="E106" s="358"/>
      <c r="F106" s="359" t="s">
        <v>992</v>
      </c>
      <c r="G106" s="336"/>
      <c r="H106" s="336" t="s">
        <v>1032</v>
      </c>
      <c r="I106" s="336" t="s">
        <v>994</v>
      </c>
      <c r="J106" s="336">
        <v>20</v>
      </c>
      <c r="K106" s="350"/>
    </row>
    <row r="107" s="1" customFormat="1" ht="15" customHeight="1">
      <c r="B107" s="348"/>
      <c r="C107" s="336" t="s">
        <v>995</v>
      </c>
      <c r="D107" s="336"/>
      <c r="E107" s="336"/>
      <c r="F107" s="359" t="s">
        <v>992</v>
      </c>
      <c r="G107" s="336"/>
      <c r="H107" s="336" t="s">
        <v>1032</v>
      </c>
      <c r="I107" s="336" t="s">
        <v>994</v>
      </c>
      <c r="J107" s="336">
        <v>120</v>
      </c>
      <c r="K107" s="350"/>
    </row>
    <row r="108" s="1" customFormat="1" ht="15" customHeight="1">
      <c r="B108" s="361"/>
      <c r="C108" s="336" t="s">
        <v>997</v>
      </c>
      <c r="D108" s="336"/>
      <c r="E108" s="336"/>
      <c r="F108" s="359" t="s">
        <v>998</v>
      </c>
      <c r="G108" s="336"/>
      <c r="H108" s="336" t="s">
        <v>1032</v>
      </c>
      <c r="I108" s="336" t="s">
        <v>994</v>
      </c>
      <c r="J108" s="336">
        <v>50</v>
      </c>
      <c r="K108" s="350"/>
    </row>
    <row r="109" s="1" customFormat="1" ht="15" customHeight="1">
      <c r="B109" s="361"/>
      <c r="C109" s="336" t="s">
        <v>1000</v>
      </c>
      <c r="D109" s="336"/>
      <c r="E109" s="336"/>
      <c r="F109" s="359" t="s">
        <v>992</v>
      </c>
      <c r="G109" s="336"/>
      <c r="H109" s="336" t="s">
        <v>1032</v>
      </c>
      <c r="I109" s="336" t="s">
        <v>1002</v>
      </c>
      <c r="J109" s="336"/>
      <c r="K109" s="350"/>
    </row>
    <row r="110" s="1" customFormat="1" ht="15" customHeight="1">
      <c r="B110" s="361"/>
      <c r="C110" s="336" t="s">
        <v>1011</v>
      </c>
      <c r="D110" s="336"/>
      <c r="E110" s="336"/>
      <c r="F110" s="359" t="s">
        <v>998</v>
      </c>
      <c r="G110" s="336"/>
      <c r="H110" s="336" t="s">
        <v>1032</v>
      </c>
      <c r="I110" s="336" t="s">
        <v>994</v>
      </c>
      <c r="J110" s="336">
        <v>50</v>
      </c>
      <c r="K110" s="350"/>
    </row>
    <row r="111" s="1" customFormat="1" ht="15" customHeight="1">
      <c r="B111" s="361"/>
      <c r="C111" s="336" t="s">
        <v>1019</v>
      </c>
      <c r="D111" s="336"/>
      <c r="E111" s="336"/>
      <c r="F111" s="359" t="s">
        <v>998</v>
      </c>
      <c r="G111" s="336"/>
      <c r="H111" s="336" t="s">
        <v>1032</v>
      </c>
      <c r="I111" s="336" t="s">
        <v>994</v>
      </c>
      <c r="J111" s="336">
        <v>50</v>
      </c>
      <c r="K111" s="350"/>
    </row>
    <row r="112" s="1" customFormat="1" ht="15" customHeight="1">
      <c r="B112" s="361"/>
      <c r="C112" s="336" t="s">
        <v>1017</v>
      </c>
      <c r="D112" s="336"/>
      <c r="E112" s="336"/>
      <c r="F112" s="359" t="s">
        <v>998</v>
      </c>
      <c r="G112" s="336"/>
      <c r="H112" s="336" t="s">
        <v>1032</v>
      </c>
      <c r="I112" s="336" t="s">
        <v>994</v>
      </c>
      <c r="J112" s="336">
        <v>50</v>
      </c>
      <c r="K112" s="350"/>
    </row>
    <row r="113" s="1" customFormat="1" ht="15" customHeight="1">
      <c r="B113" s="361"/>
      <c r="C113" s="336" t="s">
        <v>53</v>
      </c>
      <c r="D113" s="336"/>
      <c r="E113" s="336"/>
      <c r="F113" s="359" t="s">
        <v>992</v>
      </c>
      <c r="G113" s="336"/>
      <c r="H113" s="336" t="s">
        <v>1033</v>
      </c>
      <c r="I113" s="336" t="s">
        <v>994</v>
      </c>
      <c r="J113" s="336">
        <v>20</v>
      </c>
      <c r="K113" s="350"/>
    </row>
    <row r="114" s="1" customFormat="1" ht="15" customHeight="1">
      <c r="B114" s="361"/>
      <c r="C114" s="336" t="s">
        <v>1034</v>
      </c>
      <c r="D114" s="336"/>
      <c r="E114" s="336"/>
      <c r="F114" s="359" t="s">
        <v>992</v>
      </c>
      <c r="G114" s="336"/>
      <c r="H114" s="336" t="s">
        <v>1035</v>
      </c>
      <c r="I114" s="336" t="s">
        <v>994</v>
      </c>
      <c r="J114" s="336">
        <v>120</v>
      </c>
      <c r="K114" s="350"/>
    </row>
    <row r="115" s="1" customFormat="1" ht="15" customHeight="1">
      <c r="B115" s="361"/>
      <c r="C115" s="336" t="s">
        <v>38</v>
      </c>
      <c r="D115" s="336"/>
      <c r="E115" s="336"/>
      <c r="F115" s="359" t="s">
        <v>992</v>
      </c>
      <c r="G115" s="336"/>
      <c r="H115" s="336" t="s">
        <v>1036</v>
      </c>
      <c r="I115" s="336" t="s">
        <v>1027</v>
      </c>
      <c r="J115" s="336"/>
      <c r="K115" s="350"/>
    </row>
    <row r="116" s="1" customFormat="1" ht="15" customHeight="1">
      <c r="B116" s="361"/>
      <c r="C116" s="336" t="s">
        <v>48</v>
      </c>
      <c r="D116" s="336"/>
      <c r="E116" s="336"/>
      <c r="F116" s="359" t="s">
        <v>992</v>
      </c>
      <c r="G116" s="336"/>
      <c r="H116" s="336" t="s">
        <v>1037</v>
      </c>
      <c r="I116" s="336" t="s">
        <v>1027</v>
      </c>
      <c r="J116" s="336"/>
      <c r="K116" s="350"/>
    </row>
    <row r="117" s="1" customFormat="1" ht="15" customHeight="1">
      <c r="B117" s="361"/>
      <c r="C117" s="336" t="s">
        <v>57</v>
      </c>
      <c r="D117" s="336"/>
      <c r="E117" s="336"/>
      <c r="F117" s="359" t="s">
        <v>992</v>
      </c>
      <c r="G117" s="336"/>
      <c r="H117" s="336" t="s">
        <v>1038</v>
      </c>
      <c r="I117" s="336" t="s">
        <v>1039</v>
      </c>
      <c r="J117" s="336"/>
      <c r="K117" s="350"/>
    </row>
    <row r="118" s="1" customFormat="1" ht="15" customHeight="1">
      <c r="B118" s="364"/>
      <c r="C118" s="370"/>
      <c r="D118" s="370"/>
      <c r="E118" s="370"/>
      <c r="F118" s="370"/>
      <c r="G118" s="370"/>
      <c r="H118" s="370"/>
      <c r="I118" s="370"/>
      <c r="J118" s="370"/>
      <c r="K118" s="366"/>
    </row>
    <row r="119" s="1" customFormat="1" ht="18.75" customHeight="1">
      <c r="B119" s="371"/>
      <c r="C119" s="372"/>
      <c r="D119" s="372"/>
      <c r="E119" s="372"/>
      <c r="F119" s="373"/>
      <c r="G119" s="372"/>
      <c r="H119" s="372"/>
      <c r="I119" s="372"/>
      <c r="J119" s="372"/>
      <c r="K119" s="371"/>
    </row>
    <row r="120" s="1" customFormat="1" ht="18.75" customHeight="1">
      <c r="B120" s="344"/>
      <c r="C120" s="344"/>
      <c r="D120" s="344"/>
      <c r="E120" s="344"/>
      <c r="F120" s="344"/>
      <c r="G120" s="344"/>
      <c r="H120" s="344"/>
      <c r="I120" s="344"/>
      <c r="J120" s="344"/>
      <c r="K120" s="344"/>
    </row>
    <row r="121" s="1" customFormat="1" ht="7.5" customHeight="1">
      <c r="B121" s="374"/>
      <c r="C121" s="375"/>
      <c r="D121" s="375"/>
      <c r="E121" s="375"/>
      <c r="F121" s="375"/>
      <c r="G121" s="375"/>
      <c r="H121" s="375"/>
      <c r="I121" s="375"/>
      <c r="J121" s="375"/>
      <c r="K121" s="376"/>
    </row>
    <row r="122" s="1" customFormat="1" ht="45" customHeight="1">
      <c r="B122" s="377"/>
      <c r="C122" s="327" t="s">
        <v>1040</v>
      </c>
      <c r="D122" s="327"/>
      <c r="E122" s="327"/>
      <c r="F122" s="327"/>
      <c r="G122" s="327"/>
      <c r="H122" s="327"/>
      <c r="I122" s="327"/>
      <c r="J122" s="327"/>
      <c r="K122" s="378"/>
    </row>
    <row r="123" s="1" customFormat="1" ht="17.25" customHeight="1">
      <c r="B123" s="379"/>
      <c r="C123" s="351" t="s">
        <v>986</v>
      </c>
      <c r="D123" s="351"/>
      <c r="E123" s="351"/>
      <c r="F123" s="351" t="s">
        <v>987</v>
      </c>
      <c r="G123" s="352"/>
      <c r="H123" s="351" t="s">
        <v>54</v>
      </c>
      <c r="I123" s="351" t="s">
        <v>57</v>
      </c>
      <c r="J123" s="351" t="s">
        <v>988</v>
      </c>
      <c r="K123" s="380"/>
    </row>
    <row r="124" s="1" customFormat="1" ht="17.25" customHeight="1">
      <c r="B124" s="379"/>
      <c r="C124" s="353" t="s">
        <v>989</v>
      </c>
      <c r="D124" s="353"/>
      <c r="E124" s="353"/>
      <c r="F124" s="354" t="s">
        <v>990</v>
      </c>
      <c r="G124" s="355"/>
      <c r="H124" s="353"/>
      <c r="I124" s="353"/>
      <c r="J124" s="353" t="s">
        <v>991</v>
      </c>
      <c r="K124" s="380"/>
    </row>
    <row r="125" s="1" customFormat="1" ht="5.25" customHeight="1">
      <c r="B125" s="381"/>
      <c r="C125" s="356"/>
      <c r="D125" s="356"/>
      <c r="E125" s="356"/>
      <c r="F125" s="356"/>
      <c r="G125" s="382"/>
      <c r="H125" s="356"/>
      <c r="I125" s="356"/>
      <c r="J125" s="356"/>
      <c r="K125" s="383"/>
    </row>
    <row r="126" s="1" customFormat="1" ht="15" customHeight="1">
      <c r="B126" s="381"/>
      <c r="C126" s="336" t="s">
        <v>995</v>
      </c>
      <c r="D126" s="358"/>
      <c r="E126" s="358"/>
      <c r="F126" s="359" t="s">
        <v>992</v>
      </c>
      <c r="G126" s="336"/>
      <c r="H126" s="336" t="s">
        <v>1032</v>
      </c>
      <c r="I126" s="336" t="s">
        <v>994</v>
      </c>
      <c r="J126" s="336">
        <v>120</v>
      </c>
      <c r="K126" s="384"/>
    </row>
    <row r="127" s="1" customFormat="1" ht="15" customHeight="1">
      <c r="B127" s="381"/>
      <c r="C127" s="336" t="s">
        <v>1041</v>
      </c>
      <c r="D127" s="336"/>
      <c r="E127" s="336"/>
      <c r="F127" s="359" t="s">
        <v>992</v>
      </c>
      <c r="G127" s="336"/>
      <c r="H127" s="336" t="s">
        <v>1042</v>
      </c>
      <c r="I127" s="336" t="s">
        <v>994</v>
      </c>
      <c r="J127" s="336" t="s">
        <v>1043</v>
      </c>
      <c r="K127" s="384"/>
    </row>
    <row r="128" s="1" customFormat="1" ht="15" customHeight="1">
      <c r="B128" s="381"/>
      <c r="C128" s="336" t="s">
        <v>85</v>
      </c>
      <c r="D128" s="336"/>
      <c r="E128" s="336"/>
      <c r="F128" s="359" t="s">
        <v>992</v>
      </c>
      <c r="G128" s="336"/>
      <c r="H128" s="336" t="s">
        <v>1044</v>
      </c>
      <c r="I128" s="336" t="s">
        <v>994</v>
      </c>
      <c r="J128" s="336" t="s">
        <v>1043</v>
      </c>
      <c r="K128" s="384"/>
    </row>
    <row r="129" s="1" customFormat="1" ht="15" customHeight="1">
      <c r="B129" s="381"/>
      <c r="C129" s="336" t="s">
        <v>1003</v>
      </c>
      <c r="D129" s="336"/>
      <c r="E129" s="336"/>
      <c r="F129" s="359" t="s">
        <v>998</v>
      </c>
      <c r="G129" s="336"/>
      <c r="H129" s="336" t="s">
        <v>1004</v>
      </c>
      <c r="I129" s="336" t="s">
        <v>994</v>
      </c>
      <c r="J129" s="336">
        <v>15</v>
      </c>
      <c r="K129" s="384"/>
    </row>
    <row r="130" s="1" customFormat="1" ht="15" customHeight="1">
      <c r="B130" s="381"/>
      <c r="C130" s="362" t="s">
        <v>1005</v>
      </c>
      <c r="D130" s="362"/>
      <c r="E130" s="362"/>
      <c r="F130" s="363" t="s">
        <v>998</v>
      </c>
      <c r="G130" s="362"/>
      <c r="H130" s="362" t="s">
        <v>1006</v>
      </c>
      <c r="I130" s="362" t="s">
        <v>994</v>
      </c>
      <c r="J130" s="362">
        <v>15</v>
      </c>
      <c r="K130" s="384"/>
    </row>
    <row r="131" s="1" customFormat="1" ht="15" customHeight="1">
      <c r="B131" s="381"/>
      <c r="C131" s="362" t="s">
        <v>1007</v>
      </c>
      <c r="D131" s="362"/>
      <c r="E131" s="362"/>
      <c r="F131" s="363" t="s">
        <v>998</v>
      </c>
      <c r="G131" s="362"/>
      <c r="H131" s="362" t="s">
        <v>1008</v>
      </c>
      <c r="I131" s="362" t="s">
        <v>994</v>
      </c>
      <c r="J131" s="362">
        <v>20</v>
      </c>
      <c r="K131" s="384"/>
    </row>
    <row r="132" s="1" customFormat="1" ht="15" customHeight="1">
      <c r="B132" s="381"/>
      <c r="C132" s="362" t="s">
        <v>1009</v>
      </c>
      <c r="D132" s="362"/>
      <c r="E132" s="362"/>
      <c r="F132" s="363" t="s">
        <v>998</v>
      </c>
      <c r="G132" s="362"/>
      <c r="H132" s="362" t="s">
        <v>1010</v>
      </c>
      <c r="I132" s="362" t="s">
        <v>994</v>
      </c>
      <c r="J132" s="362">
        <v>20</v>
      </c>
      <c r="K132" s="384"/>
    </row>
    <row r="133" s="1" customFormat="1" ht="15" customHeight="1">
      <c r="B133" s="381"/>
      <c r="C133" s="336" t="s">
        <v>997</v>
      </c>
      <c r="D133" s="336"/>
      <c r="E133" s="336"/>
      <c r="F133" s="359" t="s">
        <v>998</v>
      </c>
      <c r="G133" s="336"/>
      <c r="H133" s="336" t="s">
        <v>1032</v>
      </c>
      <c r="I133" s="336" t="s">
        <v>994</v>
      </c>
      <c r="J133" s="336">
        <v>50</v>
      </c>
      <c r="K133" s="384"/>
    </row>
    <row r="134" s="1" customFormat="1" ht="15" customHeight="1">
      <c r="B134" s="381"/>
      <c r="C134" s="336" t="s">
        <v>1011</v>
      </c>
      <c r="D134" s="336"/>
      <c r="E134" s="336"/>
      <c r="F134" s="359" t="s">
        <v>998</v>
      </c>
      <c r="G134" s="336"/>
      <c r="H134" s="336" t="s">
        <v>1032</v>
      </c>
      <c r="I134" s="336" t="s">
        <v>994</v>
      </c>
      <c r="J134" s="336">
        <v>50</v>
      </c>
      <c r="K134" s="384"/>
    </row>
    <row r="135" s="1" customFormat="1" ht="15" customHeight="1">
      <c r="B135" s="381"/>
      <c r="C135" s="336" t="s">
        <v>1017</v>
      </c>
      <c r="D135" s="336"/>
      <c r="E135" s="336"/>
      <c r="F135" s="359" t="s">
        <v>998</v>
      </c>
      <c r="G135" s="336"/>
      <c r="H135" s="336" t="s">
        <v>1032</v>
      </c>
      <c r="I135" s="336" t="s">
        <v>994</v>
      </c>
      <c r="J135" s="336">
        <v>50</v>
      </c>
      <c r="K135" s="384"/>
    </row>
    <row r="136" s="1" customFormat="1" ht="15" customHeight="1">
      <c r="B136" s="381"/>
      <c r="C136" s="336" t="s">
        <v>1019</v>
      </c>
      <c r="D136" s="336"/>
      <c r="E136" s="336"/>
      <c r="F136" s="359" t="s">
        <v>998</v>
      </c>
      <c r="G136" s="336"/>
      <c r="H136" s="336" t="s">
        <v>1032</v>
      </c>
      <c r="I136" s="336" t="s">
        <v>994</v>
      </c>
      <c r="J136" s="336">
        <v>50</v>
      </c>
      <c r="K136" s="384"/>
    </row>
    <row r="137" s="1" customFormat="1" ht="15" customHeight="1">
      <c r="B137" s="381"/>
      <c r="C137" s="336" t="s">
        <v>1020</v>
      </c>
      <c r="D137" s="336"/>
      <c r="E137" s="336"/>
      <c r="F137" s="359" t="s">
        <v>998</v>
      </c>
      <c r="G137" s="336"/>
      <c r="H137" s="336" t="s">
        <v>1045</v>
      </c>
      <c r="I137" s="336" t="s">
        <v>994</v>
      </c>
      <c r="J137" s="336">
        <v>255</v>
      </c>
      <c r="K137" s="384"/>
    </row>
    <row r="138" s="1" customFormat="1" ht="15" customHeight="1">
      <c r="B138" s="381"/>
      <c r="C138" s="336" t="s">
        <v>1022</v>
      </c>
      <c r="D138" s="336"/>
      <c r="E138" s="336"/>
      <c r="F138" s="359" t="s">
        <v>992</v>
      </c>
      <c r="G138" s="336"/>
      <c r="H138" s="336" t="s">
        <v>1046</v>
      </c>
      <c r="I138" s="336" t="s">
        <v>1024</v>
      </c>
      <c r="J138" s="336"/>
      <c r="K138" s="384"/>
    </row>
    <row r="139" s="1" customFormat="1" ht="15" customHeight="1">
      <c r="B139" s="381"/>
      <c r="C139" s="336" t="s">
        <v>1025</v>
      </c>
      <c r="D139" s="336"/>
      <c r="E139" s="336"/>
      <c r="F139" s="359" t="s">
        <v>992</v>
      </c>
      <c r="G139" s="336"/>
      <c r="H139" s="336" t="s">
        <v>1047</v>
      </c>
      <c r="I139" s="336" t="s">
        <v>1027</v>
      </c>
      <c r="J139" s="336"/>
      <c r="K139" s="384"/>
    </row>
    <row r="140" s="1" customFormat="1" ht="15" customHeight="1">
      <c r="B140" s="381"/>
      <c r="C140" s="336" t="s">
        <v>1028</v>
      </c>
      <c r="D140" s="336"/>
      <c r="E140" s="336"/>
      <c r="F140" s="359" t="s">
        <v>992</v>
      </c>
      <c r="G140" s="336"/>
      <c r="H140" s="336" t="s">
        <v>1028</v>
      </c>
      <c r="I140" s="336" t="s">
        <v>1027</v>
      </c>
      <c r="J140" s="336"/>
      <c r="K140" s="384"/>
    </row>
    <row r="141" s="1" customFormat="1" ht="15" customHeight="1">
      <c r="B141" s="381"/>
      <c r="C141" s="336" t="s">
        <v>38</v>
      </c>
      <c r="D141" s="336"/>
      <c r="E141" s="336"/>
      <c r="F141" s="359" t="s">
        <v>992</v>
      </c>
      <c r="G141" s="336"/>
      <c r="H141" s="336" t="s">
        <v>1048</v>
      </c>
      <c r="I141" s="336" t="s">
        <v>1027</v>
      </c>
      <c r="J141" s="336"/>
      <c r="K141" s="384"/>
    </row>
    <row r="142" s="1" customFormat="1" ht="15" customHeight="1">
      <c r="B142" s="381"/>
      <c r="C142" s="336" t="s">
        <v>1049</v>
      </c>
      <c r="D142" s="336"/>
      <c r="E142" s="336"/>
      <c r="F142" s="359" t="s">
        <v>992</v>
      </c>
      <c r="G142" s="336"/>
      <c r="H142" s="336" t="s">
        <v>1050</v>
      </c>
      <c r="I142" s="336" t="s">
        <v>1027</v>
      </c>
      <c r="J142" s="336"/>
      <c r="K142" s="384"/>
    </row>
    <row r="143" s="1" customFormat="1" ht="15" customHeight="1">
      <c r="B143" s="385"/>
      <c r="C143" s="386"/>
      <c r="D143" s="386"/>
      <c r="E143" s="386"/>
      <c r="F143" s="386"/>
      <c r="G143" s="386"/>
      <c r="H143" s="386"/>
      <c r="I143" s="386"/>
      <c r="J143" s="386"/>
      <c r="K143" s="387"/>
    </row>
    <row r="144" s="1" customFormat="1" ht="18.75" customHeight="1">
      <c r="B144" s="372"/>
      <c r="C144" s="372"/>
      <c r="D144" s="372"/>
      <c r="E144" s="372"/>
      <c r="F144" s="373"/>
      <c r="G144" s="372"/>
      <c r="H144" s="372"/>
      <c r="I144" s="372"/>
      <c r="J144" s="372"/>
      <c r="K144" s="372"/>
    </row>
    <row r="145" s="1" customFormat="1" ht="18.75" customHeight="1">
      <c r="B145" s="344"/>
      <c r="C145" s="344"/>
      <c r="D145" s="344"/>
      <c r="E145" s="344"/>
      <c r="F145" s="344"/>
      <c r="G145" s="344"/>
      <c r="H145" s="344"/>
      <c r="I145" s="344"/>
      <c r="J145" s="344"/>
      <c r="K145" s="344"/>
    </row>
    <row r="146" s="1" customFormat="1" ht="7.5" customHeight="1">
      <c r="B146" s="345"/>
      <c r="C146" s="346"/>
      <c r="D146" s="346"/>
      <c r="E146" s="346"/>
      <c r="F146" s="346"/>
      <c r="G146" s="346"/>
      <c r="H146" s="346"/>
      <c r="I146" s="346"/>
      <c r="J146" s="346"/>
      <c r="K146" s="347"/>
    </row>
    <row r="147" s="1" customFormat="1" ht="45" customHeight="1">
      <c r="B147" s="348"/>
      <c r="C147" s="349" t="s">
        <v>1051</v>
      </c>
      <c r="D147" s="349"/>
      <c r="E147" s="349"/>
      <c r="F147" s="349"/>
      <c r="G147" s="349"/>
      <c r="H147" s="349"/>
      <c r="I147" s="349"/>
      <c r="J147" s="349"/>
      <c r="K147" s="350"/>
    </row>
    <row r="148" s="1" customFormat="1" ht="17.25" customHeight="1">
      <c r="B148" s="348"/>
      <c r="C148" s="351" t="s">
        <v>986</v>
      </c>
      <c r="D148" s="351"/>
      <c r="E148" s="351"/>
      <c r="F148" s="351" t="s">
        <v>987</v>
      </c>
      <c r="G148" s="352"/>
      <c r="H148" s="351" t="s">
        <v>54</v>
      </c>
      <c r="I148" s="351" t="s">
        <v>57</v>
      </c>
      <c r="J148" s="351" t="s">
        <v>988</v>
      </c>
      <c r="K148" s="350"/>
    </row>
    <row r="149" s="1" customFormat="1" ht="17.25" customHeight="1">
      <c r="B149" s="348"/>
      <c r="C149" s="353" t="s">
        <v>989</v>
      </c>
      <c r="D149" s="353"/>
      <c r="E149" s="353"/>
      <c r="F149" s="354" t="s">
        <v>990</v>
      </c>
      <c r="G149" s="355"/>
      <c r="H149" s="353"/>
      <c r="I149" s="353"/>
      <c r="J149" s="353" t="s">
        <v>991</v>
      </c>
      <c r="K149" s="350"/>
    </row>
    <row r="150" s="1" customFormat="1" ht="5.25" customHeight="1">
      <c r="B150" s="361"/>
      <c r="C150" s="356"/>
      <c r="D150" s="356"/>
      <c r="E150" s="356"/>
      <c r="F150" s="356"/>
      <c r="G150" s="357"/>
      <c r="H150" s="356"/>
      <c r="I150" s="356"/>
      <c r="J150" s="356"/>
      <c r="K150" s="384"/>
    </row>
    <row r="151" s="1" customFormat="1" ht="15" customHeight="1">
      <c r="B151" s="361"/>
      <c r="C151" s="388" t="s">
        <v>995</v>
      </c>
      <c r="D151" s="336"/>
      <c r="E151" s="336"/>
      <c r="F151" s="389" t="s">
        <v>992</v>
      </c>
      <c r="G151" s="336"/>
      <c r="H151" s="388" t="s">
        <v>1032</v>
      </c>
      <c r="I151" s="388" t="s">
        <v>994</v>
      </c>
      <c r="J151" s="388">
        <v>120</v>
      </c>
      <c r="K151" s="384"/>
    </row>
    <row r="152" s="1" customFormat="1" ht="15" customHeight="1">
      <c r="B152" s="361"/>
      <c r="C152" s="388" t="s">
        <v>1041</v>
      </c>
      <c r="D152" s="336"/>
      <c r="E152" s="336"/>
      <c r="F152" s="389" t="s">
        <v>992</v>
      </c>
      <c r="G152" s="336"/>
      <c r="H152" s="388" t="s">
        <v>1052</v>
      </c>
      <c r="I152" s="388" t="s">
        <v>994</v>
      </c>
      <c r="J152" s="388" t="s">
        <v>1043</v>
      </c>
      <c r="K152" s="384"/>
    </row>
    <row r="153" s="1" customFormat="1" ht="15" customHeight="1">
      <c r="B153" s="361"/>
      <c r="C153" s="388" t="s">
        <v>85</v>
      </c>
      <c r="D153" s="336"/>
      <c r="E153" s="336"/>
      <c r="F153" s="389" t="s">
        <v>992</v>
      </c>
      <c r="G153" s="336"/>
      <c r="H153" s="388" t="s">
        <v>1053</v>
      </c>
      <c r="I153" s="388" t="s">
        <v>994</v>
      </c>
      <c r="J153" s="388" t="s">
        <v>1043</v>
      </c>
      <c r="K153" s="384"/>
    </row>
    <row r="154" s="1" customFormat="1" ht="15" customHeight="1">
      <c r="B154" s="361"/>
      <c r="C154" s="388" t="s">
        <v>997</v>
      </c>
      <c r="D154" s="336"/>
      <c r="E154" s="336"/>
      <c r="F154" s="389" t="s">
        <v>998</v>
      </c>
      <c r="G154" s="336"/>
      <c r="H154" s="388" t="s">
        <v>1032</v>
      </c>
      <c r="I154" s="388" t="s">
        <v>994</v>
      </c>
      <c r="J154" s="388">
        <v>50</v>
      </c>
      <c r="K154" s="384"/>
    </row>
    <row r="155" s="1" customFormat="1" ht="15" customHeight="1">
      <c r="B155" s="361"/>
      <c r="C155" s="388" t="s">
        <v>1000</v>
      </c>
      <c r="D155" s="336"/>
      <c r="E155" s="336"/>
      <c r="F155" s="389" t="s">
        <v>992</v>
      </c>
      <c r="G155" s="336"/>
      <c r="H155" s="388" t="s">
        <v>1032</v>
      </c>
      <c r="I155" s="388" t="s">
        <v>1002</v>
      </c>
      <c r="J155" s="388"/>
      <c r="K155" s="384"/>
    </row>
    <row r="156" s="1" customFormat="1" ht="15" customHeight="1">
      <c r="B156" s="361"/>
      <c r="C156" s="388" t="s">
        <v>1011</v>
      </c>
      <c r="D156" s="336"/>
      <c r="E156" s="336"/>
      <c r="F156" s="389" t="s">
        <v>998</v>
      </c>
      <c r="G156" s="336"/>
      <c r="H156" s="388" t="s">
        <v>1032</v>
      </c>
      <c r="I156" s="388" t="s">
        <v>994</v>
      </c>
      <c r="J156" s="388">
        <v>50</v>
      </c>
      <c r="K156" s="384"/>
    </row>
    <row r="157" s="1" customFormat="1" ht="15" customHeight="1">
      <c r="B157" s="361"/>
      <c r="C157" s="388" t="s">
        <v>1019</v>
      </c>
      <c r="D157" s="336"/>
      <c r="E157" s="336"/>
      <c r="F157" s="389" t="s">
        <v>998</v>
      </c>
      <c r="G157" s="336"/>
      <c r="H157" s="388" t="s">
        <v>1032</v>
      </c>
      <c r="I157" s="388" t="s">
        <v>994</v>
      </c>
      <c r="J157" s="388">
        <v>50</v>
      </c>
      <c r="K157" s="384"/>
    </row>
    <row r="158" s="1" customFormat="1" ht="15" customHeight="1">
      <c r="B158" s="361"/>
      <c r="C158" s="388" t="s">
        <v>1017</v>
      </c>
      <c r="D158" s="336"/>
      <c r="E158" s="336"/>
      <c r="F158" s="389" t="s">
        <v>998</v>
      </c>
      <c r="G158" s="336"/>
      <c r="H158" s="388" t="s">
        <v>1032</v>
      </c>
      <c r="I158" s="388" t="s">
        <v>994</v>
      </c>
      <c r="J158" s="388">
        <v>50</v>
      </c>
      <c r="K158" s="384"/>
    </row>
    <row r="159" s="1" customFormat="1" ht="15" customHeight="1">
      <c r="B159" s="361"/>
      <c r="C159" s="388" t="s">
        <v>105</v>
      </c>
      <c r="D159" s="336"/>
      <c r="E159" s="336"/>
      <c r="F159" s="389" t="s">
        <v>992</v>
      </c>
      <c r="G159" s="336"/>
      <c r="H159" s="388" t="s">
        <v>1054</v>
      </c>
      <c r="I159" s="388" t="s">
        <v>994</v>
      </c>
      <c r="J159" s="388" t="s">
        <v>1055</v>
      </c>
      <c r="K159" s="384"/>
    </row>
    <row r="160" s="1" customFormat="1" ht="15" customHeight="1">
      <c r="B160" s="361"/>
      <c r="C160" s="388" t="s">
        <v>1056</v>
      </c>
      <c r="D160" s="336"/>
      <c r="E160" s="336"/>
      <c r="F160" s="389" t="s">
        <v>992</v>
      </c>
      <c r="G160" s="336"/>
      <c r="H160" s="388" t="s">
        <v>1057</v>
      </c>
      <c r="I160" s="388" t="s">
        <v>1027</v>
      </c>
      <c r="J160" s="388"/>
      <c r="K160" s="384"/>
    </row>
    <row r="161" s="1" customFormat="1" ht="15" customHeight="1">
      <c r="B161" s="390"/>
      <c r="C161" s="370"/>
      <c r="D161" s="370"/>
      <c r="E161" s="370"/>
      <c r="F161" s="370"/>
      <c r="G161" s="370"/>
      <c r="H161" s="370"/>
      <c r="I161" s="370"/>
      <c r="J161" s="370"/>
      <c r="K161" s="391"/>
    </row>
    <row r="162" s="1" customFormat="1" ht="18.75" customHeight="1">
      <c r="B162" s="372"/>
      <c r="C162" s="382"/>
      <c r="D162" s="382"/>
      <c r="E162" s="382"/>
      <c r="F162" s="392"/>
      <c r="G162" s="382"/>
      <c r="H162" s="382"/>
      <c r="I162" s="382"/>
      <c r="J162" s="382"/>
      <c r="K162" s="372"/>
    </row>
    <row r="163" s="1" customFormat="1" ht="18.75" customHeight="1">
      <c r="B163" s="344"/>
      <c r="C163" s="344"/>
      <c r="D163" s="344"/>
      <c r="E163" s="344"/>
      <c r="F163" s="344"/>
      <c r="G163" s="344"/>
      <c r="H163" s="344"/>
      <c r="I163" s="344"/>
      <c r="J163" s="344"/>
      <c r="K163" s="344"/>
    </row>
    <row r="164" s="1" customFormat="1" ht="7.5" customHeight="1">
      <c r="B164" s="323"/>
      <c r="C164" s="324"/>
      <c r="D164" s="324"/>
      <c r="E164" s="324"/>
      <c r="F164" s="324"/>
      <c r="G164" s="324"/>
      <c r="H164" s="324"/>
      <c r="I164" s="324"/>
      <c r="J164" s="324"/>
      <c r="K164" s="325"/>
    </row>
    <row r="165" s="1" customFormat="1" ht="45" customHeight="1">
      <c r="B165" s="326"/>
      <c r="C165" s="327" t="s">
        <v>1058</v>
      </c>
      <c r="D165" s="327"/>
      <c r="E165" s="327"/>
      <c r="F165" s="327"/>
      <c r="G165" s="327"/>
      <c r="H165" s="327"/>
      <c r="I165" s="327"/>
      <c r="J165" s="327"/>
      <c r="K165" s="328"/>
    </row>
    <row r="166" s="1" customFormat="1" ht="17.25" customHeight="1">
      <c r="B166" s="326"/>
      <c r="C166" s="351" t="s">
        <v>986</v>
      </c>
      <c r="D166" s="351"/>
      <c r="E166" s="351"/>
      <c r="F166" s="351" t="s">
        <v>987</v>
      </c>
      <c r="G166" s="393"/>
      <c r="H166" s="394" t="s">
        <v>54</v>
      </c>
      <c r="I166" s="394" t="s">
        <v>57</v>
      </c>
      <c r="J166" s="351" t="s">
        <v>988</v>
      </c>
      <c r="K166" s="328"/>
    </row>
    <row r="167" s="1" customFormat="1" ht="17.25" customHeight="1">
      <c r="B167" s="329"/>
      <c r="C167" s="353" t="s">
        <v>989</v>
      </c>
      <c r="D167" s="353"/>
      <c r="E167" s="353"/>
      <c r="F167" s="354" t="s">
        <v>990</v>
      </c>
      <c r="G167" s="395"/>
      <c r="H167" s="396"/>
      <c r="I167" s="396"/>
      <c r="J167" s="353" t="s">
        <v>991</v>
      </c>
      <c r="K167" s="331"/>
    </row>
    <row r="168" s="1" customFormat="1" ht="5.25" customHeight="1">
      <c r="B168" s="361"/>
      <c r="C168" s="356"/>
      <c r="D168" s="356"/>
      <c r="E168" s="356"/>
      <c r="F168" s="356"/>
      <c r="G168" s="357"/>
      <c r="H168" s="356"/>
      <c r="I168" s="356"/>
      <c r="J168" s="356"/>
      <c r="K168" s="384"/>
    </row>
    <row r="169" s="1" customFormat="1" ht="15" customHeight="1">
      <c r="B169" s="361"/>
      <c r="C169" s="336" t="s">
        <v>995</v>
      </c>
      <c r="D169" s="336"/>
      <c r="E169" s="336"/>
      <c r="F169" s="359" t="s">
        <v>992</v>
      </c>
      <c r="G169" s="336"/>
      <c r="H169" s="336" t="s">
        <v>1032</v>
      </c>
      <c r="I169" s="336" t="s">
        <v>994</v>
      </c>
      <c r="J169" s="336">
        <v>120</v>
      </c>
      <c r="K169" s="384"/>
    </row>
    <row r="170" s="1" customFormat="1" ht="15" customHeight="1">
      <c r="B170" s="361"/>
      <c r="C170" s="336" t="s">
        <v>1041</v>
      </c>
      <c r="D170" s="336"/>
      <c r="E170" s="336"/>
      <c r="F170" s="359" t="s">
        <v>992</v>
      </c>
      <c r="G170" s="336"/>
      <c r="H170" s="336" t="s">
        <v>1042</v>
      </c>
      <c r="I170" s="336" t="s">
        <v>994</v>
      </c>
      <c r="J170" s="336" t="s">
        <v>1043</v>
      </c>
      <c r="K170" s="384"/>
    </row>
    <row r="171" s="1" customFormat="1" ht="15" customHeight="1">
      <c r="B171" s="361"/>
      <c r="C171" s="336" t="s">
        <v>85</v>
      </c>
      <c r="D171" s="336"/>
      <c r="E171" s="336"/>
      <c r="F171" s="359" t="s">
        <v>992</v>
      </c>
      <c r="G171" s="336"/>
      <c r="H171" s="336" t="s">
        <v>1059</v>
      </c>
      <c r="I171" s="336" t="s">
        <v>994</v>
      </c>
      <c r="J171" s="336" t="s">
        <v>1043</v>
      </c>
      <c r="K171" s="384"/>
    </row>
    <row r="172" s="1" customFormat="1" ht="15" customHeight="1">
      <c r="B172" s="361"/>
      <c r="C172" s="336" t="s">
        <v>997</v>
      </c>
      <c r="D172" s="336"/>
      <c r="E172" s="336"/>
      <c r="F172" s="359" t="s">
        <v>998</v>
      </c>
      <c r="G172" s="336"/>
      <c r="H172" s="336" t="s">
        <v>1059</v>
      </c>
      <c r="I172" s="336" t="s">
        <v>994</v>
      </c>
      <c r="J172" s="336">
        <v>50</v>
      </c>
      <c r="K172" s="384"/>
    </row>
    <row r="173" s="1" customFormat="1" ht="15" customHeight="1">
      <c r="B173" s="361"/>
      <c r="C173" s="336" t="s">
        <v>1000</v>
      </c>
      <c r="D173" s="336"/>
      <c r="E173" s="336"/>
      <c r="F173" s="359" t="s">
        <v>992</v>
      </c>
      <c r="G173" s="336"/>
      <c r="H173" s="336" t="s">
        <v>1059</v>
      </c>
      <c r="I173" s="336" t="s">
        <v>1002</v>
      </c>
      <c r="J173" s="336"/>
      <c r="K173" s="384"/>
    </row>
    <row r="174" s="1" customFormat="1" ht="15" customHeight="1">
      <c r="B174" s="361"/>
      <c r="C174" s="336" t="s">
        <v>1011</v>
      </c>
      <c r="D174" s="336"/>
      <c r="E174" s="336"/>
      <c r="F174" s="359" t="s">
        <v>998</v>
      </c>
      <c r="G174" s="336"/>
      <c r="H174" s="336" t="s">
        <v>1059</v>
      </c>
      <c r="I174" s="336" t="s">
        <v>994</v>
      </c>
      <c r="J174" s="336">
        <v>50</v>
      </c>
      <c r="K174" s="384"/>
    </row>
    <row r="175" s="1" customFormat="1" ht="15" customHeight="1">
      <c r="B175" s="361"/>
      <c r="C175" s="336" t="s">
        <v>1019</v>
      </c>
      <c r="D175" s="336"/>
      <c r="E175" s="336"/>
      <c r="F175" s="359" t="s">
        <v>998</v>
      </c>
      <c r="G175" s="336"/>
      <c r="H175" s="336" t="s">
        <v>1059</v>
      </c>
      <c r="I175" s="336" t="s">
        <v>994</v>
      </c>
      <c r="J175" s="336">
        <v>50</v>
      </c>
      <c r="K175" s="384"/>
    </row>
    <row r="176" s="1" customFormat="1" ht="15" customHeight="1">
      <c r="B176" s="361"/>
      <c r="C176" s="336" t="s">
        <v>1017</v>
      </c>
      <c r="D176" s="336"/>
      <c r="E176" s="336"/>
      <c r="F176" s="359" t="s">
        <v>998</v>
      </c>
      <c r="G176" s="336"/>
      <c r="H176" s="336" t="s">
        <v>1059</v>
      </c>
      <c r="I176" s="336" t="s">
        <v>994</v>
      </c>
      <c r="J176" s="336">
        <v>50</v>
      </c>
      <c r="K176" s="384"/>
    </row>
    <row r="177" s="1" customFormat="1" ht="15" customHeight="1">
      <c r="B177" s="361"/>
      <c r="C177" s="336" t="s">
        <v>130</v>
      </c>
      <c r="D177" s="336"/>
      <c r="E177" s="336"/>
      <c r="F177" s="359" t="s">
        <v>992</v>
      </c>
      <c r="G177" s="336"/>
      <c r="H177" s="336" t="s">
        <v>1060</v>
      </c>
      <c r="I177" s="336" t="s">
        <v>1061</v>
      </c>
      <c r="J177" s="336"/>
      <c r="K177" s="384"/>
    </row>
    <row r="178" s="1" customFormat="1" ht="15" customHeight="1">
      <c r="B178" s="361"/>
      <c r="C178" s="336" t="s">
        <v>57</v>
      </c>
      <c r="D178" s="336"/>
      <c r="E178" s="336"/>
      <c r="F178" s="359" t="s">
        <v>992</v>
      </c>
      <c r="G178" s="336"/>
      <c r="H178" s="336" t="s">
        <v>1062</v>
      </c>
      <c r="I178" s="336" t="s">
        <v>1063</v>
      </c>
      <c r="J178" s="336">
        <v>1</v>
      </c>
      <c r="K178" s="384"/>
    </row>
    <row r="179" s="1" customFormat="1" ht="15" customHeight="1">
      <c r="B179" s="361"/>
      <c r="C179" s="336" t="s">
        <v>53</v>
      </c>
      <c r="D179" s="336"/>
      <c r="E179" s="336"/>
      <c r="F179" s="359" t="s">
        <v>992</v>
      </c>
      <c r="G179" s="336"/>
      <c r="H179" s="336" t="s">
        <v>1064</v>
      </c>
      <c r="I179" s="336" t="s">
        <v>994</v>
      </c>
      <c r="J179" s="336">
        <v>20</v>
      </c>
      <c r="K179" s="384"/>
    </row>
    <row r="180" s="1" customFormat="1" ht="15" customHeight="1">
      <c r="B180" s="361"/>
      <c r="C180" s="336" t="s">
        <v>54</v>
      </c>
      <c r="D180" s="336"/>
      <c r="E180" s="336"/>
      <c r="F180" s="359" t="s">
        <v>992</v>
      </c>
      <c r="G180" s="336"/>
      <c r="H180" s="336" t="s">
        <v>1065</v>
      </c>
      <c r="I180" s="336" t="s">
        <v>994</v>
      </c>
      <c r="J180" s="336">
        <v>255</v>
      </c>
      <c r="K180" s="384"/>
    </row>
    <row r="181" s="1" customFormat="1" ht="15" customHeight="1">
      <c r="B181" s="361"/>
      <c r="C181" s="336" t="s">
        <v>131</v>
      </c>
      <c r="D181" s="336"/>
      <c r="E181" s="336"/>
      <c r="F181" s="359" t="s">
        <v>992</v>
      </c>
      <c r="G181" s="336"/>
      <c r="H181" s="336" t="s">
        <v>956</v>
      </c>
      <c r="I181" s="336" t="s">
        <v>994</v>
      </c>
      <c r="J181" s="336">
        <v>10</v>
      </c>
      <c r="K181" s="384"/>
    </row>
    <row r="182" s="1" customFormat="1" ht="15" customHeight="1">
      <c r="B182" s="361"/>
      <c r="C182" s="336" t="s">
        <v>132</v>
      </c>
      <c r="D182" s="336"/>
      <c r="E182" s="336"/>
      <c r="F182" s="359" t="s">
        <v>992</v>
      </c>
      <c r="G182" s="336"/>
      <c r="H182" s="336" t="s">
        <v>1066</v>
      </c>
      <c r="I182" s="336" t="s">
        <v>1027</v>
      </c>
      <c r="J182" s="336"/>
      <c r="K182" s="384"/>
    </row>
    <row r="183" s="1" customFormat="1" ht="15" customHeight="1">
      <c r="B183" s="361"/>
      <c r="C183" s="336" t="s">
        <v>1067</v>
      </c>
      <c r="D183" s="336"/>
      <c r="E183" s="336"/>
      <c r="F183" s="359" t="s">
        <v>992</v>
      </c>
      <c r="G183" s="336"/>
      <c r="H183" s="336" t="s">
        <v>1068</v>
      </c>
      <c r="I183" s="336" t="s">
        <v>1027</v>
      </c>
      <c r="J183" s="336"/>
      <c r="K183" s="384"/>
    </row>
    <row r="184" s="1" customFormat="1" ht="15" customHeight="1">
      <c r="B184" s="361"/>
      <c r="C184" s="336" t="s">
        <v>1056</v>
      </c>
      <c r="D184" s="336"/>
      <c r="E184" s="336"/>
      <c r="F184" s="359" t="s">
        <v>992</v>
      </c>
      <c r="G184" s="336"/>
      <c r="H184" s="336" t="s">
        <v>1069</v>
      </c>
      <c r="I184" s="336" t="s">
        <v>1027</v>
      </c>
      <c r="J184" s="336"/>
      <c r="K184" s="384"/>
    </row>
    <row r="185" s="1" customFormat="1" ht="15" customHeight="1">
      <c r="B185" s="361"/>
      <c r="C185" s="336" t="s">
        <v>134</v>
      </c>
      <c r="D185" s="336"/>
      <c r="E185" s="336"/>
      <c r="F185" s="359" t="s">
        <v>998</v>
      </c>
      <c r="G185" s="336"/>
      <c r="H185" s="336" t="s">
        <v>1070</v>
      </c>
      <c r="I185" s="336" t="s">
        <v>994</v>
      </c>
      <c r="J185" s="336">
        <v>50</v>
      </c>
      <c r="K185" s="384"/>
    </row>
    <row r="186" s="1" customFormat="1" ht="15" customHeight="1">
      <c r="B186" s="361"/>
      <c r="C186" s="336" t="s">
        <v>1071</v>
      </c>
      <c r="D186" s="336"/>
      <c r="E186" s="336"/>
      <c r="F186" s="359" t="s">
        <v>998</v>
      </c>
      <c r="G186" s="336"/>
      <c r="H186" s="336" t="s">
        <v>1072</v>
      </c>
      <c r="I186" s="336" t="s">
        <v>1073</v>
      </c>
      <c r="J186" s="336"/>
      <c r="K186" s="384"/>
    </row>
    <row r="187" s="1" customFormat="1" ht="15" customHeight="1">
      <c r="B187" s="361"/>
      <c r="C187" s="336" t="s">
        <v>1074</v>
      </c>
      <c r="D187" s="336"/>
      <c r="E187" s="336"/>
      <c r="F187" s="359" t="s">
        <v>998</v>
      </c>
      <c r="G187" s="336"/>
      <c r="H187" s="336" t="s">
        <v>1075</v>
      </c>
      <c r="I187" s="336" t="s">
        <v>1073</v>
      </c>
      <c r="J187" s="336"/>
      <c r="K187" s="384"/>
    </row>
    <row r="188" s="1" customFormat="1" ht="15" customHeight="1">
      <c r="B188" s="361"/>
      <c r="C188" s="336" t="s">
        <v>1076</v>
      </c>
      <c r="D188" s="336"/>
      <c r="E188" s="336"/>
      <c r="F188" s="359" t="s">
        <v>998</v>
      </c>
      <c r="G188" s="336"/>
      <c r="H188" s="336" t="s">
        <v>1077</v>
      </c>
      <c r="I188" s="336" t="s">
        <v>1073</v>
      </c>
      <c r="J188" s="336"/>
      <c r="K188" s="384"/>
    </row>
    <row r="189" s="1" customFormat="1" ht="15" customHeight="1">
      <c r="B189" s="361"/>
      <c r="C189" s="397" t="s">
        <v>1078</v>
      </c>
      <c r="D189" s="336"/>
      <c r="E189" s="336"/>
      <c r="F189" s="359" t="s">
        <v>998</v>
      </c>
      <c r="G189" s="336"/>
      <c r="H189" s="336" t="s">
        <v>1079</v>
      </c>
      <c r="I189" s="336" t="s">
        <v>1080</v>
      </c>
      <c r="J189" s="398" t="s">
        <v>1081</v>
      </c>
      <c r="K189" s="384"/>
    </row>
    <row r="190" s="1" customFormat="1" ht="15" customHeight="1">
      <c r="B190" s="361"/>
      <c r="C190" s="397" t="s">
        <v>42</v>
      </c>
      <c r="D190" s="336"/>
      <c r="E190" s="336"/>
      <c r="F190" s="359" t="s">
        <v>992</v>
      </c>
      <c r="G190" s="336"/>
      <c r="H190" s="333" t="s">
        <v>1082</v>
      </c>
      <c r="I190" s="336" t="s">
        <v>1083</v>
      </c>
      <c r="J190" s="336"/>
      <c r="K190" s="384"/>
    </row>
    <row r="191" s="1" customFormat="1" ht="15" customHeight="1">
      <c r="B191" s="361"/>
      <c r="C191" s="397" t="s">
        <v>1084</v>
      </c>
      <c r="D191" s="336"/>
      <c r="E191" s="336"/>
      <c r="F191" s="359" t="s">
        <v>992</v>
      </c>
      <c r="G191" s="336"/>
      <c r="H191" s="336" t="s">
        <v>1085</v>
      </c>
      <c r="I191" s="336" t="s">
        <v>1027</v>
      </c>
      <c r="J191" s="336"/>
      <c r="K191" s="384"/>
    </row>
    <row r="192" s="1" customFormat="1" ht="15" customHeight="1">
      <c r="B192" s="361"/>
      <c r="C192" s="397" t="s">
        <v>1086</v>
      </c>
      <c r="D192" s="336"/>
      <c r="E192" s="336"/>
      <c r="F192" s="359" t="s">
        <v>992</v>
      </c>
      <c r="G192" s="336"/>
      <c r="H192" s="336" t="s">
        <v>1087</v>
      </c>
      <c r="I192" s="336" t="s">
        <v>1027</v>
      </c>
      <c r="J192" s="336"/>
      <c r="K192" s="384"/>
    </row>
    <row r="193" s="1" customFormat="1" ht="15" customHeight="1">
      <c r="B193" s="361"/>
      <c r="C193" s="397" t="s">
        <v>1088</v>
      </c>
      <c r="D193" s="336"/>
      <c r="E193" s="336"/>
      <c r="F193" s="359" t="s">
        <v>998</v>
      </c>
      <c r="G193" s="336"/>
      <c r="H193" s="336" t="s">
        <v>1089</v>
      </c>
      <c r="I193" s="336" t="s">
        <v>1027</v>
      </c>
      <c r="J193" s="336"/>
      <c r="K193" s="384"/>
    </row>
    <row r="194" s="1" customFormat="1" ht="15" customHeight="1">
      <c r="B194" s="390"/>
      <c r="C194" s="399"/>
      <c r="D194" s="370"/>
      <c r="E194" s="370"/>
      <c r="F194" s="370"/>
      <c r="G194" s="370"/>
      <c r="H194" s="370"/>
      <c r="I194" s="370"/>
      <c r="J194" s="370"/>
      <c r="K194" s="391"/>
    </row>
    <row r="195" s="1" customFormat="1" ht="18.75" customHeight="1">
      <c r="B195" s="372"/>
      <c r="C195" s="382"/>
      <c r="D195" s="382"/>
      <c r="E195" s="382"/>
      <c r="F195" s="392"/>
      <c r="G195" s="382"/>
      <c r="H195" s="382"/>
      <c r="I195" s="382"/>
      <c r="J195" s="382"/>
      <c r="K195" s="372"/>
    </row>
    <row r="196" s="1" customFormat="1" ht="18.75" customHeight="1">
      <c r="B196" s="372"/>
      <c r="C196" s="382"/>
      <c r="D196" s="382"/>
      <c r="E196" s="382"/>
      <c r="F196" s="392"/>
      <c r="G196" s="382"/>
      <c r="H196" s="382"/>
      <c r="I196" s="382"/>
      <c r="J196" s="382"/>
      <c r="K196" s="372"/>
    </row>
    <row r="197" s="1" customFormat="1" ht="18.75" customHeight="1">
      <c r="B197" s="344"/>
      <c r="C197" s="344"/>
      <c r="D197" s="344"/>
      <c r="E197" s="344"/>
      <c r="F197" s="344"/>
      <c r="G197" s="344"/>
      <c r="H197" s="344"/>
      <c r="I197" s="344"/>
      <c r="J197" s="344"/>
      <c r="K197" s="344"/>
    </row>
    <row r="198" s="1" customFormat="1" ht="13.5">
      <c r="B198" s="323"/>
      <c r="C198" s="324"/>
      <c r="D198" s="324"/>
      <c r="E198" s="324"/>
      <c r="F198" s="324"/>
      <c r="G198" s="324"/>
      <c r="H198" s="324"/>
      <c r="I198" s="324"/>
      <c r="J198" s="324"/>
      <c r="K198" s="325"/>
    </row>
    <row r="199" s="1" customFormat="1" ht="21">
      <c r="B199" s="326"/>
      <c r="C199" s="327" t="s">
        <v>1090</v>
      </c>
      <c r="D199" s="327"/>
      <c r="E199" s="327"/>
      <c r="F199" s="327"/>
      <c r="G199" s="327"/>
      <c r="H199" s="327"/>
      <c r="I199" s="327"/>
      <c r="J199" s="327"/>
      <c r="K199" s="328"/>
    </row>
    <row r="200" s="1" customFormat="1" ht="25.5" customHeight="1">
      <c r="B200" s="326"/>
      <c r="C200" s="400" t="s">
        <v>1091</v>
      </c>
      <c r="D200" s="400"/>
      <c r="E200" s="400"/>
      <c r="F200" s="400" t="s">
        <v>1092</v>
      </c>
      <c r="G200" s="401"/>
      <c r="H200" s="400" t="s">
        <v>1093</v>
      </c>
      <c r="I200" s="400"/>
      <c r="J200" s="400"/>
      <c r="K200" s="328"/>
    </row>
    <row r="201" s="1" customFormat="1" ht="5.25" customHeight="1">
      <c r="B201" s="361"/>
      <c r="C201" s="356"/>
      <c r="D201" s="356"/>
      <c r="E201" s="356"/>
      <c r="F201" s="356"/>
      <c r="G201" s="382"/>
      <c r="H201" s="356"/>
      <c r="I201" s="356"/>
      <c r="J201" s="356"/>
      <c r="K201" s="384"/>
    </row>
    <row r="202" s="1" customFormat="1" ht="15" customHeight="1">
      <c r="B202" s="361"/>
      <c r="C202" s="336" t="s">
        <v>1083</v>
      </c>
      <c r="D202" s="336"/>
      <c r="E202" s="336"/>
      <c r="F202" s="359" t="s">
        <v>43</v>
      </c>
      <c r="G202" s="336"/>
      <c r="H202" s="336" t="s">
        <v>1094</v>
      </c>
      <c r="I202" s="336"/>
      <c r="J202" s="336"/>
      <c r="K202" s="384"/>
    </row>
    <row r="203" s="1" customFormat="1" ht="15" customHeight="1">
      <c r="B203" s="361"/>
      <c r="C203" s="336"/>
      <c r="D203" s="336"/>
      <c r="E203" s="336"/>
      <c r="F203" s="359" t="s">
        <v>44</v>
      </c>
      <c r="G203" s="336"/>
      <c r="H203" s="336" t="s">
        <v>1095</v>
      </c>
      <c r="I203" s="336"/>
      <c r="J203" s="336"/>
      <c r="K203" s="384"/>
    </row>
    <row r="204" s="1" customFormat="1" ht="15" customHeight="1">
      <c r="B204" s="361"/>
      <c r="C204" s="336"/>
      <c r="D204" s="336"/>
      <c r="E204" s="336"/>
      <c r="F204" s="359" t="s">
        <v>47</v>
      </c>
      <c r="G204" s="336"/>
      <c r="H204" s="336" t="s">
        <v>1096</v>
      </c>
      <c r="I204" s="336"/>
      <c r="J204" s="336"/>
      <c r="K204" s="384"/>
    </row>
    <row r="205" s="1" customFormat="1" ht="15" customHeight="1">
      <c r="B205" s="361"/>
      <c r="C205" s="336"/>
      <c r="D205" s="336"/>
      <c r="E205" s="336"/>
      <c r="F205" s="359" t="s">
        <v>45</v>
      </c>
      <c r="G205" s="336"/>
      <c r="H205" s="336" t="s">
        <v>1097</v>
      </c>
      <c r="I205" s="336"/>
      <c r="J205" s="336"/>
      <c r="K205" s="384"/>
    </row>
    <row r="206" s="1" customFormat="1" ht="15" customHeight="1">
      <c r="B206" s="361"/>
      <c r="C206" s="336"/>
      <c r="D206" s="336"/>
      <c r="E206" s="336"/>
      <c r="F206" s="359" t="s">
        <v>46</v>
      </c>
      <c r="G206" s="336"/>
      <c r="H206" s="336" t="s">
        <v>1098</v>
      </c>
      <c r="I206" s="336"/>
      <c r="J206" s="336"/>
      <c r="K206" s="384"/>
    </row>
    <row r="207" s="1" customFormat="1" ht="15" customHeight="1">
      <c r="B207" s="361"/>
      <c r="C207" s="336"/>
      <c r="D207" s="336"/>
      <c r="E207" s="336"/>
      <c r="F207" s="359"/>
      <c r="G207" s="336"/>
      <c r="H207" s="336"/>
      <c r="I207" s="336"/>
      <c r="J207" s="336"/>
      <c r="K207" s="384"/>
    </row>
    <row r="208" s="1" customFormat="1" ht="15" customHeight="1">
      <c r="B208" s="361"/>
      <c r="C208" s="336" t="s">
        <v>1039</v>
      </c>
      <c r="D208" s="336"/>
      <c r="E208" s="336"/>
      <c r="F208" s="359" t="s">
        <v>78</v>
      </c>
      <c r="G208" s="336"/>
      <c r="H208" s="336" t="s">
        <v>1099</v>
      </c>
      <c r="I208" s="336"/>
      <c r="J208" s="336"/>
      <c r="K208" s="384"/>
    </row>
    <row r="209" s="1" customFormat="1" ht="15" customHeight="1">
      <c r="B209" s="361"/>
      <c r="C209" s="336"/>
      <c r="D209" s="336"/>
      <c r="E209" s="336"/>
      <c r="F209" s="359" t="s">
        <v>936</v>
      </c>
      <c r="G209" s="336"/>
      <c r="H209" s="336" t="s">
        <v>937</v>
      </c>
      <c r="I209" s="336"/>
      <c r="J209" s="336"/>
      <c r="K209" s="384"/>
    </row>
    <row r="210" s="1" customFormat="1" ht="15" customHeight="1">
      <c r="B210" s="361"/>
      <c r="C210" s="336"/>
      <c r="D210" s="336"/>
      <c r="E210" s="336"/>
      <c r="F210" s="359" t="s">
        <v>934</v>
      </c>
      <c r="G210" s="336"/>
      <c r="H210" s="336" t="s">
        <v>1100</v>
      </c>
      <c r="I210" s="336"/>
      <c r="J210" s="336"/>
      <c r="K210" s="384"/>
    </row>
    <row r="211" s="1" customFormat="1" ht="15" customHeight="1">
      <c r="B211" s="402"/>
      <c r="C211" s="336"/>
      <c r="D211" s="336"/>
      <c r="E211" s="336"/>
      <c r="F211" s="359" t="s">
        <v>90</v>
      </c>
      <c r="G211" s="397"/>
      <c r="H211" s="388" t="s">
        <v>938</v>
      </c>
      <c r="I211" s="388"/>
      <c r="J211" s="388"/>
      <c r="K211" s="403"/>
    </row>
    <row r="212" s="1" customFormat="1" ht="15" customHeight="1">
      <c r="B212" s="402"/>
      <c r="C212" s="336"/>
      <c r="D212" s="336"/>
      <c r="E212" s="336"/>
      <c r="F212" s="359" t="s">
        <v>939</v>
      </c>
      <c r="G212" s="397"/>
      <c r="H212" s="388" t="s">
        <v>1101</v>
      </c>
      <c r="I212" s="388"/>
      <c r="J212" s="388"/>
      <c r="K212" s="403"/>
    </row>
    <row r="213" s="1" customFormat="1" ht="15" customHeight="1">
      <c r="B213" s="402"/>
      <c r="C213" s="336"/>
      <c r="D213" s="336"/>
      <c r="E213" s="336"/>
      <c r="F213" s="359"/>
      <c r="G213" s="397"/>
      <c r="H213" s="388"/>
      <c r="I213" s="388"/>
      <c r="J213" s="388"/>
      <c r="K213" s="403"/>
    </row>
    <row r="214" s="1" customFormat="1" ht="15" customHeight="1">
      <c r="B214" s="402"/>
      <c r="C214" s="336" t="s">
        <v>1063</v>
      </c>
      <c r="D214" s="336"/>
      <c r="E214" s="336"/>
      <c r="F214" s="359">
        <v>1</v>
      </c>
      <c r="G214" s="397"/>
      <c r="H214" s="388" t="s">
        <v>1102</v>
      </c>
      <c r="I214" s="388"/>
      <c r="J214" s="388"/>
      <c r="K214" s="403"/>
    </row>
    <row r="215" s="1" customFormat="1" ht="15" customHeight="1">
      <c r="B215" s="402"/>
      <c r="C215" s="336"/>
      <c r="D215" s="336"/>
      <c r="E215" s="336"/>
      <c r="F215" s="359">
        <v>2</v>
      </c>
      <c r="G215" s="397"/>
      <c r="H215" s="388" t="s">
        <v>1103</v>
      </c>
      <c r="I215" s="388"/>
      <c r="J215" s="388"/>
      <c r="K215" s="403"/>
    </row>
    <row r="216" s="1" customFormat="1" ht="15" customHeight="1">
      <c r="B216" s="402"/>
      <c r="C216" s="336"/>
      <c r="D216" s="336"/>
      <c r="E216" s="336"/>
      <c r="F216" s="359">
        <v>3</v>
      </c>
      <c r="G216" s="397"/>
      <c r="H216" s="388" t="s">
        <v>1104</v>
      </c>
      <c r="I216" s="388"/>
      <c r="J216" s="388"/>
      <c r="K216" s="403"/>
    </row>
    <row r="217" s="1" customFormat="1" ht="15" customHeight="1">
      <c r="B217" s="402"/>
      <c r="C217" s="336"/>
      <c r="D217" s="336"/>
      <c r="E217" s="336"/>
      <c r="F217" s="359">
        <v>4</v>
      </c>
      <c r="G217" s="397"/>
      <c r="H217" s="388" t="s">
        <v>1105</v>
      </c>
      <c r="I217" s="388"/>
      <c r="J217" s="388"/>
      <c r="K217" s="403"/>
    </row>
    <row r="218" s="1" customFormat="1" ht="12.75" customHeight="1">
      <c r="B218" s="404"/>
      <c r="C218" s="405"/>
      <c r="D218" s="405"/>
      <c r="E218" s="405"/>
      <c r="F218" s="405"/>
      <c r="G218" s="405"/>
      <c r="H218" s="405"/>
      <c r="I218" s="405"/>
      <c r="J218" s="405"/>
      <c r="K218" s="40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Michal_PC\Michal</dc:creator>
  <cp:lastModifiedBy>Michal_PC\Michal</cp:lastModifiedBy>
  <dcterms:created xsi:type="dcterms:W3CDTF">2021-05-13T09:27:25Z</dcterms:created>
  <dcterms:modified xsi:type="dcterms:W3CDTF">2021-05-13T09:27:34Z</dcterms:modified>
</cp:coreProperties>
</file>