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 KOMUNIKACE" sheetId="2" r:id="rId2"/>
    <sheet name="SO 101-1 - KOMUNIKACE PRŮ..." sheetId="3" r:id="rId3"/>
    <sheet name="SO 102 - CHODNÍKY" sheetId="4" r:id="rId4"/>
    <sheet name="SO 201 - RÁMOVÝ MOST PŘES..." sheetId="5" r:id="rId5"/>
    <sheet name="SO 301 - ODVODNĚNÍ KOMUNI..." sheetId="6" r:id="rId6"/>
    <sheet name="SO 302_1 - VODOVOD" sheetId="7" r:id="rId7"/>
    <sheet name="SO 302_2 - KANALIZACE" sheetId="8" r:id="rId8"/>
    <sheet name="SO 401 - VEŘEJNÉ OSVĚTLENÍ" sheetId="9" r:id="rId9"/>
    <sheet name="SO 0001 - VEDLEJŠÍ ROZPOČ..." sheetId="10" r:id="rId10"/>
    <sheet name="SO 0002 - VEDLEJŠÍ ROZPOČ..." sheetId="11" r:id="rId11"/>
    <sheet name="Pokyny pro vyplnění" sheetId="12" r:id="rId12"/>
  </sheets>
  <definedNames>
    <definedName name="_xlnm.Print_Area" localSheetId="0">'Rekapitulace stavby'!$D$4:$AO$36,'Rekapitulace stavby'!$C$42:$AQ$65</definedName>
    <definedName name="_xlnm._FilterDatabase" localSheetId="1" hidden="1">'SO 101 -  KOMUNIKACE'!$C$89:$K$331</definedName>
    <definedName name="_xlnm.Print_Area" localSheetId="1">'SO 101 -  KOMUNIKACE'!$C$4:$J$39,'SO 101 -  KOMUNIKACE'!$C$45:$J$71,'SO 101 -  KOMUNIKACE'!$C$77:$K$331</definedName>
    <definedName name="_xlnm._FilterDatabase" localSheetId="2" hidden="1">'SO 101-1 - KOMUNIKACE PRŮ...'!$C$87:$K$199</definedName>
    <definedName name="_xlnm.Print_Area" localSheetId="2">'SO 101-1 - KOMUNIKACE PRŮ...'!$C$4:$J$39,'SO 101-1 - KOMUNIKACE PRŮ...'!$C$45:$J$69,'SO 101-1 - KOMUNIKACE PRŮ...'!$C$75:$K$199</definedName>
    <definedName name="_xlnm._FilterDatabase" localSheetId="3" hidden="1">'SO 102 - CHODNÍKY'!$C$86:$K$142</definedName>
    <definedName name="_xlnm.Print_Area" localSheetId="3">'SO 102 - CHODNÍKY'!$C$4:$J$39,'SO 102 - CHODNÍKY'!$C$45:$J$68,'SO 102 - CHODNÍKY'!$C$74:$K$142</definedName>
    <definedName name="_xlnm._FilterDatabase" localSheetId="4" hidden="1">'SO 201 - RÁMOVÝ MOST PŘES...'!$C$89:$K$183</definedName>
    <definedName name="_xlnm.Print_Area" localSheetId="4">'SO 201 - RÁMOVÝ MOST PŘES...'!$C$4:$J$39,'SO 201 - RÁMOVÝ MOST PŘES...'!$C$45:$J$71,'SO 201 - RÁMOVÝ MOST PŘES...'!$C$77:$K$183</definedName>
    <definedName name="_xlnm._FilterDatabase" localSheetId="5" hidden="1">'SO 301 - ODVODNĚNÍ KOMUNI...'!$C$85:$K$304</definedName>
    <definedName name="_xlnm.Print_Area" localSheetId="5">'SO 301 - ODVODNĚNÍ KOMUNI...'!$C$4:$J$39,'SO 301 - ODVODNĚNÍ KOMUNI...'!$C$45:$J$67,'SO 301 - ODVODNĚNÍ KOMUNI...'!$C$73:$K$304</definedName>
    <definedName name="_xlnm._FilterDatabase" localSheetId="6" hidden="1">'SO 302_1 - VODOVOD'!$C$83:$K$202</definedName>
    <definedName name="_xlnm.Print_Area" localSheetId="6">'SO 302_1 - VODOVOD'!$C$4:$J$39,'SO 302_1 - VODOVOD'!$C$45:$J$65,'SO 302_1 - VODOVOD'!$C$71:$K$202</definedName>
    <definedName name="_xlnm._FilterDatabase" localSheetId="7" hidden="1">'SO 302_2 - KANALIZACE'!$C$85:$K$256</definedName>
    <definedName name="_xlnm.Print_Area" localSheetId="7">'SO 302_2 - KANALIZACE'!$C$4:$J$39,'SO 302_2 - KANALIZACE'!$C$45:$J$67,'SO 302_2 - KANALIZACE'!$C$73:$K$256</definedName>
    <definedName name="_xlnm._FilterDatabase" localSheetId="8" hidden="1">'SO 401 - VEŘEJNÉ OSVĚTLENÍ'!$C$78:$K$156</definedName>
    <definedName name="_xlnm.Print_Area" localSheetId="8">'SO 401 - VEŘEJNÉ OSVĚTLENÍ'!$C$4:$J$39,'SO 401 - VEŘEJNÉ OSVĚTLENÍ'!$C$45:$J$60,'SO 401 - VEŘEJNÉ OSVĚTLENÍ'!$C$66:$K$156</definedName>
    <definedName name="_xlnm._FilterDatabase" localSheetId="9" hidden="1">'SO 0001 - VEDLEJŠÍ ROZPOČ...'!$C$82:$K$122</definedName>
    <definedName name="_xlnm.Print_Area" localSheetId="9">'SO 0001 - VEDLEJŠÍ ROZPOČ...'!$C$4:$J$39,'SO 0001 - VEDLEJŠÍ ROZPOČ...'!$C$45:$J$64,'SO 0001 - VEDLEJŠÍ ROZPOČ...'!$C$70:$K$122</definedName>
    <definedName name="_xlnm._FilterDatabase" localSheetId="10" hidden="1">'SO 0002 - VEDLEJŠÍ ROZPOČ...'!$C$82:$K$119</definedName>
    <definedName name="_xlnm.Print_Area" localSheetId="10">'SO 0002 - VEDLEJŠÍ ROZPOČ...'!$C$4:$J$39,'SO 0002 - VEDLEJŠÍ ROZPOČ...'!$C$45:$J$64,'SO 0002 - VEDLEJŠÍ ROZPOČ...'!$C$70:$K$119</definedName>
    <definedName name="_xlnm.Print_Area" localSheetId="11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101 -  KOMUNIKACE'!$89:$89</definedName>
    <definedName name="_xlnm.Print_Titles" localSheetId="2">'SO 101-1 - KOMUNIKACE PRŮ...'!$87:$87</definedName>
    <definedName name="_xlnm.Print_Titles" localSheetId="3">'SO 102 - CHODNÍKY'!$86:$86</definedName>
    <definedName name="_xlnm.Print_Titles" localSheetId="4">'SO 201 - RÁMOVÝ MOST PŘES...'!$89:$89</definedName>
    <definedName name="_xlnm.Print_Titles" localSheetId="5">'SO 301 - ODVODNĚNÍ KOMUNI...'!$85:$85</definedName>
    <definedName name="_xlnm.Print_Titles" localSheetId="6">'SO 302_1 - VODOVOD'!$83:$83</definedName>
    <definedName name="_xlnm.Print_Titles" localSheetId="7">'SO 302_2 - KANALIZACE'!$85:$85</definedName>
    <definedName name="_xlnm.Print_Titles" localSheetId="8">'SO 401 - VEŘEJNÉ OSVĚTLENÍ'!$78:$78</definedName>
    <definedName name="_xlnm.Print_Titles" localSheetId="9">'SO 0001 - VEDLEJŠÍ ROZPOČ...'!$82:$82</definedName>
    <definedName name="_xlnm.Print_Titles" localSheetId="10">'SO 0002 - VEDLEJŠÍ ROZPOČ...'!$82:$82</definedName>
  </definedNames>
  <calcPr fullCalcOnLoad="1"/>
</workbook>
</file>

<file path=xl/sharedStrings.xml><?xml version="1.0" encoding="utf-8"?>
<sst xmlns="http://schemas.openxmlformats.org/spreadsheetml/2006/main" count="13375" uniqueCount="1944">
  <si>
    <t>Export Komplet</t>
  </si>
  <si>
    <t>VZ</t>
  </si>
  <si>
    <t>2.0</t>
  </si>
  <si>
    <t>ZAMOK</t>
  </si>
  <si>
    <t>False</t>
  </si>
  <si>
    <t>{71803558-5a3a-47ac-9f71-c9112c0d33ba}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</si>
  <si>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</si>
  <si>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</si>
  <si>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</si>
  <si>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</si>
  <si>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</si>
  <si>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</si>
  <si>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</si>
  <si>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</si>
  <si>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1716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</si>
  <si>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</si>
  <si>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</si>
  <si>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PŘELOŽKA SILNICE II/117 MĚČÍN TENDR</t>
  </si>
  <si>
    <t>KSO:</t>
  </si>
  <si>
    <t/>
  </si>
  <si>
    <t>CC-CZ:</t>
  </si>
  <si>
    <t>Místo:</t>
  </si>
  <si>
    <t>MĚČÍN</t>
  </si>
  <si>
    <t>Datum:</t>
  </si>
  <si>
    <t>9. 1. 2023</t>
  </si>
  <si>
    <t>Zadavatel:</t>
  </si>
  <si>
    <t>IČ:</t>
  </si>
  <si>
    <t>SÚSPK</t>
  </si>
  <si>
    <t>DIČ:</t>
  </si>
  <si>
    <t>Uchazeč:</t>
  </si>
  <si>
    <t>Vyplň údaj</t>
  </si>
  <si>
    <t>Projektant:</t>
  </si>
  <si>
    <t>28057198</t>
  </si>
  <si>
    <t>MACÁN PROJEKCE DS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</si>
  <si>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</si>
  <si>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</si>
  <si>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</si>
  <si>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</si>
  <si>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</si>
  <si>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</si>
  <si>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</si>
  <si>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</si>
  <si>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</si>
  <si>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</si>
  <si>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</si>
  <si>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</si>
  <si>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</si>
  <si>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</si>
  <si>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</si>
  <si>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</si>
  <si>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</si>
  <si>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</si>
  <si>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</si>
  <si>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</si>
  <si>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</si>
  <si>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</si>
  <si>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</si>
  <si>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</si>
  <si>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</si>
  <si>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</si>
  <si>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</si>
  <si>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</si>
  <si>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</si>
  <si>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</si>
  <si>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</si>
  <si>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</si>
  <si>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</si>
  <si>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</si>
  <si>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</si>
  <si>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</si>
  <si>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</si>
  <si>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</si>
  <si>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</si>
  <si>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</si>
  <si>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</si>
  <si>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</si>
  <si>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</si>
  <si>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</si>
  <si>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 xml:space="preserve"> KOMUNIKACE</t>
  </si>
  <si>
    <t>STA</t>
  </si>
  <si>
    <t>1</t>
  </si>
  <si>
    <t>{27092439-e9b1-4f43-a18d-14a903ab22eb}</t>
  </si>
  <si>
    <t>2</t>
  </si>
  <si>
    <t>SO 101-1</t>
  </si>
  <si>
    <t>KOMUNIKACE PRŮTAH II/182</t>
  </si>
  <si>
    <t>{6505f723-bfe0-42e9-9599-39b8a220a864}</t>
  </si>
  <si>
    <t>SO 102</t>
  </si>
  <si>
    <t>CHODNÍKY</t>
  </si>
  <si>
    <t>{0f8f5733-8bb0-4734-be5e-88a2f2907194}</t>
  </si>
  <si>
    <t>SO 201</t>
  </si>
  <si>
    <t>RÁMOVÝ MOST PŘES POTOK TŘEBÝCINKA</t>
  </si>
  <si>
    <t>{461be879-ed9c-44f6-81bc-f30a403b7d9f}</t>
  </si>
  <si>
    <t>SO 301</t>
  </si>
  <si>
    <t>ODVODNĚNÍ KOMUNIKACE</t>
  </si>
  <si>
    <t>{e14b940d-38ce-4ed4-a750-efa8d4486618}</t>
  </si>
  <si>
    <t>SO 302_1</t>
  </si>
  <si>
    <t>VODOVOD</t>
  </si>
  <si>
    <t>{e49745c0-6f0d-4e4f-9b53-6be67d6bc01d}</t>
  </si>
  <si>
    <t>SO 302_2</t>
  </si>
  <si>
    <t>KANALIZACE</t>
  </si>
  <si>
    <t>{cd38aa61-8269-423a-92f7-c7ab40a2e5f6}</t>
  </si>
  <si>
    <t>SO 401</t>
  </si>
  <si>
    <t>VEŘEJNÉ OSVĚTLENÍ</t>
  </si>
  <si>
    <t>{eb9972e2-22ca-4d79-8a92-2253d2062eaa}</t>
  </si>
  <si>
    <t>SO 0001</t>
  </si>
  <si>
    <t>VEDLEJŠÍ ROZPOČTOVÉ NÁKLADY SÚSPK</t>
  </si>
  <si>
    <t>{5b1b87ba-04b0-426e-aa75-5f44f3126ffb}</t>
  </si>
  <si>
    <t>SO 0002</t>
  </si>
  <si>
    <t>VEDLEJŠÍ ROZPOČTOVÉ NÁKLADY MĚSTO MĚČÍN</t>
  </si>
  <si>
    <t>{220a072c-4b1c-4591-9445-ff79c15ad58b}</t>
  </si>
  <si>
    <t>KRYCÍ LIST SOUPISU PRACÍ</t>
  </si>
  <si>
    <t>Objekt:</t>
  </si>
  <si>
    <t>SO 101 - 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</si>
  <si>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</si>
  <si>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</si>
  <si>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</si>
  <si>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</si>
  <si>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</si>
  <si>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</si>
  <si>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</si>
  <si>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</si>
  <si>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</si>
  <si>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</si>
  <si>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</si>
  <si>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</si>
  <si>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</si>
  <si>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</si>
  <si>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</si>
  <si>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</si>
  <si>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</si>
  <si>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</si>
  <si>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</si>
  <si>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</si>
  <si>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</si>
  <si>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</si>
  <si>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</si>
  <si>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</si>
  <si>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</si>
  <si>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</si>
  <si>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</si>
  <si>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</si>
  <si>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</si>
  <si>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</si>
  <si>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</si>
  <si>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</si>
  <si>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</si>
  <si>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</si>
  <si>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s odstraněním kořenů strojně průměru kmene do 100 mm v rovině nebo ve svahu sklonu terénu do 1:5, při celkové ploše do 100 m2</t>
  </si>
  <si>
    <t>m2</t>
  </si>
  <si>
    <t>CS ÚRS 2022 01</t>
  </si>
  <si>
    <t>4</t>
  </si>
  <si>
    <t>-1680440819</t>
  </si>
  <si>
    <t>Online PSC</t>
  </si>
  <si>
    <t>https://podminky.urs.cz/item/CS_URS_2022_01/111251101</t>
  </si>
  <si>
    <t>P</t>
  </si>
  <si>
    <t>Poznámka k položce:
odstranění náletových dřevin u propustku</t>
  </si>
  <si>
    <t>112251102</t>
  </si>
  <si>
    <t>Odstranění pařezů strojně s jejich vykopáním, vytrháním nebo odstřelením průměru přes 300 do 500 mm</t>
  </si>
  <si>
    <t>kus</t>
  </si>
  <si>
    <t>-1364466721</t>
  </si>
  <si>
    <t>https://podminky.urs.cz/item/CS_URS_2022_01/112251102</t>
  </si>
  <si>
    <t>Poznámka k položce:
pařezy na křižovatce se sil. II/182</t>
  </si>
  <si>
    <t>3</t>
  </si>
  <si>
    <t>113107185</t>
  </si>
  <si>
    <t>Odstranění podkladů nebo krytů strojně plochy jednotlivě přes 50 m2 do 200 m2 s přemístěním hmot na skládku na vzdálenost do 20 m nebo s naložením na dopravní prostředek živičných, o tl. vrstvy přes 200 do 250 mm</t>
  </si>
  <si>
    <t>1950001965</t>
  </si>
  <si>
    <t>https://podminky.urs.cz/item/CS_URS_2022_01/113107185</t>
  </si>
  <si>
    <t>Poznámka k položce:
původní vozovky v trase přeložky</t>
  </si>
  <si>
    <t>115001106</t>
  </si>
  <si>
    <t>Převedení vody potrubím průměru DN přes 600 do 900</t>
  </si>
  <si>
    <t>m</t>
  </si>
  <si>
    <t>-806230091</t>
  </si>
  <si>
    <t>https://podminky.urs.cz/item/CS_URS_2022_01/115001106</t>
  </si>
  <si>
    <t>Poznámka k položce:
obtok u propustku</t>
  </si>
  <si>
    <t>5</t>
  </si>
  <si>
    <t>115101201</t>
  </si>
  <si>
    <t>Čerpání vody na dopravní výšku do 10 m s uvažovaným průměrným přítokem do 500 l/min</t>
  </si>
  <si>
    <t>hod</t>
  </si>
  <si>
    <t>-1602107450</t>
  </si>
  <si>
    <t>https://podminky.urs.cz/item/CS_URS_2022_01/115101201</t>
  </si>
  <si>
    <t>6</t>
  </si>
  <si>
    <t>116951201</t>
  </si>
  <si>
    <t>Úprava zemin vápnem nebo směsnými hydraulickými pojivy za účelem zlepšení mechanických vlastností a zpracovatelnosti, bez dodávky materiálu u hrubých terénních úprav, násypů a zásypů</t>
  </si>
  <si>
    <t>m3</t>
  </si>
  <si>
    <t>766314414</t>
  </si>
  <si>
    <t>https://podminky.urs.cz/item/CS_URS_2022_01/116951201</t>
  </si>
  <si>
    <t>VV</t>
  </si>
  <si>
    <t>4838*0,5+92</t>
  </si>
  <si>
    <t>7</t>
  </si>
  <si>
    <t>M</t>
  </si>
  <si>
    <t>58530170</t>
  </si>
  <si>
    <t>vápno nehašené CL 90-Q pro úpravu zemin standardní</t>
  </si>
  <si>
    <t>t</t>
  </si>
  <si>
    <t>8</t>
  </si>
  <si>
    <t>-1569277836</t>
  </si>
  <si>
    <t xml:space="preserve">Poznámka k položce:
předpoklad 52,5 kg/m3
přesná receptura bude stanovena laboratoří na základě vlhkosti zeminy "
</t>
  </si>
  <si>
    <t>58522150</t>
  </si>
  <si>
    <t>cement portlandský směsný CEM II 32,5MPa</t>
  </si>
  <si>
    <t>144973846</t>
  </si>
  <si>
    <t xml:space="preserve">Poznámka k položce:
předpoklad 52,50 kg/m3
přesná receptura bude stanovena laboratoří na základě vlhkosti zeminy "
</t>
  </si>
  <si>
    <t>9</t>
  </si>
  <si>
    <t>121151124</t>
  </si>
  <si>
    <t>Sejmutí ornice strojně při souvislé ploše přes 500 m2, tl. vrstvy přes 200 do 250 mm</t>
  </si>
  <si>
    <t>-2073269751</t>
  </si>
  <si>
    <t>https://podminky.urs.cz/item/CS_URS_2022_01/121151124</t>
  </si>
  <si>
    <t>Poznámka k položce:
pouze SO 101</t>
  </si>
  <si>
    <t>5447-832+994</t>
  </si>
  <si>
    <t>10</t>
  </si>
  <si>
    <t>122252206</t>
  </si>
  <si>
    <t>Odkopávky a prokopávky nezapažené pro silnice a dálnice strojně v hornině třídy těžitelnosti I přes 1 000 do 5 000 m3</t>
  </si>
  <si>
    <t>-991283016</t>
  </si>
  <si>
    <t>https://podminky.urs.cz/item/CS_URS_2022_01/122252206</t>
  </si>
  <si>
    <t>1212+45</t>
  </si>
  <si>
    <t>11</t>
  </si>
  <si>
    <t>132251104</t>
  </si>
  <si>
    <t>Hloubení nezapažených rýh šířky do 800 mm strojně s urovnáním dna do předepsaného profilu a spádu v hornině třídy těžitelnosti I skupiny 3 přes 100 m3</t>
  </si>
  <si>
    <t>-1735126750</t>
  </si>
  <si>
    <t>https://podminky.urs.cz/item/CS_URS_2022_01/132251104</t>
  </si>
  <si>
    <t>Poznámka k položce:
výkop rýh podélné drenáže +podezdívka plotu hzs</t>
  </si>
  <si>
    <t>445*0,4*0,5+18,06</t>
  </si>
  <si>
    <t>12</t>
  </si>
  <si>
    <t>132254104</t>
  </si>
  <si>
    <t>Hloubení zapažených rýh šířky do 800 mm strojně s urovnáním dna do předepsaného profilu a spádu v hornině třídy těžitelnosti I skupiny 3 přes 100 m3</t>
  </si>
  <si>
    <t>-749038704</t>
  </si>
  <si>
    <t>https://podminky.urs.cz/item/CS_URS_2022_01/132254104</t>
  </si>
  <si>
    <t>Poznámka k položce:
přípojky uličních vpustí a vpustí</t>
  </si>
  <si>
    <t>154,7+74,9</t>
  </si>
  <si>
    <t>13</t>
  </si>
  <si>
    <t>132254202</t>
  </si>
  <si>
    <t>Hloubení zapažených rýh šířky přes 800 do 2 000 mm strojně s urovnáním dna do předepsaného profilu a spádu v hornině třídy těžitelnosti I skupiny 3 přes 20 do 50 m3</t>
  </si>
  <si>
    <t>-1888181319</t>
  </si>
  <si>
    <t>https://podminky.urs.cz/item/CS_URS_2022_01/132254202</t>
  </si>
  <si>
    <t>Poznámka k položce:
výkop hosp. sjezd a propust DN 1500</t>
  </si>
  <si>
    <t>9*1,0*1,0+2,0*2,0*16</t>
  </si>
  <si>
    <t>14</t>
  </si>
  <si>
    <t>151101101</t>
  </si>
  <si>
    <t>Zřízení pažení a rozepření stěn rýh pro podzemní vedení příložné pro jakoukoliv mezerovitost, hloubky do 2 m</t>
  </si>
  <si>
    <t>-1062778501</t>
  </si>
  <si>
    <t>https://podminky.urs.cz/item/CS_URS_2022_01/151101101</t>
  </si>
  <si>
    <t>154,7*1,5*2+16*2*2+9*1,0*2</t>
  </si>
  <si>
    <t>151101111</t>
  </si>
  <si>
    <t>Odstranění pažení a rozepření stěn rýh pro podzemní vedení s uložením materiálu na vzdálenost do 3 m od kraje výkopu příložné, hloubky do 2 m</t>
  </si>
  <si>
    <t>-1640166496</t>
  </si>
  <si>
    <t>https://podminky.urs.cz/item/CS_URS_2022_01/151101111</t>
  </si>
  <si>
    <t>16</t>
  </si>
  <si>
    <t>162201421-R</t>
  </si>
  <si>
    <t>Vodorovné přemístění pařezů na skládku DN do 300 mm a jejich likvidace v souladu se zákonným způsobem</t>
  </si>
  <si>
    <t>-227515469</t>
  </si>
  <si>
    <t>Poznámka k položce:
přemístění pařezů na skládku, včetně uložení a skládkovného, skládky zajistí zhotovitel</t>
  </si>
  <si>
    <t>17</t>
  </si>
  <si>
    <t>162301104-R</t>
  </si>
  <si>
    <t>Vodorovné přemístění výkopku a jeho likvidace v souladu se zákonným způsobem</t>
  </si>
  <si>
    <t>-1780679505</t>
  </si>
  <si>
    <t>Poznámka k položce:
přemístění přebytečného výkopku na skládku, včetně uložení a skládkovného, skládky zajistí zhotovitel</t>
  </si>
  <si>
    <t>1212+229,6+89+73-320,8+63,1</t>
  </si>
  <si>
    <t>18</t>
  </si>
  <si>
    <t>162301501</t>
  </si>
  <si>
    <t>Vodorovné přemístění smýcených křovin do průměru kmene 100 mm na vzdálenost do 5 000 m</t>
  </si>
  <si>
    <t>1369731199</t>
  </si>
  <si>
    <t>https://podminky.urs.cz/item/CS_URS_2022_01/162301501</t>
  </si>
  <si>
    <t>Poznámka k položce:
vzdálenost upřesnit dle skutečných skládek</t>
  </si>
  <si>
    <t>19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</si>
  <si>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</si>
  <si>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</si>
  <si>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1663562244</t>
  </si>
  <si>
    <t>https://podminky.urs.cz/item/CS_URS_2022_01/162351103</t>
  </si>
  <si>
    <t>Poznámka k položce:
materiál pro zemní krajnice na mezideponii a zpět</t>
  </si>
  <si>
    <t>320,800 + 320,8</t>
  </si>
  <si>
    <t>20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</si>
  <si>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</si>
  <si>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</si>
  <si>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-936772517</t>
  </si>
  <si>
    <t>https://podminky.urs.cz/item/CS_URS_2022_01/162451106</t>
  </si>
  <si>
    <t>Poznámka k položce:
přemístění přebytečné ornice na skládu města Měčín</t>
  </si>
  <si>
    <t>4615*0,25-151-82-33,6+202,4</t>
  </si>
  <si>
    <t>171151101</t>
  </si>
  <si>
    <t>Hutnění boků násypů z hornin soudržných a sypkých pro jakýkoliv sklon, délku a míru zhutnění svahu</t>
  </si>
  <si>
    <t>-1745439827</t>
  </si>
  <si>
    <t>https://podminky.urs.cz/item/CS_URS_2022_01/171151101</t>
  </si>
  <si>
    <t>22</t>
  </si>
  <si>
    <t>171152121</t>
  </si>
  <si>
    <t>Uložení sypaniny do zhutněných násypů pro silnice, dálnice a letiště s rozprostřením sypaniny ve vrstvách, s hrubým urovnáním a uzavřením povrchu násypu z hornin nesoudržných kamenitých</t>
  </si>
  <si>
    <t>-472790894</t>
  </si>
  <si>
    <t>https://podminky.urs.cz/item/CS_URS_2022_01/171152121</t>
  </si>
  <si>
    <t>985+247</t>
  </si>
  <si>
    <t>23</t>
  </si>
  <si>
    <t>58344229-R</t>
  </si>
  <si>
    <t>drcené kamenivo mimo normu</t>
  </si>
  <si>
    <t>-1539260717</t>
  </si>
  <si>
    <t>Poznámka k položce:
dodávka materiálu do násypu</t>
  </si>
  <si>
    <t>1232*1,8 'Přepočtené koeficientem množství</t>
  </si>
  <si>
    <t>24</t>
  </si>
  <si>
    <t>174111101</t>
  </si>
  <si>
    <t>Zásyp sypaninou z jakékoliv horniny ručně s uložením výkopku ve vrstvách se zhutněním jam, šachet, rýh nebo kolem objektů v těchto vykopávkách</t>
  </si>
  <si>
    <t>2088637018</t>
  </si>
  <si>
    <t>https://podminky.urs.cz/item/CS_URS_2022_01/174111101</t>
  </si>
  <si>
    <t>25</t>
  </si>
  <si>
    <t>58331200-R</t>
  </si>
  <si>
    <t>kamenivo drcené - vhodný zásypový materiál</t>
  </si>
  <si>
    <t>327010003</t>
  </si>
  <si>
    <t>206*1,8 'Přepočtené koeficientem množství</t>
  </si>
  <si>
    <t>26</t>
  </si>
  <si>
    <t>174251202</t>
  </si>
  <si>
    <t>Zásyp jam po pařezech strojně výkopkem z horniny získané při dobývání pařezů s hrubým urovnáním povrchu zasypávky průměru pařezu přes 300 do 500 mm</t>
  </si>
  <si>
    <t>-1903986408</t>
  </si>
  <si>
    <t>https://podminky.urs.cz/item/CS_URS_2022_01/174251202</t>
  </si>
  <si>
    <t>27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</si>
  <si>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</si>
  <si>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</si>
  <si>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939704990</t>
  </si>
  <si>
    <t>https://podminky.urs.cz/item/CS_URS_2022_01/175151101</t>
  </si>
  <si>
    <t>28</t>
  </si>
  <si>
    <t>181111131</t>
  </si>
  <si>
    <t>Plošná úprava terénu v zemině skupiny 1 až 4 s urovnáním povrchu bez doplnění ornice souvislé plochy do 500 m2 při nerovnostech terénu přes 150 do 200 mm v rovině nebo na svahu do 1:5</t>
  </si>
  <si>
    <t>2125376652</t>
  </si>
  <si>
    <t>https://podminky.urs.cz/item/CS_URS_2022_01/181111131</t>
  </si>
  <si>
    <t>Poznámka k položce:
plocha mezi přeložkou a původním příjezdem k ČOV</t>
  </si>
  <si>
    <t>29</t>
  </si>
  <si>
    <t>181152302</t>
  </si>
  <si>
    <t>Úprava pláně na stavbách silnic a dálnic strojně v zářezech mimo skalních se zhutněním</t>
  </si>
  <si>
    <t>675426753</t>
  </si>
  <si>
    <t>https://podminky.urs.cz/item/CS_URS_2022_01/181152302</t>
  </si>
  <si>
    <t>5694+842</t>
  </si>
  <si>
    <t>30</t>
  </si>
  <si>
    <t>181351103</t>
  </si>
  <si>
    <t>Rozprostření a urovnání ornice v rovině nebo ve svahu sklonu do 1:5 strojně při souvislé ploše přes 100 do 500 m2, tl. vrstvy do 200 mm</t>
  </si>
  <si>
    <t>-1761172764</t>
  </si>
  <si>
    <t>https://podminky.urs.cz/item/CS_URS_2022_01/181351103</t>
  </si>
  <si>
    <t>Poznámka k položce:
plocha mezi přeložkou a příjezdem k ČOV</t>
  </si>
  <si>
    <t>336+114</t>
  </si>
  <si>
    <t>31</t>
  </si>
  <si>
    <t>181411121</t>
  </si>
  <si>
    <t>Založení trávníku na půdě předem připravené plochy do 1000 m2 výsevem včetně utažení lučního v rovině nebo na svahu do 1:5</t>
  </si>
  <si>
    <t>443369502</t>
  </si>
  <si>
    <t>https://podminky.urs.cz/item/CS_URS_2022_01/181411121</t>
  </si>
  <si>
    <t>32</t>
  </si>
  <si>
    <t>00572470</t>
  </si>
  <si>
    <t>osivo směs travní univerzál</t>
  </si>
  <si>
    <t>kg</t>
  </si>
  <si>
    <t>234439549</t>
  </si>
  <si>
    <t>450*0,02 'Přepočtené koeficientem množství</t>
  </si>
  <si>
    <t>33</t>
  </si>
  <si>
    <t>181411122</t>
  </si>
  <si>
    <t>Založení trávníku na půdě předem připravené plochy do 1000 m2 výsevem včetně utažení lučního na svahu přes 1:5 do 1:2</t>
  </si>
  <si>
    <t>-1396173537</t>
  </si>
  <si>
    <t>https://podminky.urs.cz/item/CS_URS_2022_01/181411122</t>
  </si>
  <si>
    <t>1521+822+342</t>
  </si>
  <si>
    <t>34</t>
  </si>
  <si>
    <t>537076584</t>
  </si>
  <si>
    <t>2685*0,02 'Přepočtené koeficientem množství</t>
  </si>
  <si>
    <t>35</t>
  </si>
  <si>
    <t>182151111</t>
  </si>
  <si>
    <t>Svahování trvalých svahů do projektovaných profilů strojně s potřebným přemístěním výkopku při svahování v zářezech v hornině třídy těžitelnosti I, skupiny 1 až 3</t>
  </si>
  <si>
    <t>-1307050585</t>
  </si>
  <si>
    <t>https://podminky.urs.cz/item/CS_URS_2022_01/182151111</t>
  </si>
  <si>
    <t>36</t>
  </si>
  <si>
    <t>182251101</t>
  </si>
  <si>
    <t>Svahování trvalých svahů do projektovaných profilů strojně s potřebným přemístěním výkopku při svahování násypů v jakékoliv hornině</t>
  </si>
  <si>
    <t>299261143</t>
  </si>
  <si>
    <t>https://podminky.urs.cz/item/CS_URS_2022_01/182251101</t>
  </si>
  <si>
    <t>822+342</t>
  </si>
  <si>
    <t>37</t>
  </si>
  <si>
    <t>182351123</t>
  </si>
  <si>
    <t>Rozprostření a urovnání ornice ve svahu sklonu přes 1:5 strojně při souvislé ploše přes 100 do 500 m2, tl. vrstvy do 200 mm</t>
  </si>
  <si>
    <t>644072712</t>
  </si>
  <si>
    <t>https://podminky.urs.cz/item/CS_URS_2022_01/182351123</t>
  </si>
  <si>
    <t>1512+822+342</t>
  </si>
  <si>
    <t>Zakládání</t>
  </si>
  <si>
    <t>38</t>
  </si>
  <si>
    <t>212752102-R</t>
  </si>
  <si>
    <t>Trativody z drenážních trubek pro liniové stavby a komunikace se zřízením štěrkového lože pod trubky a s jejich obsypem v otevřeném výkopu trubka korugovaná sendvičová PE-HD SN 4 celoperforovaná 360° DN 160</t>
  </si>
  <si>
    <t>405585094</t>
  </si>
  <si>
    <t>Vodorovné konstrukce</t>
  </si>
  <si>
    <t>39</t>
  </si>
  <si>
    <t>451317777</t>
  </si>
  <si>
    <t>Podklad nebo lože pod dlažbu (přídlažbu) v ploše vodorovné nebo ve sklonu do 1:5, tloušťky od 50 do 100 mm z betonu prostého</t>
  </si>
  <si>
    <t>-1705458151</t>
  </si>
  <si>
    <t>https://podminky.urs.cz/item/CS_URS_2022_01/451317777</t>
  </si>
  <si>
    <t>Komunikace pozemní</t>
  </si>
  <si>
    <t>40</t>
  </si>
  <si>
    <t>564871111</t>
  </si>
  <si>
    <t>Podklad ze štěrkodrti ŠD s rozprostřením a zhutněním plochy přes 100 m2, po zhutnění tl. 250 mm</t>
  </si>
  <si>
    <t>-823371828</t>
  </si>
  <si>
    <t>https://podminky.urs.cz/item/CS_URS_2022_01/564871111</t>
  </si>
  <si>
    <t>1155*1,4+2615*1,2+35</t>
  </si>
  <si>
    <t>41</t>
  </si>
  <si>
    <t>564952113</t>
  </si>
  <si>
    <t>Podklad z mechanicky zpevněného kameniva MZK (minerální beton) s rozprostřením a s hutněním, po zhutnění tl. 170 mm</t>
  </si>
  <si>
    <t>-1454425265</t>
  </si>
  <si>
    <t>https://podminky.urs.cz/item/CS_URS_2022_01/564952113</t>
  </si>
  <si>
    <t>1155*1,12+2615+35</t>
  </si>
  <si>
    <t>42</t>
  </si>
  <si>
    <t>565135121</t>
  </si>
  <si>
    <t>Asfaltový beton vrstva podkladní ACP 16 (obalované kamenivo střednězrnné - OKS) s rozprostřením a zhutněním v pruhu šířky přes 3 m, po zhutnění tl. 50 mm</t>
  </si>
  <si>
    <t>-345080902</t>
  </si>
  <si>
    <t>https://podminky.urs.cz/item/CS_URS_2022_01/565135121</t>
  </si>
  <si>
    <t>1155*1,05+2615+35</t>
  </si>
  <si>
    <t>43</t>
  </si>
  <si>
    <t>569751111</t>
  </si>
  <si>
    <t>Zpevnění krajnic nebo komunikací pro pěší s rozprostřením a zhutněním, po zhutnění kamenivem drceným tl. 150 mm</t>
  </si>
  <si>
    <t>1428596499</t>
  </si>
  <si>
    <t>https://podminky.urs.cz/item/CS_URS_2022_01/569751111</t>
  </si>
  <si>
    <t>44</t>
  </si>
  <si>
    <t>569903311</t>
  </si>
  <si>
    <t>Zřízení zemních krajnic z hornin jakékoliv třídy se zhutněním</t>
  </si>
  <si>
    <t>-1742118375</t>
  </si>
  <si>
    <t>https://podminky.urs.cz/item/CS_URS_2022_01/569903311</t>
  </si>
  <si>
    <t>45</t>
  </si>
  <si>
    <t>571907118</t>
  </si>
  <si>
    <t>Posyp podkladu nebo krytu s rozprostřením a zhutněním kamenivem drceným nebo těženým, v množství přes 65 do 70 kg/m2</t>
  </si>
  <si>
    <t>-139637209</t>
  </si>
  <si>
    <t>https://podminky.urs.cz/item/CS_URS_2022_01/571907118</t>
  </si>
  <si>
    <t>Poznámka k položce:
dorovnání pláně do předepsaných sklonů a rovinatosti</t>
  </si>
  <si>
    <t>46</t>
  </si>
  <si>
    <t>573231106</t>
  </si>
  <si>
    <t>Postřik spojovací PS bez posypu kamenivem ze silniční emulze, v množství 0,30 kg/m2</t>
  </si>
  <si>
    <t>1108040220</t>
  </si>
  <si>
    <t>https://podminky.urs.cz/item/CS_URS_2022_01/573231106</t>
  </si>
  <si>
    <t>3770+35</t>
  </si>
  <si>
    <t>47</t>
  </si>
  <si>
    <t>573231107</t>
  </si>
  <si>
    <t>Postřik spojovací PS bez posypu kamenivem ze silniční emulze, v množství 0,40 kg/m2</t>
  </si>
  <si>
    <t>-874830287</t>
  </si>
  <si>
    <t>https://podminky.urs.cz/item/CS_URS_2022_01/573231107</t>
  </si>
  <si>
    <t>48</t>
  </si>
  <si>
    <t>577134141</t>
  </si>
  <si>
    <t>Asfaltový beton vrstva obrusná ACO 11 (ABS) s rozprostřením a se zhutněním z modifikovaného asfaltu v pruhu šířky přes 3 m, po zhutnění tl. 40 mm</t>
  </si>
  <si>
    <t>-1846622672</t>
  </si>
  <si>
    <t>https://podminky.urs.cz/item/CS_URS_2022_01/577134141</t>
  </si>
  <si>
    <t>49</t>
  </si>
  <si>
    <t>577156141</t>
  </si>
  <si>
    <t>Asfaltový beton vrstva ložní ACL 22 (ABVH) s rozprostřením a zhutněním z modifikovaného asfaltu v pruhu šířky přes 3 m, po zhutnění tl. 60 mm</t>
  </si>
  <si>
    <t>-673547116</t>
  </si>
  <si>
    <t>https://podminky.urs.cz/item/CS_URS_2022_01/577156141</t>
  </si>
  <si>
    <t>1155*1,02+2615+35</t>
  </si>
  <si>
    <t>50</t>
  </si>
  <si>
    <t>594511111</t>
  </si>
  <si>
    <t>Dlažba nebo přídlažba z lomového kamene lomařsky upraveného rigolového v ploše vodorovné nebo ve sklonu tl. do 250 mm, bez vyplnění spár, s provedením lože tl. 50 mm z betonu</t>
  </si>
  <si>
    <t>-1774386382</t>
  </si>
  <si>
    <t>https://podminky.urs.cz/item/CS_URS_2022_01/594511111</t>
  </si>
  <si>
    <t>51</t>
  </si>
  <si>
    <t>599632111</t>
  </si>
  <si>
    <t>Vyplnění spár dlažby (přídlažby) z lomového kamene v jakémkoliv sklonu plochy a jakékoliv tloušťky cementovou maltou se zatřením</t>
  </si>
  <si>
    <t>-1148344325</t>
  </si>
  <si>
    <t>https://podminky.urs.cz/item/CS_URS_2022_01/599632111</t>
  </si>
  <si>
    <t>Trubní vedení</t>
  </si>
  <si>
    <t>52</t>
  </si>
  <si>
    <t>0003</t>
  </si>
  <si>
    <t>Dopojení uliční vpusti na kanalizační přípojku PVC KG 150 mm, včetně tvarovky do 1 m</t>
  </si>
  <si>
    <t>ks</t>
  </si>
  <si>
    <t>-1166309287</t>
  </si>
  <si>
    <t>53</t>
  </si>
  <si>
    <t>871315221</t>
  </si>
  <si>
    <t>Kanalizační potrubí z tvrdého PVC v otevřeném výkopu ve sklonu do 20 %, hladkého plnostěnného jednovrstvého, tuhost třídy SN 8 DN 160</t>
  </si>
  <si>
    <t>-1949655713</t>
  </si>
  <si>
    <t>https://podminky.urs.cz/item/CS_URS_2022_01/871315221</t>
  </si>
  <si>
    <t>Poznámka k položce:
přípojky uličních vpustí a drainů - viz. tabulka vpustí příloha PD</t>
  </si>
  <si>
    <t>111</t>
  </si>
  <si>
    <t>54</t>
  </si>
  <si>
    <t>877313123</t>
  </si>
  <si>
    <t>Montáž tvarovek na potrubí z kanalizačních trub z plastu z tvrdého PVC těsněných gumovým kroužkem v otevřeném výkopu jednoosých DN 150</t>
  </si>
  <si>
    <t>CS ÚRS 2018 01</t>
  </si>
  <si>
    <t>1321846010</t>
  </si>
  <si>
    <t>Poznámka k položce:
Montáž tvarovek na přípojky uličních vpustí a drainů, na každou přípojku předpoklad 3 ks tvarovek, úhel zakřivení bude určen na stavbě na základě skutečných výšek uložení potrubí</t>
  </si>
  <si>
    <t>23*2</t>
  </si>
  <si>
    <t>55</t>
  </si>
  <si>
    <t>286113590</t>
  </si>
  <si>
    <t>trubky z polyvinylchloridu kanalizace domovní a uliční KG - Systém (PVC) kolena KGB KGB 150x15°</t>
  </si>
  <si>
    <t>-75058942</t>
  </si>
  <si>
    <t>56</t>
  </si>
  <si>
    <t>895931111-R</t>
  </si>
  <si>
    <t>Vpusti kanalizační horské z betonu prostého tř. C 12/15 velikosti 1200/600 mm</t>
  </si>
  <si>
    <t>-617346577</t>
  </si>
  <si>
    <t>57</t>
  </si>
  <si>
    <t>895941111</t>
  </si>
  <si>
    <t>Zřízení vpusti kanalizační uliční z betonových dílců typ UV-50 normální</t>
  </si>
  <si>
    <t>-617458049</t>
  </si>
  <si>
    <t>58</t>
  </si>
  <si>
    <t>592238540</t>
  </si>
  <si>
    <t>prefabrikáty pro uliční vpusti dílce betonové pro uliční vpusti skruž s  otvorem PVC TBV-Q 450/350/3a PVC  45 x 35 x 5</t>
  </si>
  <si>
    <t>-1438510567</t>
  </si>
  <si>
    <t>59</t>
  </si>
  <si>
    <t>59223866</t>
  </si>
  <si>
    <t>skruž pro uliční vpusť přechodová betonová 450-270x295x50m</t>
  </si>
  <si>
    <t>1151457928</t>
  </si>
  <si>
    <t>60</t>
  </si>
  <si>
    <t>592238520</t>
  </si>
  <si>
    <t>prefabrikáty pro uliční vpusti dílce betonové pro uliční vpusti dno s kalovou prohlubní TBV-Q 450/300/2a       45 x 30 x 5</t>
  </si>
  <si>
    <t>-1415264599</t>
  </si>
  <si>
    <t>61</t>
  </si>
  <si>
    <t>592238620</t>
  </si>
  <si>
    <t>prefabrikáty pro uliční vpusti dílce betonové pro uliční vpusti skruže středové TBV-Q 450/295/6a        45 x 30 x 5</t>
  </si>
  <si>
    <t>-277758218</t>
  </si>
  <si>
    <t>62</t>
  </si>
  <si>
    <t>592238640</t>
  </si>
  <si>
    <t>prefabrikáty pro uliční vpusti dílce betonové pro uliční vpusti prstenec vyrovnávací TBV-Q 390/60/10a       39 x 6 x 5</t>
  </si>
  <si>
    <t>793484884</t>
  </si>
  <si>
    <t>63</t>
  </si>
  <si>
    <t>592238740</t>
  </si>
  <si>
    <t>koš vysoký pro uliční vpusti, žárově zinkovaný plech,pro rám 500/300</t>
  </si>
  <si>
    <t>1716537036</t>
  </si>
  <si>
    <t>64</t>
  </si>
  <si>
    <t>592238780</t>
  </si>
  <si>
    <t>prefabrikáty pro uliční vpusti dílce betonové pro uliční vpusti vpusť dešťová uliční s rámem mříž M1 D400 DIN 19583-13, 500/300</t>
  </si>
  <si>
    <t>-588309350</t>
  </si>
  <si>
    <t>65</t>
  </si>
  <si>
    <t>899331111</t>
  </si>
  <si>
    <t>Výšková úprava uličního vstupu nebo vpusti do 200 mm zvýšením poklopu</t>
  </si>
  <si>
    <t>570532254</t>
  </si>
  <si>
    <t>https://podminky.urs.cz/item/CS_URS_2022_01/899331111</t>
  </si>
  <si>
    <t>Ostatní konstrukce a práce, bourání</t>
  </si>
  <si>
    <t>66</t>
  </si>
  <si>
    <t>912211111</t>
  </si>
  <si>
    <t>Montáž směrového sloupku plastového s odrazkou prostým uložením bez betonového základu silničního</t>
  </si>
  <si>
    <t>184527372</t>
  </si>
  <si>
    <t>https://podminky.urs.cz/item/CS_URS_2022_01/912211111</t>
  </si>
  <si>
    <t>67</t>
  </si>
  <si>
    <t>914111111</t>
  </si>
  <si>
    <t>Montáž svislé dopravní značky základní velikosti do 1 m2 objímkami na sloupky nebo konzoly</t>
  </si>
  <si>
    <t>-1605376941</t>
  </si>
  <si>
    <t>https://podminky.urs.cz/item/CS_URS_2022_01/914111111</t>
  </si>
  <si>
    <t>68</t>
  </si>
  <si>
    <t>40445608</t>
  </si>
  <si>
    <t>značky upravující přednost P1, P4 700mm</t>
  </si>
  <si>
    <t>803478742</t>
  </si>
  <si>
    <t>69</t>
  </si>
  <si>
    <t>40445612</t>
  </si>
  <si>
    <t>značky upravující přednost P2, P3, P8 750mm</t>
  </si>
  <si>
    <t>-581391822</t>
  </si>
  <si>
    <t>70</t>
  </si>
  <si>
    <t>40445629</t>
  </si>
  <si>
    <t>informativní značky směrové IS1a, IS2a, IS3a, IS4a, IS19a 1100x330mm</t>
  </si>
  <si>
    <t>1492435458</t>
  </si>
  <si>
    <t>71</t>
  </si>
  <si>
    <t>40445632-R</t>
  </si>
  <si>
    <t>informativní značky IZ4a, IZ4B  1000x500mm</t>
  </si>
  <si>
    <t>678584286</t>
  </si>
  <si>
    <t>72</t>
  </si>
  <si>
    <t>40445235</t>
  </si>
  <si>
    <t>sloupek pro dopravní značku Al D 60mm v 3,5m</t>
  </si>
  <si>
    <t>-1251340178</t>
  </si>
  <si>
    <t>73</t>
  </si>
  <si>
    <t>40445240</t>
  </si>
  <si>
    <t>patka pro sloupek Al D 60mm</t>
  </si>
  <si>
    <t>1224398713</t>
  </si>
  <si>
    <t>74</t>
  </si>
  <si>
    <t>40445256</t>
  </si>
  <si>
    <t>svorka upínací na sloupek dopravní značky D 60mm</t>
  </si>
  <si>
    <t>CS ÚRS 2021 01</t>
  </si>
  <si>
    <t>-1153681802</t>
  </si>
  <si>
    <t>75</t>
  </si>
  <si>
    <t>40445253</t>
  </si>
  <si>
    <t>víčko plastové na sloupek D 60mm</t>
  </si>
  <si>
    <t>368844036</t>
  </si>
  <si>
    <t>76</t>
  </si>
  <si>
    <t>40445158</t>
  </si>
  <si>
    <t>sloupek směrový silniční plastový 1,2m</t>
  </si>
  <si>
    <t>442556421</t>
  </si>
  <si>
    <t>77</t>
  </si>
  <si>
    <t>914511112</t>
  </si>
  <si>
    <t>Montáž sloupku dopravních značek délky do 3,5 m do hliníkové patky</t>
  </si>
  <si>
    <t>-688360508</t>
  </si>
  <si>
    <t>https://podminky.urs.cz/item/CS_URS_2022_01/914511112</t>
  </si>
  <si>
    <t>78</t>
  </si>
  <si>
    <t>915211112</t>
  </si>
  <si>
    <t>Vodorovné dopravní značení stříkaným plastem dělící čára šířky 125 mm souvislá bílá retroreflexní</t>
  </si>
  <si>
    <t>308534416</t>
  </si>
  <si>
    <t>https://podminky.urs.cz/item/CS_URS_2022_01/915211112</t>
  </si>
  <si>
    <t>79</t>
  </si>
  <si>
    <t>915211122</t>
  </si>
  <si>
    <t>Vodorovné dopravní značení stříkaným plastem dělící čára šířky 125 mm přerušovaná bílá retroreflexní</t>
  </si>
  <si>
    <t>-862750476</t>
  </si>
  <si>
    <t>https://podminky.urs.cz/item/CS_URS_2022_01/915211122</t>
  </si>
  <si>
    <t>80</t>
  </si>
  <si>
    <t>915221112</t>
  </si>
  <si>
    <t>Vodorovné dopravní značení stříkaným plastem vodící čára bílá šířky 250 mm souvislá retroreflexní</t>
  </si>
  <si>
    <t>-755877289</t>
  </si>
  <si>
    <t>https://podminky.urs.cz/item/CS_URS_2022_01/915221112</t>
  </si>
  <si>
    <t>81</t>
  </si>
  <si>
    <t>915221122</t>
  </si>
  <si>
    <t>Vodorovné dopravní značení stříkaným plastem vodící čára bílá šířky 250 mm přerušovaná retroreflexní</t>
  </si>
  <si>
    <t>1291145405</t>
  </si>
  <si>
    <t>https://podminky.urs.cz/item/CS_URS_2022_01/915221122</t>
  </si>
  <si>
    <t>82</t>
  </si>
  <si>
    <t>915231112</t>
  </si>
  <si>
    <t>Vodorovné dopravní značení stříkaným plastem přechody pro chodce, šipky, symboly nápisy bílé retroreflexní</t>
  </si>
  <si>
    <t>-998603091</t>
  </si>
  <si>
    <t>https://podminky.urs.cz/item/CS_URS_2022_01/915231112</t>
  </si>
  <si>
    <t>83</t>
  </si>
  <si>
    <t>915611111</t>
  </si>
  <si>
    <t>Předznačení pro vodorovné značení stříkané barvou nebo prováděné z nátěrových hmot liniové dělicí čáry, vodicí proužky</t>
  </si>
  <si>
    <t>2138902694</t>
  </si>
  <si>
    <t>https://podminky.urs.cz/item/CS_URS_2022_01/915611111</t>
  </si>
  <si>
    <t>84</t>
  </si>
  <si>
    <t>915621111</t>
  </si>
  <si>
    <t>Předznačení pro vodorovné značení stříkané barvou nebo prováděné z nátěrových hmot plošné šipky, symboly, nápisy</t>
  </si>
  <si>
    <t>-90924714</t>
  </si>
  <si>
    <t>https://podminky.urs.cz/item/CS_URS_2022_01/915621111</t>
  </si>
  <si>
    <t>85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</si>
  <si>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</si>
  <si>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</si>
  <si>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993882985</t>
  </si>
  <si>
    <t>https://podminky.urs.cz/item/CS_URS_2022_01/916111123</t>
  </si>
  <si>
    <t>31+26+356+311+32</t>
  </si>
  <si>
    <t>86</t>
  </si>
  <si>
    <t>58381007</t>
  </si>
  <si>
    <t>kostka štípaná dlažební žula drobná 8/10</t>
  </si>
  <si>
    <t>1115945571</t>
  </si>
  <si>
    <t>75,6*1,02 'Přepočtené koeficientem množství</t>
  </si>
  <si>
    <t>87</t>
  </si>
  <si>
    <t>59217031</t>
  </si>
  <si>
    <t>obrubník betonový silniční 1000x150x250mm</t>
  </si>
  <si>
    <t>1994814460</t>
  </si>
  <si>
    <t>413*1,02 'Přepočtené koeficientem množství</t>
  </si>
  <si>
    <t>88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</si>
  <si>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</si>
  <si>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</si>
  <si>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-1140323845</t>
  </si>
  <si>
    <t>https://podminky.urs.cz/item/CS_URS_2022_01/916231213</t>
  </si>
  <si>
    <t>31+26+356</t>
  </si>
  <si>
    <t>89</t>
  </si>
  <si>
    <t>919112212</t>
  </si>
  <si>
    <t>Řezání dilatačních spár v živičném krytu vytvoření komůrky pro těsnící zálivku šířky 10 mm, hloubky 20 mm</t>
  </si>
  <si>
    <t>-2017647941</t>
  </si>
  <si>
    <t>https://podminky.urs.cz/item/CS_URS_2022_01/919112212</t>
  </si>
  <si>
    <t>90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</si>
  <si>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</si>
  <si>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</si>
  <si>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-1852779504</t>
  </si>
  <si>
    <t>https://podminky.urs.cz/item/CS_URS_2022_01/919122111</t>
  </si>
  <si>
    <t>91</t>
  </si>
  <si>
    <t>59222001</t>
  </si>
  <si>
    <t>trouba ŽB hrdlová DN 600</t>
  </si>
  <si>
    <t>-63275202</t>
  </si>
  <si>
    <t>92</t>
  </si>
  <si>
    <t>919413121-R</t>
  </si>
  <si>
    <t>lapač splavenin z betonu prostého se zvýšenými nároky na prostředí tř. C 25/30, propustku z trub DN do 800 mm</t>
  </si>
  <si>
    <t>-1769818747</t>
  </si>
  <si>
    <t>93</t>
  </si>
  <si>
    <t>919521140</t>
  </si>
  <si>
    <t>Zřízení silničního propustku z trub betonových nebo železobetonových DN 600 mm</t>
  </si>
  <si>
    <t>1872905970</t>
  </si>
  <si>
    <t>https://podminky.urs.cz/item/CS_URS_2022_01/919521140</t>
  </si>
  <si>
    <t>94</t>
  </si>
  <si>
    <t>1061198324</t>
  </si>
  <si>
    <t>95</t>
  </si>
  <si>
    <t>919535556</t>
  </si>
  <si>
    <t>Obetonování trubního propustku betonem prostým se zvýšenými nároky na prostředí tř. C 25/30</t>
  </si>
  <si>
    <t>-524628907</t>
  </si>
  <si>
    <t>https://podminky.urs.cz/item/CS_URS_2022_01/919535556</t>
  </si>
  <si>
    <t>96</t>
  </si>
  <si>
    <t>919535558</t>
  </si>
  <si>
    <t>Obetonování trubního propustku betonem prostým bez zvýšených nároků na prostředí tř. C 20/25</t>
  </si>
  <si>
    <t>-1155788409</t>
  </si>
  <si>
    <t>https://podminky.urs.cz/item/CS_URS_2022_01/919535558</t>
  </si>
  <si>
    <t>97</t>
  </si>
  <si>
    <t>919551124</t>
  </si>
  <si>
    <t>Zřízení propustku z trub plastových polyetylenových rýhovaných se spojkami nebo s hrdlem DN 1 500 mm</t>
  </si>
  <si>
    <t>1473330927</t>
  </si>
  <si>
    <t>https://podminky.urs.cz/item/CS_URS_2022_01/919551124</t>
  </si>
  <si>
    <t>98</t>
  </si>
  <si>
    <t>28614498</t>
  </si>
  <si>
    <t>trubka kanalizační PP korugovaná pro velké průměry DN 1600x6000mm SN16</t>
  </si>
  <si>
    <t>1180637841</t>
  </si>
  <si>
    <t>99</t>
  </si>
  <si>
    <t>919735112</t>
  </si>
  <si>
    <t>Řezání stávajícího živičného krytu nebo podkladu hloubky přes 50 do 100 mm</t>
  </si>
  <si>
    <t>509700401</t>
  </si>
  <si>
    <t>https://podminky.urs.cz/item/CS_URS_2022_01/919735112</t>
  </si>
  <si>
    <t>100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</si>
  <si>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</si>
  <si>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</si>
  <si>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875322301</t>
  </si>
  <si>
    <t>https://podminky.urs.cz/item/CS_URS_2022_01/935112211</t>
  </si>
  <si>
    <t>101</t>
  </si>
  <si>
    <t>59227029</t>
  </si>
  <si>
    <t>žlabovka příkopová betonová 500x680x60mm</t>
  </si>
  <si>
    <t>-1321750327</t>
  </si>
  <si>
    <t>102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</si>
  <si>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</si>
  <si>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</si>
  <si>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1350934438</t>
  </si>
  <si>
    <t>https://podminky.urs.cz/item/CS_URS_2022_01/938902112</t>
  </si>
  <si>
    <t>103</t>
  </si>
  <si>
    <t>966008114</t>
  </si>
  <si>
    <t>Bourání trubního propustku s odklizením a uložením vybouraného materiálu na skládku na vzdálenost do 3 m nebo s naložením na dopravní prostředek z trub DN přes 800 do 1200 mm</t>
  </si>
  <si>
    <t>2051498089</t>
  </si>
  <si>
    <t>https://podminky.urs.cz/item/CS_URS_2022_01/966008114</t>
  </si>
  <si>
    <t>997</t>
  </si>
  <si>
    <t>Přesun sutě</t>
  </si>
  <si>
    <t>104</t>
  </si>
  <si>
    <t>997221571-R</t>
  </si>
  <si>
    <t>Vodorovná doprava vybouraných hmot a jejich likvidace zákonným způsobem</t>
  </si>
  <si>
    <t>-526453702</t>
  </si>
  <si>
    <t>998</t>
  </si>
  <si>
    <t>Přesun hmot</t>
  </si>
  <si>
    <t>105</t>
  </si>
  <si>
    <t>998225111</t>
  </si>
  <si>
    <t>Přesun hmot pro komunikace s krytem z kameniva, monolitickým betonovým nebo živičným dopravní vzdálenost do 200 m jakékoliv délky objektu</t>
  </si>
  <si>
    <t>764363732</t>
  </si>
  <si>
    <t>https://podminky.urs.cz/item/CS_URS_2022_01/998225111</t>
  </si>
  <si>
    <t>N00</t>
  </si>
  <si>
    <t>Nepojmenované práce</t>
  </si>
  <si>
    <t>N01</t>
  </si>
  <si>
    <t>Nepojmenovaný díl</t>
  </si>
  <si>
    <t>106</t>
  </si>
  <si>
    <t>0002-R</t>
  </si>
  <si>
    <t>Seříznutí koncové trouby propustku do předepsaného sklonu šikmého čela</t>
  </si>
  <si>
    <t>512</t>
  </si>
  <si>
    <t>672337777</t>
  </si>
  <si>
    <t>SO 101-1 - KOMUNIKACE PRŮTAH II/182</t>
  </si>
  <si>
    <t>MĚSTO MĚČÍN</t>
  </si>
  <si>
    <t>MACÁN K.</t>
  </si>
  <si>
    <t>113106185</t>
  </si>
  <si>
    <t>Rozebrání dlažeb a dílců vozovek a ploch s přemístěním hmot na skládku na vzdálenost do 3 m nebo s naložením na dopravní prostředek, s jakoukoliv výplní spár strojně plochy jednotlivě do 50 m2 z drobných kostek nebo odseků s ložem z kameniva</t>
  </si>
  <si>
    <t>532465853</t>
  </si>
  <si>
    <t>https://podminky.urs.cz/item/CS_URS_2022_01/113106185</t>
  </si>
  <si>
    <t>69+50</t>
  </si>
  <si>
    <t>113154264</t>
  </si>
  <si>
    <t>Frézování živičného podkladu nebo krytu s naložením na dopravní prostředek plochy přes 500 do 1 000 m2 s překážkami v trase pruhu šířky přes 1 m do 2 m, tloušťky vrstvy 100 mm</t>
  </si>
  <si>
    <t>-399885915</t>
  </si>
  <si>
    <t>https://podminky.urs.cz/item/CS_URS_2022_01/113154264</t>
  </si>
  <si>
    <t>122252204</t>
  </si>
  <si>
    <t>Odkopávky a prokopávky nezapažené pro silnice a dálnice strojně v hornině třídy těžitelnosti I přes 100 do 500 m3</t>
  </si>
  <si>
    <t>1239786388</t>
  </si>
  <si>
    <t>https://podminky.urs.cz/item/CS_URS_2022_01/122252204</t>
  </si>
  <si>
    <t>Poznámka k položce:
výkop spodní stavba silnice</t>
  </si>
  <si>
    <t>(370+162)*0,5</t>
  </si>
  <si>
    <t>132154102</t>
  </si>
  <si>
    <t>Hloubení zapažených rýh šířky do 800 mm strojně s urovnáním dna do předepsaného profilu a spádu v hornině třídy těžitelnosti I skupiny 1 a 2 přes 20 do 50 m3</t>
  </si>
  <si>
    <t>1969749459</t>
  </si>
  <si>
    <t>https://podminky.urs.cz/item/CS_URS_2022_01/132154102</t>
  </si>
  <si>
    <t>Poznámka k položce:
výkop přípojky UV + výkop vpusti</t>
  </si>
  <si>
    <t>46*0,8*1,5+21</t>
  </si>
  <si>
    <t>6461354</t>
  </si>
  <si>
    <t>46*1,5*2</t>
  </si>
  <si>
    <t>-1482768419</t>
  </si>
  <si>
    <t>162651112-R</t>
  </si>
  <si>
    <t>Vodorovné přemístění výkopku/sypaniny z horniny třídy těžitelnosti I skupiny 1 až 3 a jeho likvidace zákonným způsobem</t>
  </si>
  <si>
    <t>1358193429</t>
  </si>
  <si>
    <t>76,5+266</t>
  </si>
  <si>
    <t>174151101</t>
  </si>
  <si>
    <t>Zásyp sypaninou z jakékoliv horniny strojně s uložením výkopku ve vrstvách se zhutněním jam, šachet, rýh nebo kolem objektů v těchto vykopávkách</t>
  </si>
  <si>
    <t>-2129303432</t>
  </si>
  <si>
    <t>https://podminky.urs.cz/item/CS_URS_2022_01/174151101</t>
  </si>
  <si>
    <t>Poznámka k položce:
zásyp rýh přípojky UV</t>
  </si>
  <si>
    <t>kamenivo drcené - zásypový materiál</t>
  </si>
  <si>
    <t>-717412433</t>
  </si>
  <si>
    <t>55,2*1,8 'Přepočtené koeficientem množství</t>
  </si>
  <si>
    <t>1942251139</t>
  </si>
  <si>
    <t>-679757875</t>
  </si>
  <si>
    <t>(370+162)*1,1</t>
  </si>
  <si>
    <t>564861111</t>
  </si>
  <si>
    <t>Podklad ze štěrkodrti ŠD s rozprostřením a zhutněním plochy přes 100 m2, po zhutnění tl. 200 mm</t>
  </si>
  <si>
    <t>-257223005</t>
  </si>
  <si>
    <t>https://podminky.urs.cz/item/CS_URS_2022_01/564861111</t>
  </si>
  <si>
    <t>(162+370)*1,08</t>
  </si>
  <si>
    <t>564952111</t>
  </si>
  <si>
    <t>Podklad z mechanicky zpevněného kameniva MZK (minerální beton) s rozprostřením a s hutněním, po zhutnění tl. 150 mm</t>
  </si>
  <si>
    <t>1379073237</t>
  </si>
  <si>
    <t>https://podminky.urs.cz/item/CS_URS_2022_01/564952111</t>
  </si>
  <si>
    <t>162+370</t>
  </si>
  <si>
    <t>565165101</t>
  </si>
  <si>
    <t>Asfaltový beton vrstva podkladní ACP 16 (obalované kamenivo střednězrnné - OKS) s rozprostřením a zhutněním v pruhu šířky do 1,5 m, po zhutnění tl. 80 mm</t>
  </si>
  <si>
    <t>1362404493</t>
  </si>
  <si>
    <t>https://podminky.urs.cz/item/CS_URS_2022_01/565165101</t>
  </si>
  <si>
    <t>565165121</t>
  </si>
  <si>
    <t>Asfaltový beton vrstva podkladní ACP 16 (obalované kamenivo střednězrnné - OKS) s rozprostřením a zhutněním v pruhu šířky přes 3 m, po zhutnění tl. 80 mm</t>
  </si>
  <si>
    <t>-564143652</t>
  </si>
  <si>
    <t>https://podminky.urs.cz/item/CS_URS_2022_01/565165121</t>
  </si>
  <si>
    <t>-1798828233</t>
  </si>
  <si>
    <t>-1196743460</t>
  </si>
  <si>
    <t>370+162+162</t>
  </si>
  <si>
    <t>576123121</t>
  </si>
  <si>
    <t>Asfaltový koberec mastixový SMA 8 (AKMJ) s rozprostřením a se zhutněním v pruhu šířky přes 3 m, po zhutnění tl. 30 mm</t>
  </si>
  <si>
    <t>-1095148629</t>
  </si>
  <si>
    <t>https://podminky.urs.cz/item/CS_URS_2022_01/576123121</t>
  </si>
  <si>
    <t>577134121</t>
  </si>
  <si>
    <t>Asfaltový beton vrstva obrusná ACO 11 (ABS) s rozprostřením a se zhutněním z nemodifikovaného asfaltu v pruhu šířky přes 3 m tř. I, po zhutnění tl. 40 mm</t>
  </si>
  <si>
    <t>2089156834</t>
  </si>
  <si>
    <t>https://podminky.urs.cz/item/CS_URS_2022_01/577134121</t>
  </si>
  <si>
    <t>577145112</t>
  </si>
  <si>
    <t>Asfaltový beton vrstva ložní ACL 16 (ABH) s rozprostřením a zhutněním z nemodifikovaného asfaltu v pruhu šířky do 3 m, po zhutnění tl. 50 mm</t>
  </si>
  <si>
    <t>-1309602828</t>
  </si>
  <si>
    <t>https://podminky.urs.cz/item/CS_URS_2022_01/577145112</t>
  </si>
  <si>
    <t>1666886160</t>
  </si>
  <si>
    <t>899431111</t>
  </si>
  <si>
    <t>Výšková úprava uličního vstupu nebo vpusti do 200 mm zvýšením krycího hrnce, šoupěte nebo hydrantu bez úpravy armatur</t>
  </si>
  <si>
    <t>-1565862857</t>
  </si>
  <si>
    <t>https://podminky.urs.cz/item/CS_URS_2022_01/899431111</t>
  </si>
  <si>
    <t>1122879947</t>
  </si>
  <si>
    <t>40445632</t>
  </si>
  <si>
    <t>informativní značky směrové IS1d, IS2d, IS3d, IS4d, IS19d 1350x500mm</t>
  </si>
  <si>
    <t>2135075950</t>
  </si>
  <si>
    <t>531880110</t>
  </si>
  <si>
    <t>40445611</t>
  </si>
  <si>
    <t>značky upravující přednost P2, P3, P8 500mm</t>
  </si>
  <si>
    <t>1202075490</t>
  </si>
  <si>
    <t>40445610</t>
  </si>
  <si>
    <t>značky upravující přednost P1, P4 1250mm retroreflexní</t>
  </si>
  <si>
    <t>-281512321</t>
  </si>
  <si>
    <t>40445619</t>
  </si>
  <si>
    <t>zákazové, příkazové dopravní značky B1-B34, C1-15 500mm</t>
  </si>
  <si>
    <t>-1928272481</t>
  </si>
  <si>
    <t>40445645</t>
  </si>
  <si>
    <t>informativní značky jiné IJ4b 500mm</t>
  </si>
  <si>
    <t>331425924</t>
  </si>
  <si>
    <t>40445615</t>
  </si>
  <si>
    <t>značky upravující přednost P6 700mm</t>
  </si>
  <si>
    <t>206294873</t>
  </si>
  <si>
    <t>40445625</t>
  </si>
  <si>
    <t>informativní značky provozní IP8, IP9, IP11-IP13 500x700mm</t>
  </si>
  <si>
    <t>1031211105</t>
  </si>
  <si>
    <t>40445644</t>
  </si>
  <si>
    <t>informativní značky jiné IJ4a 500x500mm</t>
  </si>
  <si>
    <t>-769980771</t>
  </si>
  <si>
    <t>-2131257839</t>
  </si>
  <si>
    <t>40445225</t>
  </si>
  <si>
    <t>sloupek pro dopravní značku Zn D 60mm v 3,5m</t>
  </si>
  <si>
    <t>43153378</t>
  </si>
  <si>
    <t>915211111</t>
  </si>
  <si>
    <t>Vodorovné dopravní značení stříkaným plastem dělící čára šířky 125 mm souvislá bílá základní</t>
  </si>
  <si>
    <t>-1380638633</t>
  </si>
  <si>
    <t>https://podminky.urs.cz/item/CS_URS_2022_01/915211111</t>
  </si>
  <si>
    <t>270+158</t>
  </si>
  <si>
    <t>915221121</t>
  </si>
  <si>
    <t>Vodorovné dopravní značení stříkaným plastem vodící čára bílá šířky 250 mm přerušovaná základní</t>
  </si>
  <si>
    <t>1374434998</t>
  </si>
  <si>
    <t>https://podminky.urs.cz/item/CS_URS_2022_01/915221121</t>
  </si>
  <si>
    <t>915231111</t>
  </si>
  <si>
    <t>Vodorovné dopravní značení stříkaným plastem přechody pro chodce, šipky, symboly nápisy bílé základní</t>
  </si>
  <si>
    <t>423286035</t>
  </si>
  <si>
    <t>https://podminky.urs.cz/item/CS_URS_2022_01/915231111</t>
  </si>
  <si>
    <t>908959247</t>
  </si>
  <si>
    <t>167567413</t>
  </si>
  <si>
    <t>-1656860977</t>
  </si>
  <si>
    <t>Poznámka k položce:
přídlažba u obrubníku, použít vybourané dlažební kostky</t>
  </si>
  <si>
    <t>273+307+89</t>
  </si>
  <si>
    <t>919112211</t>
  </si>
  <si>
    <t>Řezání dilatačních spár v živičném krytu vytvoření komůrky pro těsnící zálivku šířky 10 mm, hloubky 15 mm</t>
  </si>
  <si>
    <t>1713489450</t>
  </si>
  <si>
    <t>https://podminky.urs.cz/item/CS_URS_2022_01/919112211</t>
  </si>
  <si>
    <t>919121111</t>
  </si>
  <si>
    <t>Utěsnění dilatačních spár zálivkou za studena v cementobetonovém nebo živičném krytu včetně adhezního nátěru s těsnicím profilem pod zálivkou, pro komůrky šířky 10 mm, hloubky 20 mm</t>
  </si>
  <si>
    <t>393893621</t>
  </si>
  <si>
    <t>https://podminky.urs.cz/item/CS_URS_2022_01/919121111</t>
  </si>
  <si>
    <t>919731121</t>
  </si>
  <si>
    <t>Zarovnání styčné plochy podkladu nebo krytu podél vybourané části komunikace nebo zpevněné plochy živičné tl. do 50 mm</t>
  </si>
  <si>
    <t>1441916334</t>
  </si>
  <si>
    <t>https://podminky.urs.cz/item/CS_URS_2022_01/919731121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</si>
  <si>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</si>
  <si>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</si>
  <si>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-535478121</t>
  </si>
  <si>
    <t>https://podminky.urs.cz/item/CS_URS_2022_01/966006132</t>
  </si>
  <si>
    <t>979071121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</si>
  <si>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</si>
  <si>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1785825789</t>
  </si>
  <si>
    <t>https://podminky.urs.cz/item/CS_URS_2022_01/979071121</t>
  </si>
  <si>
    <t>997221551</t>
  </si>
  <si>
    <t>Vodorovná doprava suti bez naložení, ale se složením a s hrubým urovnáním ze sypkých materiálů, na vzdálenost do 1 km</t>
  </si>
  <si>
    <t>-1341621035</t>
  </si>
  <si>
    <t>https://podminky.urs.cz/item/CS_URS_2022_01/997221551</t>
  </si>
  <si>
    <t>997221579</t>
  </si>
  <si>
    <t>Vodorovná doprava vybouraných hmot bez naložení, ale se složením a s hrubým urovnáním na vzdálenost Příplatek k ceně za každý další i započatý 1 km přes 1 km</t>
  </si>
  <si>
    <t>-1348173889</t>
  </si>
  <si>
    <t>https://podminky.urs.cz/item/CS_URS_2022_01/997221579</t>
  </si>
  <si>
    <t>430,79*20 'Přepočtené koeficientem množství</t>
  </si>
  <si>
    <t>1243055060</t>
  </si>
  <si>
    <t>0004</t>
  </si>
  <si>
    <t>Výměna zeminy v aktivní zóně v tl. 0,30 m - drc.kam 0 - 125 mm, položka obsahuje dodávku a uložení materiálu, výkop nevhodných zemin a jejich likvidaci v souladu se zák. 185/2001 Sb</t>
  </si>
  <si>
    <t>394275222</t>
  </si>
  <si>
    <t>SO 102 - CHODNÍKY</t>
  </si>
  <si>
    <t>000 - Nepojmenované práce</t>
  </si>
  <si>
    <t xml:space="preserve">    0 - Nepojmenovaný díl</t>
  </si>
  <si>
    <t>564851111</t>
  </si>
  <si>
    <t>Podklad ze štěrkodrti ŠD s rozprostřením a zhutněním plochy přes 100 m2, po zhutnění tl. 150 mm</t>
  </si>
  <si>
    <t>-2118955448</t>
  </si>
  <si>
    <t>https://podminky.urs.cz/item/CS_URS_2022_01/564851111</t>
  </si>
  <si>
    <t>Poznámka k položce:
podkladní vrstva sjezdy ACO</t>
  </si>
  <si>
    <t>184 + 184*1,1</t>
  </si>
  <si>
    <t>-65483506</t>
  </si>
  <si>
    <t>Poznámka k položce:
podkladní vrstvy chodníky</t>
  </si>
  <si>
    <t>579+25+6+48+48+25+25</t>
  </si>
  <si>
    <t>565155111</t>
  </si>
  <si>
    <t>Asfaltový beton vrstva podkladní ACP 16 (obalované kamenivo střednězrnné - OKS) s rozprostřením a zhutněním v pruhu šířky přes 1,5 do 3 m, po zhutnění tl. 70 mm</t>
  </si>
  <si>
    <t>-101514100</t>
  </si>
  <si>
    <t>https://podminky.urs.cz/item/CS_URS_2022_01/565155111</t>
  </si>
  <si>
    <t>114483945</t>
  </si>
  <si>
    <t>577134131</t>
  </si>
  <si>
    <t>Asfaltový beton vrstva obrusná ACO 11 (ABS) s rozprostřením a se zhutněním z modifikovaného asfaltu v pruhu šířky přes do 1,5 do 3 m, po zhutnění tl. 40 mm</t>
  </si>
  <si>
    <t>1549195288</t>
  </si>
  <si>
    <t>https://podminky.urs.cz/item/CS_URS_2022_01/577134131</t>
  </si>
  <si>
    <t>596211112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</si>
  <si>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</si>
  <si>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-1839489409</t>
  </si>
  <si>
    <t>https://podminky.urs.cz/item/CS_URS_2022_01/596211112</t>
  </si>
  <si>
    <t>579+6</t>
  </si>
  <si>
    <t>59245018</t>
  </si>
  <si>
    <t>dlažba tvar obdélník betonová 200x100x60mm přírodní</t>
  </si>
  <si>
    <t>-587664391</t>
  </si>
  <si>
    <t>585*1,02 'Přepočtené koeficientem množství</t>
  </si>
  <si>
    <t>59245006</t>
  </si>
  <si>
    <t>dlažba tvar obdélník betonová pro nevidomé 200x100x60mm barevná</t>
  </si>
  <si>
    <t>78295591</t>
  </si>
  <si>
    <t>6*1,02 'Přepočtené koeficientem množství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</si>
  <si>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</si>
  <si>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</si>
  <si>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-1235952035</t>
  </si>
  <si>
    <t>https://podminky.urs.cz/item/CS_URS_2022_01/596212210</t>
  </si>
  <si>
    <t>59245020</t>
  </si>
  <si>
    <t>dlažba tvar obdélník betonová 200x100x80mm přírodní</t>
  </si>
  <si>
    <t>-313954533</t>
  </si>
  <si>
    <t>48*1,03 'Přepočtené koeficientem množství</t>
  </si>
  <si>
    <t>59245225</t>
  </si>
  <si>
    <t>dlažba tvar obdélník betonová pro nevidomé 200x100x80mm přírodní</t>
  </si>
  <si>
    <t>-505345201</t>
  </si>
  <si>
    <t>25*1,03 'Přepočtené koeficientem množství</t>
  </si>
  <si>
    <t>-55201674</t>
  </si>
  <si>
    <t>311+32+38</t>
  </si>
  <si>
    <t>481092072</t>
  </si>
  <si>
    <t>381*1,02 'Přepočtené koeficientem množství</t>
  </si>
  <si>
    <t>916331112</t>
  </si>
  <si>
    <t>Osazení zahradního obrubníku betonového s ložem tl. od 50 do 100 mm z betonu prostého tř. C 12/15 s boční opěrou z betonu prostého tř. C 12/15</t>
  </si>
  <si>
    <t>1144360315</t>
  </si>
  <si>
    <t>https://podminky.urs.cz/item/CS_URS_2022_01/916331112</t>
  </si>
  <si>
    <t>59217003</t>
  </si>
  <si>
    <t>obrubník betonový zahradní 500x50x250mm</t>
  </si>
  <si>
    <t>-1729789350</t>
  </si>
  <si>
    <t>356*1,03 'Přepočtené koeficientem množství</t>
  </si>
  <si>
    <t>966071822-R</t>
  </si>
  <si>
    <t>Rozebrání oplocení z pletiva drátěného se čtvercovými oky, výšky přes 1,6 do 2,0 m včetně podezdívky</t>
  </si>
  <si>
    <t>-276914379</t>
  </si>
  <si>
    <t>Poznámka k položce:
stávající oplocení areálu HZS</t>
  </si>
  <si>
    <t>966073810</t>
  </si>
  <si>
    <t>Rozebrání vrat a vrátek k oplocení plochy jednotlivě do 2 m2</t>
  </si>
  <si>
    <t>-1886719193</t>
  </si>
  <si>
    <t>https://podminky.urs.cz/item/CS_URS_2022_01/966073810</t>
  </si>
  <si>
    <t>482668143</t>
  </si>
  <si>
    <t>240769508</t>
  </si>
  <si>
    <t>000</t>
  </si>
  <si>
    <t>0009-R</t>
  </si>
  <si>
    <t>Zřízení oplocení, včetně základu a podezdívky z bet. dílců, pletivo na sloupky poplastované výška 1,50 m</t>
  </si>
  <si>
    <t>-126449455</t>
  </si>
  <si>
    <t>Poznámka k položce:
Oplocení areálu HZS</t>
  </si>
  <si>
    <t>0015-R</t>
  </si>
  <si>
    <t>Vjezdová posuvná ocelová brána, šířka 6,0 m, včetně elektické přípojky a dálkového ovládání</t>
  </si>
  <si>
    <t>-615885463</t>
  </si>
  <si>
    <t>Poznámka k položce:
vjezd do areálu HZS, podrobnosti starosta města Měčín</t>
  </si>
  <si>
    <t>SO 201 - RÁMOVÝ MOST PŘES POTOK TŘEBÝCINKA</t>
  </si>
  <si>
    <t xml:space="preserve"> </t>
  </si>
  <si>
    <t>1 - Zemní práce</t>
  </si>
  <si>
    <t>2 - Zakládání</t>
  </si>
  <si>
    <t>3 - Svislé a kompletní konstrukce</t>
  </si>
  <si>
    <t>4 - Vodorovné konstrukce</t>
  </si>
  <si>
    <t>6 - Úpravy povrchů, podlahy a osazování výplní</t>
  </si>
  <si>
    <t>9 - Ostatní konstrukce a práce, bourání</t>
  </si>
  <si>
    <t>997 - Přesun sutě</t>
  </si>
  <si>
    <t>998 - Přesun hmot</t>
  </si>
  <si>
    <t>PSV - Práce a dodávky PSV</t>
  </si>
  <si>
    <t>711 - Izolace proti vodě, vlhkosti a plynům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</si>
  <si>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</si>
  <si>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</si>
  <si>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https://podminky.urs.cz/item/CS_URS_2022_01/113107181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</si>
  <si>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</si>
  <si>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</si>
  <si>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https://podminky.urs.cz/item/CS_URS_2022_01/113107182</t>
  </si>
  <si>
    <t>113107312</t>
  </si>
  <si>
    <t>Odstranění podkladů nebo krytů strojně plochy jednotlivě do 50 m2 s přemístěním hmot na skládku na vzdálenost do 3 m nebo s naložením na dopravní prostředek z kameniva těženého, o tl. vrstvy přes 100 do 200 mm</t>
  </si>
  <si>
    <t>https://podminky.urs.cz/item/CS_URS_2022_01/113107312</t>
  </si>
  <si>
    <t>122101101</t>
  </si>
  <si>
    <t>Odkopávky a prokopávky nezapažené v hornině tř. 1 a 2 objem do 100 m3 - výkop kolem křídel</t>
  </si>
  <si>
    <t>-1314441172</t>
  </si>
  <si>
    <t>238,99</t>
  </si>
  <si>
    <t>171101111</t>
  </si>
  <si>
    <t>Uložení sypaniny z hornin nesoudržných sypkých s vlhkostí l(d) 0,9 v aktivní zóně - přechodové oblasti ze ŠD, vč. nákupu ŠD 0/32</t>
  </si>
  <si>
    <t>181301103</t>
  </si>
  <si>
    <t>Rozprostření ornice tl vrstvy do 200 mm pl do 500 m2 v rovině nebo ve svahu do 1:5</t>
  </si>
  <si>
    <t>183405211</t>
  </si>
  <si>
    <t>Výsev trávníku hydroosevem na ornici</t>
  </si>
  <si>
    <t>https://podminky.urs.cz/item/CS_URS_2022_01/183405211</t>
  </si>
  <si>
    <t>185804312</t>
  </si>
  <si>
    <t>Zalití rostlin vodou plochy záhonů jednotlivě přes 20 m2</t>
  </si>
  <si>
    <t>https://podminky.urs.cz/item/CS_URS_2022_01/185804312</t>
  </si>
  <si>
    <t>273311124</t>
  </si>
  <si>
    <t>Základové konstrukce z betonu prostého desky ve výkopu nebo na hlavách pilot C 12/15</t>
  </si>
  <si>
    <t>https://podminky.urs.cz/item/CS_URS_2022_01/273311124</t>
  </si>
  <si>
    <t>273311124b</t>
  </si>
  <si>
    <t>Vyplnovy beton prostý C 12/15</t>
  </si>
  <si>
    <t>273321117.1</t>
  </si>
  <si>
    <t>Základové desky mostních konstrukcí ze ŽB C 25/30 - kridla, deska</t>
  </si>
  <si>
    <t>273354111.2</t>
  </si>
  <si>
    <t>Bednění základových desek - zřízení - kridla deska</t>
  </si>
  <si>
    <t>273354211.2</t>
  </si>
  <si>
    <t>Bednění základových desek - odstranění - kridla deska</t>
  </si>
  <si>
    <t>273361116</t>
  </si>
  <si>
    <t>Výztuž základových konstrukcí desek z betonářské oceli 10 505 (R) nebo BSt 500</t>
  </si>
  <si>
    <t>https://podminky.urs.cz/item/CS_URS_2022_01/273361116</t>
  </si>
  <si>
    <t>Svislé a kompletní konstrukce</t>
  </si>
  <si>
    <t>334323217</t>
  </si>
  <si>
    <t>Mostní křídla a závěrné zídky z betonu železového C 25/30</t>
  </si>
  <si>
    <t>https://podminky.urs.cz/item/CS_URS_2022_01/334323217</t>
  </si>
  <si>
    <t>334351112.3</t>
  </si>
  <si>
    <t>Bednění systémové mostních opěr a úložných prahů z překližek pro ŽB - zřízení - kridla driky</t>
  </si>
  <si>
    <t>334351211.3</t>
  </si>
  <si>
    <t>Bednění systémové mostních opěr a úložných prahů z překližek - odstranění - kridla driky</t>
  </si>
  <si>
    <t>334361216</t>
  </si>
  <si>
    <t>Výztuž betonářská mostních konstrukcí opěr, úložných prahů, křídel, závěrných zídek, bloků ložisek, pilířů a sloupů z oceli 10 505 (R) nebo BSt 500 dříků opěr</t>
  </si>
  <si>
    <t>https://podminky.urs.cz/item/CS_URS_2022_01/334361216</t>
  </si>
  <si>
    <t>317321118</t>
  </si>
  <si>
    <t>Římsy ze železového betonu C 30/37</t>
  </si>
  <si>
    <t>https://podminky.urs.cz/item/CS_URS_2022_01/317321118</t>
  </si>
  <si>
    <t>317353121</t>
  </si>
  <si>
    <t>Bednění mostní římsy zřízení všech tvarů</t>
  </si>
  <si>
    <t>https://podminky.urs.cz/item/CS_URS_2022_01/317353121</t>
  </si>
  <si>
    <t>317353221</t>
  </si>
  <si>
    <t>Bednění mostní římsy odstranění všech tvarů</t>
  </si>
  <si>
    <t>https://podminky.urs.cz/item/CS_URS_2022_01/317353221</t>
  </si>
  <si>
    <t>317361116</t>
  </si>
  <si>
    <t>Výztuž mostních železobetonových říms z betonářské oceli 10 505 (R) nebo BSt 500</t>
  </si>
  <si>
    <t>https://podminky.urs.cz/item/CS_URS_2022_01/317361116</t>
  </si>
  <si>
    <t>317171126</t>
  </si>
  <si>
    <t>Kotvení monolitického betonu římsy do mostovky kotvou do vývrtu</t>
  </si>
  <si>
    <t>https://podminky.urs.cz/item/CS_URS_2022_01/317171126</t>
  </si>
  <si>
    <t>54879202</t>
  </si>
  <si>
    <t>kotva do vývrtu pro kotvení mostní  římsy</t>
  </si>
  <si>
    <t>389121111</t>
  </si>
  <si>
    <t>Osazení dílců rámové konstrukce propustků a podchodů hmotnosti jednotlivě do 5 t</t>
  </si>
  <si>
    <t>https://podminky.urs.cz/item/CS_URS_2022_01/389121111</t>
  </si>
  <si>
    <t>59383450</t>
  </si>
  <si>
    <t>propust rámová 0,99x3,00x2,00m</t>
  </si>
  <si>
    <t>421321128</t>
  </si>
  <si>
    <t>Mostní železobetonové nosné konstrukce deskové nebo klenbové deskové, z betonu C 30/37</t>
  </si>
  <si>
    <t>https://podminky.urs.cz/item/CS_URS_2022_01/421321128</t>
  </si>
  <si>
    <t>421361236</t>
  </si>
  <si>
    <t>Výztuž deskových konstrukcí z betonářské oceli 10 505 (R) nebo BSt 500 spřahující desky</t>
  </si>
  <si>
    <t>https://podminky.urs.cz/item/CS_URS_2022_01/421361236</t>
  </si>
  <si>
    <t>421351131</t>
  </si>
  <si>
    <t>Bednění deskových konstrukcí mostů z betonu železového nebo předpjatého zřízení boční stěny výšky do 350 mm</t>
  </si>
  <si>
    <t>https://podminky.urs.cz/item/CS_URS_2022_01/421351131</t>
  </si>
  <si>
    <t>421351231</t>
  </si>
  <si>
    <t>Bednění deskových konstrukcí mostů z betonu železového nebo předpjatého odstranění boční stěny výšky do 350 mm</t>
  </si>
  <si>
    <t>https://podminky.urs.cz/item/CS_URS_2022_01/421351231</t>
  </si>
  <si>
    <t>465513256</t>
  </si>
  <si>
    <t>Dlažba svahu u mostních opěr z upraveného lomového žulového kamene s vyspárováním maltou MC 25, šíře spáry 15 mm do betonového lože C 25/30 tloušťky 250 mm, plochy do 10 m2</t>
  </si>
  <si>
    <t>https://podminky.urs.cz/item/CS_URS_2022_01/465513256</t>
  </si>
  <si>
    <t>Úpravy povrchů, podlahy a osazování výplní</t>
  </si>
  <si>
    <t>628611131</t>
  </si>
  <si>
    <t>Nátěr mostních betonových konstrukcí akrylátový na siloxanové a plasticko-elastické bázi 2x ochranný pružný OS-C (OS 4)</t>
  </si>
  <si>
    <t>https://podminky.urs.cz/item/CS_URS_2022_01/628611131</t>
  </si>
  <si>
    <t>911121111</t>
  </si>
  <si>
    <t>Montáž zábradlí ocelového přichyceného vruty do betonového podkladu</t>
  </si>
  <si>
    <t>https://podminky.urs.cz/item/CS_URS_2022_01/911121111</t>
  </si>
  <si>
    <t>55391213.3</t>
  </si>
  <si>
    <t>zábradelní díl mostní</t>
  </si>
  <si>
    <t>914112111</t>
  </si>
  <si>
    <t>Tabulka s označením evidenčního čísla mostu na sloupek</t>
  </si>
  <si>
    <t>https://podminky.urs.cz/item/CS_URS_2022_01/914112111</t>
  </si>
  <si>
    <t>962021112</t>
  </si>
  <si>
    <t>Bourání mostních konstrukcí zdiva a pilířů z kamene nebo cihel</t>
  </si>
  <si>
    <t>422318464</t>
  </si>
  <si>
    <t>https://podminky.urs.cz/item/CS_URS_2022_01/962021112</t>
  </si>
  <si>
    <t>Poznámka k položce:
čela propustku</t>
  </si>
  <si>
    <t>966008115</t>
  </si>
  <si>
    <t>Bourání trubního propustku s odklizením a uložením vybouraného materiálu na skládku na vzdálenost do 3 m nebo s naložením na dopravní prostředek z trub DN přes 1200 do 1600 mm</t>
  </si>
  <si>
    <t>-362803276</t>
  </si>
  <si>
    <t>https://podminky.urs.cz/item/CS_URS_2022_01/966008115</t>
  </si>
  <si>
    <t>966075141</t>
  </si>
  <si>
    <t>Odstranění různých konstrukcí na mostech kovového zábradlí vcelku</t>
  </si>
  <si>
    <t>-1414143594</t>
  </si>
  <si>
    <t>https://podminky.urs.cz/item/CS_URS_2022_01/966075141</t>
  </si>
  <si>
    <t>802949424</t>
  </si>
  <si>
    <t>998212111</t>
  </si>
  <si>
    <t>Přesun hmot pro mosty zděné, betonové monolitické, spřažené ocelobetonové nebo kovové vodorovná dopravní vzdálenost do 100 m výška mostu do 20 m</t>
  </si>
  <si>
    <t>https://podminky.urs.cz/item/CS_URS_2022_01/998212111</t>
  </si>
  <si>
    <t>PSV</t>
  </si>
  <si>
    <t>Práce a dodávky PSV</t>
  </si>
  <si>
    <t>711</t>
  </si>
  <si>
    <t>Izolace proti vodě, vlhkosti a plynům</t>
  </si>
  <si>
    <t>711141559</t>
  </si>
  <si>
    <t>Provedení izolace proti zemní vlhkosti pásy přitavením NAIP na ploše vodorovné V</t>
  </si>
  <si>
    <t>https://podminky.urs.cz/item/CS_URS_2022_01/711141559</t>
  </si>
  <si>
    <t>KVK.23</t>
  </si>
  <si>
    <t>1x Asfaltovy pas modifikovany (+20%)</t>
  </si>
  <si>
    <t>711141559.2</t>
  </si>
  <si>
    <t>Provedení ochrany izolace pásy NAIP přitavením pod římsou</t>
  </si>
  <si>
    <t>KVK.23.3</t>
  </si>
  <si>
    <t>1x Asfaltový pás s hliníkovu vložkou (+20%)</t>
  </si>
  <si>
    <t>711111001</t>
  </si>
  <si>
    <t>Provedení izolace proti zemní vlhkosti natěradly a tmely za studena na ploše vodorovné V nátěrem penetračním</t>
  </si>
  <si>
    <t>https://podminky.urs.cz/item/CS_URS_2022_01/711111001</t>
  </si>
  <si>
    <t>DCH.DH301102</t>
  </si>
  <si>
    <t>Penetrace asfaltová</t>
  </si>
  <si>
    <t>SO 301 - ODVODNĚNÍ KOMUNIKACE</t>
  </si>
  <si>
    <t>121151114</t>
  </si>
  <si>
    <t>Sejmutí ornice strojně při souvislé ploše přes 100 do 500 m2, tl. vrstvy přes 200 do 250 mm</t>
  </si>
  <si>
    <t>https://podminky.urs.cz/item/CS_URS_2022_01/121151114</t>
  </si>
  <si>
    <t>130*6</t>
  </si>
  <si>
    <t>Součet</t>
  </si>
  <si>
    <t>132254205</t>
  </si>
  <si>
    <t>Hloubení zapažených rýh šířky přes 800 do 2 000 mm strojně s urovnáním dna do předepsaného profilu a spádu v hornině třídy těžitelnosti I skupiny 3 přes 500 do 1 000 m3</t>
  </si>
  <si>
    <t>https://podminky.urs.cz/item/CS_URS_2022_01/132254205</t>
  </si>
  <si>
    <t>"stoka D1 DN400"(((1,51+1,65)/2-0,2)*40+((1,72+2,24)/2-0,2)*9,5+((2,24+1,58)/2-0,2)*6)*1,2</t>
  </si>
  <si>
    <t>"stoka D1 DN400"(((1,58+1,24)/2-0,2)*34,5+((1,24+1,3)/2-0,2)*42,55)*1,2</t>
  </si>
  <si>
    <t>"stoka D1 DN400"((1,97+1,25)/2*40,99)*1,2</t>
  </si>
  <si>
    <t>"stoka D1 DN300"(((1,25+1,08)/2)*59+((1,08+1,31)/2)*59+((1,31+1,59)/2)*40,01)*1,1</t>
  </si>
  <si>
    <t>"stoka D1-1 DN250"(((1,43+1,64)/2)*30+((1,647+2,0)/2)*30+((2,0+2,36)/2)*30+((2,3+2,65)/2)*57)*1,1</t>
  </si>
  <si>
    <t>"stoka D1-2 DN300"1,07*7,5*1,1</t>
  </si>
  <si>
    <t>"stoka D1-3 DN300"1,11*7,4*1,1</t>
  </si>
  <si>
    <t>"stoka D1-4 DN250"(2,0+1,87)/2*10,5*1,1</t>
  </si>
  <si>
    <t>"rozšíření na šachty"1,2*1,2*1,8*11</t>
  </si>
  <si>
    <t>"50% tř.3"906,422*0,5</t>
  </si>
  <si>
    <t>132354205</t>
  </si>
  <si>
    <t>Hloubení zapažených rýh šířky přes 800 do 2 000 mm strojně s urovnáním dna do předepsaného profilu a spádu v hornině třídy těžitelnosti II skupiny 4 přes 500 do 1 000 m3</t>
  </si>
  <si>
    <t>https://podminky.urs.cz/item/CS_URS_2022_01/132354205</t>
  </si>
  <si>
    <t>"stoka D1 DN400"(((1,51+1,65)/2)*40+((1,72+2,24)/2)*9,5+((2,24+1,58)/2)*6)*2</t>
  </si>
  <si>
    <t>"stoka D1 DN400"(((1,58+1,24)/2)*34,5+((1,24+1,3)/2)*42,55)*2</t>
  </si>
  <si>
    <t>"stoka D1 DN400"((1,97+1,25)/2*40,99)*2</t>
  </si>
  <si>
    <t>"stoka D1-1 DN250"(((1,43+1,64)/2)*30+((1,647+2,0)/2)*30+((2,0+2,36)/2)*30+((2,3+2,65)/2)*57)*2</t>
  </si>
  <si>
    <t>"stoka D1-4 DN250"(2,0+1,87)/2*10,5*2</t>
  </si>
  <si>
    <t>171201221.1</t>
  </si>
  <si>
    <t>Vodorovné přemístění výkopku nebo sypaniny po suchu na obvyklém dopravním prostředku a jeho likvidace v souladu se zákonem 185/2001 Sb., vč. poplatku za likvidaci</t>
  </si>
  <si>
    <t>"výkop"2*453,211</t>
  </si>
  <si>
    <t>"-lože"-(105,242+45,548)</t>
  </si>
  <si>
    <t>"-obsyp"-(135,91+7,727+1,053+6,971)</t>
  </si>
  <si>
    <t>"-obetonování"-42,578</t>
  </si>
  <si>
    <t>"-OP šachty"-0,6*0,6*3,14*1,5*11</t>
  </si>
  <si>
    <t>58331200.1</t>
  </si>
  <si>
    <t>netříděný hutnitelný zásypový materiál</t>
  </si>
  <si>
    <t>"stoka D1 DN400"(40+9,5+6)*1,2*0,7</t>
  </si>
  <si>
    <t>"stoka D1-1 DN250"(30+30+30+57)*1,1*0,55</t>
  </si>
  <si>
    <t>"stoka D1-2 DN300"7,5*1,1*0,6</t>
  </si>
  <si>
    <t>"stoka D1-3 DN300"7,4*1,1*0,6</t>
  </si>
  <si>
    <t>"stoka D1-4 DN250"10,5*1,1*0,55</t>
  </si>
  <si>
    <t>"-potrubí DN250"-(10,5+30+30+30+57)*0,125*0,125*3,14</t>
  </si>
  <si>
    <t>"-potrubí DN300"-(7,5+7,4)*0,15*0,15*3,14</t>
  </si>
  <si>
    <t>"-potrubí DN400"-(40+9,5+6)*0,2*0,2*3,14</t>
  </si>
  <si>
    <t>58344155</t>
  </si>
  <si>
    <t>štěrkodrť frakce 0/22</t>
  </si>
  <si>
    <t>135,991*1,9</t>
  </si>
  <si>
    <t>181351114</t>
  </si>
  <si>
    <t>Rozprostření a urovnání ornice v rovině nebo ve svahu sklonu do 1:5 strojně při souvislé ploše přes 500 m2, tl. vrstvy přes 200 do 250 mm</t>
  </si>
  <si>
    <t>https://podminky.urs.cz/item/CS_URS_2022_01/181351114</t>
  </si>
  <si>
    <t>"zatravněné plochy"</t>
  </si>
  <si>
    <t>780</t>
  </si>
  <si>
    <t>780*0,025</t>
  </si>
  <si>
    <t>451541111R</t>
  </si>
  <si>
    <t>Lože pod potrubí, stoky a drobné objekty v otevřeném výkopu ze štěrkodrtě 0-22 mm</t>
  </si>
  <si>
    <t>"stoka D1 DN400"(40+9,5+6)*1,2*0,15</t>
  </si>
  <si>
    <t>"stoka D1 DN400"(34,5+42,55)*1,2*0,2</t>
  </si>
  <si>
    <t>"stoka D1 DN400"(40,99)*1,2*0,2</t>
  </si>
  <si>
    <t>"stoka D1 DN300"(59+59+40,01)*1,1*0,2</t>
  </si>
  <si>
    <t>"stoka D1-1 DN250"(30+30+30+57)*1,1*0,15</t>
  </si>
  <si>
    <t>"stoka D1-2 DN300"7,5*1,1*0,15</t>
  </si>
  <si>
    <t>"stoka D1-3 DN300"7,4*1,1*0,15</t>
  </si>
  <si>
    <t>"stoka D1-4 DN250"10,5*1,1*0,15</t>
  </si>
  <si>
    <t>" šachty"1,5*1,5*11*0,15</t>
  </si>
  <si>
    <t>452112111</t>
  </si>
  <si>
    <t>Osazení betonových dílců prstenců nebo rámů pod poklopy a mříže, výšky do 100 mm</t>
  </si>
  <si>
    <t>https://podminky.urs.cz/item/CS_URS_2022_01/452112111</t>
  </si>
  <si>
    <t>59224187</t>
  </si>
  <si>
    <t>prstenec šachtový vyrovnávací betonový 625x120x100mm</t>
  </si>
  <si>
    <t>59224176</t>
  </si>
  <si>
    <t>prstenec šachtový vyrovnávací betonový 625x120x80mm</t>
  </si>
  <si>
    <t>59224185</t>
  </si>
  <si>
    <t>prstenec šachtový vyrovnávací betonový 625x120x60mm</t>
  </si>
  <si>
    <t>59224184</t>
  </si>
  <si>
    <t>prstenec šachtový vyrovnávací betonový 625x120x40mm</t>
  </si>
  <si>
    <t>452311131</t>
  </si>
  <si>
    <t>Podkladní a zajišťovací konstrukce z betonu prostého v otevřeném výkopu desky pod potrubí, stoky a drobné objekty z betonu tř. C 12/15</t>
  </si>
  <si>
    <t>https://podminky.urs.cz/item/CS_URS_2022_01/452311131</t>
  </si>
  <si>
    <t>"příloha D.5"1,7*1,7*0,1*11</t>
  </si>
  <si>
    <t>452312131</t>
  </si>
  <si>
    <t>Podkladní a zajišťovací konstrukce z betonu prostého v otevřeném výkopu sedlové lože pod potrubí z betonu tř. C 12/15</t>
  </si>
  <si>
    <t>https://podminky.urs.cz/item/CS_URS_2022_01/452312131</t>
  </si>
  <si>
    <t>"stoka D1 DN400"(34,5+42,55)*0,15*1,1</t>
  </si>
  <si>
    <t>"stoka D1 DN400"(40,99)*0,15*1,1</t>
  </si>
  <si>
    <t>"stoka D1 DN300"(59+59+40,01)*0,15*1,1</t>
  </si>
  <si>
    <t>597161111</t>
  </si>
  <si>
    <t>Rigol dlážděný do lože z betonu prostého tl. 100 mm, s vyplněním a zatřením spár cementovou maltou z lomového kamene tl. do 250 mm</t>
  </si>
  <si>
    <t>https://podminky.urs.cz/item/CS_URS_2022_01/597161111</t>
  </si>
  <si>
    <t>871360410</t>
  </si>
  <si>
    <t>Montáž kanalizačního potrubí z plastů z polypropylenu PP korugovaného nebo žebrovaného SN 10 DN 250</t>
  </si>
  <si>
    <t>https://podminky.urs.cz/item/CS_URS_2022_01/871360410</t>
  </si>
  <si>
    <t>"D1-1 DN250"147</t>
  </si>
  <si>
    <t>"D1-4 DN250"10,5</t>
  </si>
  <si>
    <t>28614125.1</t>
  </si>
  <si>
    <t>PP-UR2 DN250 SN10, trubka kanalizační žebrovaná PP DN 250 dl 6m</t>
  </si>
  <si>
    <t>Poznámka k položce:
Poznámka k položce: DIN16961</t>
  </si>
  <si>
    <t>157,5*1,015</t>
  </si>
  <si>
    <t>871370410</t>
  </si>
  <si>
    <t>Montáž kanalizačního potrubí z plastů z polypropylenu PP korugovaného nebo žebrovaného SN 10 DN 300</t>
  </si>
  <si>
    <t>https://podminky.urs.cz/item/CS_URS_2022_01/871370410</t>
  </si>
  <si>
    <t>"D1 DN300"158</t>
  </si>
  <si>
    <t>"D1-2 DN300" 7,5</t>
  </si>
  <si>
    <t>"D1-3 DN300"7,4</t>
  </si>
  <si>
    <t>28614133.1</t>
  </si>
  <si>
    <t>PP-UR2 DN300 SN10, trubka kanalizační žebrovaná PP DN 300 dl 6m</t>
  </si>
  <si>
    <t>871390410</t>
  </si>
  <si>
    <t>Montáž kanalizačního potrubí z plastů z polypropylenu PP korugovaného nebo žebrovaného SN 10 DN 400</t>
  </si>
  <si>
    <t>https://podminky.urs.cz/item/CS_URS_2022_01/871390410</t>
  </si>
  <si>
    <t>"D1 DN400"173,5</t>
  </si>
  <si>
    <t>28614141.1</t>
  </si>
  <si>
    <t>PP-UR2 DN400 SN10, trubka kanalizační žebrovaná PP DN 400 dl 6m</t>
  </si>
  <si>
    <t>173,5*1,015</t>
  </si>
  <si>
    <t>877360410</t>
  </si>
  <si>
    <t>Montáž tvarovek na kanalizačním plastovém potrubí z polypropylenu PP korugovaného nebo žebrovaného kolen DN 250</t>
  </si>
  <si>
    <t>https://podminky.urs.cz/item/CS_URS_2022_01/877360410</t>
  </si>
  <si>
    <t>28617422.1</t>
  </si>
  <si>
    <t>záslepka kanalizace PP žebrovaná DN 250 vč. těsnění</t>
  </si>
  <si>
    <t>877360420</t>
  </si>
  <si>
    <t>Montáž tvarovek na kanalizačním plastovém potrubí z polypropylenu PP korugovaného nebo žebrovaného odboček DN 250</t>
  </si>
  <si>
    <t>https://podminky.urs.cz/item/CS_URS_2022_01/877360420</t>
  </si>
  <si>
    <t>28617361.1</t>
  </si>
  <si>
    <t>odbočka dvouhrdlá žebrované kanalizace PP UR2/KG pro KG 45° DN 250/160 vč. těsnících kroužků</t>
  </si>
  <si>
    <t>877370410.1</t>
  </si>
  <si>
    <t>Montáž tvarovek na kanalizačním plastovém potrubí z polypropylenu PP korugovaného nebo žebrovaného DN 300</t>
  </si>
  <si>
    <t>28617423.1</t>
  </si>
  <si>
    <t>záslepka kanalizace PP žebrovaná DN 300 vč. těsnění</t>
  </si>
  <si>
    <t>877370420</t>
  </si>
  <si>
    <t>Montáž tvarovek na kanalizačním plastovém potrubí z polypropylenu PP korugovaného nebo žebrovaného odboček DN 300</t>
  </si>
  <si>
    <t>https://podminky.urs.cz/item/CS_URS_2022_01/877370420</t>
  </si>
  <si>
    <t>28617362.1</t>
  </si>
  <si>
    <t>odbočka dvouhrdlá žebrované kanalizace PP UR2/KG pro KG 45° DN 300/160 vč. těsnících kroužků</t>
  </si>
  <si>
    <t>28617368.1</t>
  </si>
  <si>
    <t>odbočka dvouhrdlá žebrované kanalizace PP UR2/KG pro KG 45° DN 300/200 vč. těsnících kroužků</t>
  </si>
  <si>
    <t>877390420</t>
  </si>
  <si>
    <t>Montáž tvarovek na kanalizačním plastovém potrubí z polypropylenu PP korugovaného nebo žebrovaného odboček DN 400</t>
  </si>
  <si>
    <t>https://podminky.urs.cz/item/CS_URS_2022_01/877390420</t>
  </si>
  <si>
    <t>28617363</t>
  </si>
  <si>
    <t>odbočka kanalizace PP korugované pro KG 45° DN 400/160</t>
  </si>
  <si>
    <t>28617369</t>
  </si>
  <si>
    <t>odbočka kanalizace PP korugované pro KG 45° DN 400/200</t>
  </si>
  <si>
    <t>892372111</t>
  </si>
  <si>
    <t>Tlakové zkoušky vodou zabezpečení konců potrubí při tlakových zkouškách DN do 300</t>
  </si>
  <si>
    <t>https://podminky.urs.cz/item/CS_URS_2022_01/892372111</t>
  </si>
  <si>
    <t>892381111</t>
  </si>
  <si>
    <t>Tlakové zkoušky vodou na potrubí DN 250, 300 nebo 350</t>
  </si>
  <si>
    <t>https://podminky.urs.cz/item/CS_URS_2022_01/892381111</t>
  </si>
  <si>
    <t>892421111</t>
  </si>
  <si>
    <t>Tlakové zkoušky vodou na potrubí DN 400 nebo 500</t>
  </si>
  <si>
    <t>https://podminky.urs.cz/item/CS_URS_2022_01/892421111</t>
  </si>
  <si>
    <t>892442111</t>
  </si>
  <si>
    <t>Tlakové zkoušky vodou zabezpečení konců potrubí při tlakových zkouškách DN přes 300 do 600</t>
  </si>
  <si>
    <t>https://podminky.urs.cz/item/CS_URS_2022_01/892442111</t>
  </si>
  <si>
    <t>894118001</t>
  </si>
  <si>
    <t>Šachty kanalizační zděné Příplatek k cenám za každých dalších 0,60 m výšky vstupu</t>
  </si>
  <si>
    <t>https://podminky.urs.cz/item/CS_URS_2022_01/894118001</t>
  </si>
  <si>
    <t>894411121</t>
  </si>
  <si>
    <t>Zřízení šachet kanalizačních z betonových dílců výšky vstupu do 1,50 m s obložením dna betonem tř. C 25/30, na potrubí DN přes 200 do 300</t>
  </si>
  <si>
    <t>https://podminky.urs.cz/item/CS_URS_2022_01/894411121</t>
  </si>
  <si>
    <t>894411131</t>
  </si>
  <si>
    <t>Zřízení šachet kanalizačních z betonových dílců výšky vstupu do 1,50 m s obložením dna betonem tř. C 25/30, na potrubí DN přes 300 do 400</t>
  </si>
  <si>
    <t>https://podminky.urs.cz/item/CS_URS_2022_01/894411131</t>
  </si>
  <si>
    <t>59224023.1</t>
  </si>
  <si>
    <t>dno betonové šachtové DN 1000, stavební výška 450 mm, betonový žlab i nástupnice, vtok PPUR2 DN300, odtok PPUR2 DN300, vč. šachtových vložek</t>
  </si>
  <si>
    <t>"ŠD5-příloha D.5"1</t>
  </si>
  <si>
    <t>59224029.1</t>
  </si>
  <si>
    <t>no betonové šachtové DN 1000, stavební výška 500 mm, betonový žlab i nástupnice, 1 x vtok PPUR2 DN150-300, odtok PPUR2 DN250-300, vč. šachtových vložek</t>
  </si>
  <si>
    <t>"ŠD8, ŠD10 - příloha D.5"2</t>
  </si>
  <si>
    <t>59224029.2</t>
  </si>
  <si>
    <t>dno betonové šachtové DN 1000, stavební výška 500 mm, betonový žlab i nástupnice, 2 x vtok PPUR2 DN150-300, odtok PPUR2 DN250-300, vč. šachtových vložek</t>
  </si>
  <si>
    <t>"ŠD6, ŠD7, ŠD9, ŠD11 - příloha D.5"4</t>
  </si>
  <si>
    <t>59224038.1</t>
  </si>
  <si>
    <t>dno betonové šachtové DN 1000, stavební výška 800 mm, betonový žlab i nástupnice, vtok PPUR2 DN400, odtok PPUR2 DN400, vč. šachtových vložek</t>
  </si>
  <si>
    <t>"ŠD1, ŠD2-příloha D.2"2</t>
  </si>
  <si>
    <t>59224038.2</t>
  </si>
  <si>
    <t>dno betonové šachtové DN 1000, stavební výška 600 mm, betonový žlab i nástupnice, vtok PPUR2 DN400, odtok PPUR2 DN400, vč. šachtových vložek</t>
  </si>
  <si>
    <t>"ŠD3, ŠD4-příloha D.5"2</t>
  </si>
  <si>
    <t>59224312</t>
  </si>
  <si>
    <t>kónus šachetní betonový kapsové plastové stupadlo 100x62,5x58cm</t>
  </si>
  <si>
    <t>59224075</t>
  </si>
  <si>
    <t>deska betonová zákrytová k ukončení šachet 1000/625x200mm</t>
  </si>
  <si>
    <t>108</t>
  </si>
  <si>
    <t>59224070</t>
  </si>
  <si>
    <t>skruž betonová DN 1000x1000 PS, 100x100x12cm</t>
  </si>
  <si>
    <t>110</t>
  </si>
  <si>
    <t>59224066</t>
  </si>
  <si>
    <t>skruž betonová DN 1000x250 PS, 100x25x12cm</t>
  </si>
  <si>
    <t>112</t>
  </si>
  <si>
    <t>59224068</t>
  </si>
  <si>
    <t>skruž betonová DN 1000x500 PS, 100x50x12cm</t>
  </si>
  <si>
    <t>114</t>
  </si>
  <si>
    <t>59224348</t>
  </si>
  <si>
    <t>těsnění elastomerové pro spojení šachetních dílů DN 1000</t>
  </si>
  <si>
    <t>116</t>
  </si>
  <si>
    <t>899304111</t>
  </si>
  <si>
    <t>Osazení poklopů železobetonových včetně rámů jakékoliv hmotnosti</t>
  </si>
  <si>
    <t>118</t>
  </si>
  <si>
    <t>https://podminky.urs.cz/item/CS_URS_2022_01/899304111</t>
  </si>
  <si>
    <t>KSI.KDA84B</t>
  </si>
  <si>
    <t>Kanalizační Poklop Europa 8, rám betonolitinový v.160mm,s vybráním pro lapač, D 400 s odvětráním, bez čepu</t>
  </si>
  <si>
    <t>120</t>
  </si>
  <si>
    <t>"ŠD3, ŠD9, ŠD11"3</t>
  </si>
  <si>
    <t>KSI.ULT</t>
  </si>
  <si>
    <t>koš kalový pod kruhovou mříž - těžký</t>
  </si>
  <si>
    <t>122</t>
  </si>
  <si>
    <t>KSI.KDA83B</t>
  </si>
  <si>
    <t>Kanalizační Poklop Europa 8, rám betonolitinový v.160mm,s vybráním pro lapač, D 400 bez odvětrání, bez čepu</t>
  </si>
  <si>
    <t>124</t>
  </si>
  <si>
    <t>"ŠD6, ŠD8, ŠD10"3</t>
  </si>
  <si>
    <t>KSI.KDK83B</t>
  </si>
  <si>
    <t>Kanalizační Poklop Europa 8, rám litinový v.100mm,  s vybráním pro lapač, D 400 bez odvětrání, bez čepu</t>
  </si>
  <si>
    <t>126</t>
  </si>
  <si>
    <t>"ŠD4, ŠD1, ŠD2, ŠD7"4</t>
  </si>
  <si>
    <t>KSI.KBL03</t>
  </si>
  <si>
    <t>Kanalizační Poklop Standard - betonolitinový, rám litinový v.70mm, B 125 bez odvětrání</t>
  </si>
  <si>
    <t>128</t>
  </si>
  <si>
    <t>"ŠD5"1</t>
  </si>
  <si>
    <t>899623141</t>
  </si>
  <si>
    <t>Obetonování potrubí nebo zdiva stok betonem prostým v otevřeném výkopu, betonem tř. C 12/15</t>
  </si>
  <si>
    <t>130</t>
  </si>
  <si>
    <t>https://podminky.urs.cz/item/CS_URS_2022_01/899623141</t>
  </si>
  <si>
    <t>"stoka D1 DN400"(34,5+42,55)*0,18</t>
  </si>
  <si>
    <t>"stoka D1 DN400"(40,99)*0,18</t>
  </si>
  <si>
    <t>"stoka D1 DN300"(59+59+40,01)*0,135</t>
  </si>
  <si>
    <t>899643111</t>
  </si>
  <si>
    <t>Bednění pro obetonování potrubí v otevřeném výkopu</t>
  </si>
  <si>
    <t>132</t>
  </si>
  <si>
    <t>https://podminky.urs.cz/item/CS_URS_2022_01/899643111</t>
  </si>
  <si>
    <t>"stoka D1 DN400"(34,5+42,55)*0,6*2</t>
  </si>
  <si>
    <t>"stoka D1 DN400"(40,99)*0,6*2</t>
  </si>
  <si>
    <t>"stoka D1 DN300"(59+59+40,01)*0,5*2</t>
  </si>
  <si>
    <t>ATYP2863_1.1</t>
  </si>
  <si>
    <t>Výustní objekt DN400, úprava čela objektu</t>
  </si>
  <si>
    <t>134</t>
  </si>
  <si>
    <t>"příloha D.6"1</t>
  </si>
  <si>
    <t>938902322</t>
  </si>
  <si>
    <t>Čištění rigolů komunikací s odstraněním travnatého porostu nebo nánosu s naložením na dopravní prostředek nebo s přemístěním na hromady na vzdálenost do 20 m ručně při tl. nánosu přes 50 do 100 mm</t>
  </si>
  <si>
    <t>136</t>
  </si>
  <si>
    <t>https://podminky.urs.cz/item/CS_URS_2022_01/938902322</t>
  </si>
  <si>
    <t>998276101</t>
  </si>
  <si>
    <t>Přesun hmot pro trubní vedení hloubené z trub z plastických hmot nebo sklolaminátových pro vodovody nebo kanalizace v otevřeném výkopu dopravní vzdálenost do 15 m</t>
  </si>
  <si>
    <t>138</t>
  </si>
  <si>
    <t>https://podminky.urs.cz/item/CS_URS_2022_01/998276101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</si>
  <si>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</si>
  <si>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</si>
  <si>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140</t>
  </si>
  <si>
    <t>https://podminky.urs.cz/item/CS_URS_2022_01/998276124</t>
  </si>
  <si>
    <t>SO 302_1 - VODOVOD</t>
  </si>
  <si>
    <t>"řad1 DN80"268,7*1,8*1,0</t>
  </si>
  <si>
    <t>"řad1-1 DN80"6,3*1,8*1,0</t>
  </si>
  <si>
    <t>"přípojka DN80"8,5*1,6*1,0</t>
  </si>
  <si>
    <t>"50% tř.3"508,6*0,5</t>
  </si>
  <si>
    <t>"řad1 DN80"268,7*1,8*2</t>
  </si>
  <si>
    <t>"řad1-1 DN80"6,3*1,8*2</t>
  </si>
  <si>
    <t>"přípojka DN80"8,5*1,6*2</t>
  </si>
  <si>
    <t>"výkop"2*254,3</t>
  </si>
  <si>
    <t>"-lože"-28,35</t>
  </si>
  <si>
    <t>"-obsyp"-110,565</t>
  </si>
  <si>
    <t>"zásyp komplet"369,685*1,8</t>
  </si>
  <si>
    <t>"řad1 DN80"268,7*0,39*1,0</t>
  </si>
  <si>
    <t>"řad1-1 DN80"6,3*0,39*1,0</t>
  </si>
  <si>
    <t>"přípojka DN80"8,5*0,39*1,0</t>
  </si>
  <si>
    <t>110,565*2,0</t>
  </si>
  <si>
    <t>451572111</t>
  </si>
  <si>
    <t>Lože pod potrubí, stoky a drobné objekty v otevřeném výkopu z kameniva drobného těženého 0 až 4 mm</t>
  </si>
  <si>
    <t>https://podminky.urs.cz/item/CS_URS_2022_01/451572111</t>
  </si>
  <si>
    <t>"řad1 DN80"268,7*0,1*1,0</t>
  </si>
  <si>
    <t>"řad1-1 DN80"6,3*0,1*1,0</t>
  </si>
  <si>
    <t>"přípojka DN80"8,5*0,1*1,0</t>
  </si>
  <si>
    <t>850245121</t>
  </si>
  <si>
    <t>Výřez nebo výsek na potrubí z trub litinových tlakových nebo plastických hmot DN 80</t>
  </si>
  <si>
    <t>https://podminky.urs.cz/item/CS_URS_2022_01/850245121</t>
  </si>
  <si>
    <t>857242122</t>
  </si>
  <si>
    <t>Montáž litinových tvarovek na potrubí litinovém tlakovém jednoosých na potrubí z trub přírubových v otevřeném výkopu, kanálu nebo v šachtě DN 80</t>
  </si>
  <si>
    <t>https://podminky.urs.cz/item/CS_URS_2022_01/857242122</t>
  </si>
  <si>
    <t>55253237</t>
  </si>
  <si>
    <t>trouba přírubová litinová vodovodní  PN10/16 DN 80 dl 300mm</t>
  </si>
  <si>
    <t>HWL.505008020016</t>
  </si>
  <si>
    <t>KOLENO PATNÍ PŘÍRUBOVÉ DLOUHÉ 80</t>
  </si>
  <si>
    <t>WVN.FF700213W</t>
  </si>
  <si>
    <t>Příruba PP/ocel PN10/16 90 DN80</t>
  </si>
  <si>
    <t>55288300PS80</t>
  </si>
  <si>
    <t>Přírubový spoj DN80 - nerez 8xM16/70, šroub, matka, těsnění</t>
  </si>
  <si>
    <t>kpl</t>
  </si>
  <si>
    <t>857244122</t>
  </si>
  <si>
    <t>Montáž litinových tvarovek na potrubí litinovém tlakovém odbočných na potrubí z trub přírubových v otevřeném výkopu, kanálu nebo v šachtě DN 80</t>
  </si>
  <si>
    <t>https://podminky.urs.cz/item/CS_URS_2022_01/857244122</t>
  </si>
  <si>
    <t>55253510</t>
  </si>
  <si>
    <t>tvarovka přírubová litinová vodovodní s přírubovou odbočkou PN10/40 T-kus DN 80/80</t>
  </si>
  <si>
    <t>871241211</t>
  </si>
  <si>
    <t>Montáž vodovodního potrubí z plastů v otevřeném výkopu z polyetylenu PE 100 svařovaných elektrotvarovkou SDR 11/PN16 D 90 x 8,2 mm</t>
  </si>
  <si>
    <t>https://podminky.urs.cz/item/CS_URS_2022_01/871241211</t>
  </si>
  <si>
    <t>"řad 1" 268,7</t>
  </si>
  <si>
    <t>"řad 1-1" 6,3</t>
  </si>
  <si>
    <t>"přípojka" 8,5</t>
  </si>
  <si>
    <t>28613556</t>
  </si>
  <si>
    <t>potrubí dvouvrstvé PE100 RC SDR11 90x8,2 dl 12m</t>
  </si>
  <si>
    <t>(268,7+6,3+8,5)*1,015</t>
  </si>
  <si>
    <t>WVN.FF485527W</t>
  </si>
  <si>
    <t>Lemový nákružek PE100 SDR11 90</t>
  </si>
  <si>
    <t>877241101</t>
  </si>
  <si>
    <t>Montáž tvarovek na vodovodním plastovém potrubí z polyetylenu PE 100 elektrotvarovek SDR 11/PN16 spojek, oblouků nebo redukcí d 90</t>
  </si>
  <si>
    <t>https://podminky.urs.cz/item/CS_URS_2022_01/877241101</t>
  </si>
  <si>
    <t>28615974</t>
  </si>
  <si>
    <t>elektrospojka SDR11 PE 100 PN16 D 90mm</t>
  </si>
  <si>
    <t>28615025</t>
  </si>
  <si>
    <t>elektrozáslepka SDR11 PE 100 PN16 D 90mm KIT</t>
  </si>
  <si>
    <t>28614897.1</t>
  </si>
  <si>
    <t>oblouk 22° SDR11 PE 100 RC PN16 D 90mm</t>
  </si>
  <si>
    <t>877241110</t>
  </si>
  <si>
    <t>Montáž tvarovek na vodovodním plastovém potrubí z polyetylenu PE 100 elektrotvarovek SDR 11/PN16 kolen 45° d 90</t>
  </si>
  <si>
    <t>https://podminky.urs.cz/item/CS_URS_2022_01/877241110</t>
  </si>
  <si>
    <t>28614948</t>
  </si>
  <si>
    <t>elektrokoleno 45° PE 100 PN16 D 90mm</t>
  </si>
  <si>
    <t>891241112</t>
  </si>
  <si>
    <t>Montáž vodovodních armatur na potrubí šoupátek nebo klapek uzavíracích v otevřeném výkopu nebo v šachtách s osazením zemní soupravy (bez poklopů) DN 80</t>
  </si>
  <si>
    <t>https://podminky.urs.cz/item/CS_URS_2022_01/891241112</t>
  </si>
  <si>
    <t>HWL.400208000016</t>
  </si>
  <si>
    <t>ŠOUPĚ E2 PŘÍRUBOVÉ KRÁTKÉ 80</t>
  </si>
  <si>
    <t>HWL.950220000003</t>
  </si>
  <si>
    <t>SOUPRAVA ZEMNÍ TELESKOPICKÁ E2-1,35-1,8 200 (1,3-1,8m)</t>
  </si>
  <si>
    <t>891247111</t>
  </si>
  <si>
    <t>Montáž vodovodních armatur na potrubí hydrantů podzemních (bez osazení poklopů) DN 80</t>
  </si>
  <si>
    <t>https://podminky.urs.cz/item/CS_URS_2022_01/891247111</t>
  </si>
  <si>
    <t>HWL.D49008012516</t>
  </si>
  <si>
    <t>HYDRANT PODZEMNÍ PLNOPRŮTOKOVÝ 80/1,25 m</t>
  </si>
  <si>
    <t>891247211</t>
  </si>
  <si>
    <t>Montáž vodovodních armatur na potrubí hydrantů nadzemních DN 80</t>
  </si>
  <si>
    <t>https://podminky.urs.cz/item/CS_URS_2022_01/891247211</t>
  </si>
  <si>
    <t>HWL.K23008012516</t>
  </si>
  <si>
    <t>HYDRANT DUO NADZEMNÍ OBJEZDOVÝ 2B 80/1,25 m</t>
  </si>
  <si>
    <t>892241111</t>
  </si>
  <si>
    <t>Tlakové zkoušky vodou na potrubí DN do 80</t>
  </si>
  <si>
    <t>https://podminky.urs.cz/item/CS_URS_2022_01/892241111</t>
  </si>
  <si>
    <t>268,7+6,3+8,5</t>
  </si>
  <si>
    <t>892273122</t>
  </si>
  <si>
    <t>Proplach a dezinfekce vodovodního potrubí DN od 80 do 125</t>
  </si>
  <si>
    <t>https://podminky.urs.cz/item/CS_URS_2022_01/892273122</t>
  </si>
  <si>
    <t>899401112</t>
  </si>
  <si>
    <t>Osazení poklopů litinových šoupátkových</t>
  </si>
  <si>
    <t>https://podminky.urs.cz/item/CS_URS_2022_01/899401112</t>
  </si>
  <si>
    <t>HWL.348100000001</t>
  </si>
  <si>
    <t>PODKLAD. DESKA  KASI KASI</t>
  </si>
  <si>
    <t>HWL.175000000003</t>
  </si>
  <si>
    <t>POKLOP ULIČNÍ ŠOUP. KASI LOGO HAWLE HAWLE VODA</t>
  </si>
  <si>
    <t>HWL.1750KASI0000</t>
  </si>
  <si>
    <t>POKLOP ULIČNÍ SAMONIVELAČNÍ ŠOUPÁTKOVÝ (Z.S. TELE) HAWLE-VODA</t>
  </si>
  <si>
    <t>899401113</t>
  </si>
  <si>
    <t>Osazení poklopů litinových hydrantových</t>
  </si>
  <si>
    <t>https://podminky.urs.cz/item/CS_URS_2022_01/899401113</t>
  </si>
  <si>
    <t>HWL.1950KASI0001</t>
  </si>
  <si>
    <t>POKLOP ULIČNÍ SAMONIVELAČNÍ HYDRANTOVÝ BEZ LOGA HYDRANT</t>
  </si>
  <si>
    <t>899713111</t>
  </si>
  <si>
    <t>Orientační tabulky na vodovodních a kanalizačních řadech na sloupku ocelovém nebo betonovém</t>
  </si>
  <si>
    <t>https://podminky.urs.cz/item/CS_URS_2022_01/899713111</t>
  </si>
  <si>
    <t>899721111R</t>
  </si>
  <si>
    <t>Signalizační vodič na potrubí zelenožlutý CYY 10 mm2</t>
  </si>
  <si>
    <t>(268,7+6,3+8,5+10*2)*1,015</t>
  </si>
  <si>
    <t>899722113</t>
  </si>
  <si>
    <t>Krytí potrubí z plastů výstražnou fólií z PVC šířky 34 cm</t>
  </si>
  <si>
    <t>https://podminky.urs.cz/item/CS_URS_2022_01/899722113</t>
  </si>
  <si>
    <t>SO 302_2 - KANALIZACE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</si>
  <si>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</si>
  <si>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</si>
  <si>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https://podminky.urs.cz/item/CS_URS_2022_01/113106123</t>
  </si>
  <si>
    <t>"u ČS předpoklad 8,1*2,6-3"18</t>
  </si>
  <si>
    <t>113201111</t>
  </si>
  <si>
    <t>Vytrhání obrub s vybouráním lože, s přemístěním hmot na skládku na vzdálenost do 3 m nebo s naložením na dopravní prostředek chodníkových ležatých</t>
  </si>
  <si>
    <t>https://podminky.urs.cz/item/CS_URS_2022_01/113201111</t>
  </si>
  <si>
    <t>"u ČS"8,5</t>
  </si>
  <si>
    <t>"tráva mimo komunikaci"42*6</t>
  </si>
  <si>
    <t>"stoka S1 DN250"(((5,5+5,34)/2-0,2)*2,4+((5,34+4,30)/2-0,2)*1,9+((4,3+4,28)/2-0,2)*2,1)*1,1</t>
  </si>
  <si>
    <t>"stoka S1 DN500"(((4,28+3,54)/2-0,2)*14,4+((3,54+3,42)/2-0,2)*22,11)*1,4</t>
  </si>
  <si>
    <t>"stoka S1 DN250"(((3,42+1,76)/2)*74,96)*1,1</t>
  </si>
  <si>
    <t>"stoka S1 DN250"((1,76+1,80)/2*40,0)*1,1</t>
  </si>
  <si>
    <t>"stoka S1 DN250"(((1,80+1,41)/2)*40,0+((1,41+1,81)/2)*43,45)*1,1</t>
  </si>
  <si>
    <t>"stoka S1-1 DN250"(((2,23+2,27)/2)*5,5)*1,1</t>
  </si>
  <si>
    <t>"rozšíření na šachty"1,2*1,2*(4,28+3,42+3,25+2,46+1,76+1,8+1,41+0,86)</t>
  </si>
  <si>
    <t>"50% tř.3"689,978*0,5</t>
  </si>
  <si>
    <t>"stoka S1 DN250"((1,76+1,80)/2*40,0)*2</t>
  </si>
  <si>
    <t>"stoka S1 DN250"(((1,80+1,41)/2)*40,0+((1,41+1,81)/2)*43,45)*2</t>
  </si>
  <si>
    <t>151101102</t>
  </si>
  <si>
    <t>Zřízení pažení a rozepření stěn rýh pro podzemní vedení příložné pro jakoukoliv mezerovitost, hloubky přes 2 do 4 m</t>
  </si>
  <si>
    <t>https://podminky.urs.cz/item/CS_URS_2022_01/151101102</t>
  </si>
  <si>
    <t>"stoka S1 DN250"(((5,5+5,34)/2-0,2)*2,4+((5,34+4,30)/2-0,2)*1,9+((4,3+4,28)/2-0,2)*2,1)*2</t>
  </si>
  <si>
    <t>"stoka S1 DN500"(((4,28+3,54)/2-0,2)*14,4+((3,54+3,42)/2-0,2)*22,11)*2</t>
  </si>
  <si>
    <t>"stoka S1 DN250"(((3,42+1,76)/2)*74,96)*2</t>
  </si>
  <si>
    <t>"stoka S1-1 DN250"(((2,23+2,27)/2)*5,5)*2</t>
  </si>
  <si>
    <t>151101112</t>
  </si>
  <si>
    <t>Odstranění pažení a rozepření stěn rýh pro podzemní vedení s uložením materiálu na vzdálenost do 3 m od kraje výkopu příložné, hloubky přes 2 do 4 m</t>
  </si>
  <si>
    <t>https://podminky.urs.cz/item/CS_URS_2022_01/151101112</t>
  </si>
  <si>
    <t>161151103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</si>
  <si>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</si>
  <si>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https://podminky.urs.cz/item/CS_URS_2022_01/161151103</t>
  </si>
  <si>
    <t>"výkop"2*344,989</t>
  </si>
  <si>
    <t>"-lože"-(42,369+2,312)</t>
  </si>
  <si>
    <t>"-obsyp"-(150,653+10,318+7,165)</t>
  </si>
  <si>
    <t>"-OP šachty"-0,6*0,6*3,14*(4,28+3,42+3,25+2,46+1,76+1,8+1,41+0,86)</t>
  </si>
  <si>
    <t>"stoka S1 DN250"(6,4)*1,1*0,55</t>
  </si>
  <si>
    <t>"stoka S1 DN500"(36,51)*1,4*0,8</t>
  </si>
  <si>
    <t>"stoka S1 DN250"(198,41)*1,1*0,55</t>
  </si>
  <si>
    <t>"stoka S1-1 DN250"(5,5)*1,1*0,55</t>
  </si>
  <si>
    <t>"-potrubí DN250"-(6,4+198,41+5,5)*0,125*0,125*3,14</t>
  </si>
  <si>
    <t>"-potrubí DN500"-(36,51)*0,25*0,25*3,14</t>
  </si>
  <si>
    <t>150,646*1,9</t>
  </si>
  <si>
    <t>181351104</t>
  </si>
  <si>
    <t>Rozprostření a urovnání ornice v rovině nebo ve svahu sklonu do 1:5 strojně při souvislé ploše přes 100 do 500 m2, tl. vrstvy přes 200 do 250 mm</t>
  </si>
  <si>
    <t>https://podminky.urs.cz/item/CS_URS_2022_01/181351104</t>
  </si>
  <si>
    <t>252*0,025</t>
  </si>
  <si>
    <t>"stoka S1 DN250"(6,4)*1,1*0,15</t>
  </si>
  <si>
    <t>"stoka S1 DN500"(36,51)*1,4*0,15</t>
  </si>
  <si>
    <t>"stoka S1 DN250"(198,41)*1,1*0,15</t>
  </si>
  <si>
    <t>"stoka S1-1 DN250"(5,5)*1,1*0,15</t>
  </si>
  <si>
    <t>124184</t>
  </si>
  <si>
    <t>"příloha D.5"1,7*1,7*0,1*8</t>
  </si>
  <si>
    <t>564760011</t>
  </si>
  <si>
    <t>Podklad nebo kryt z kameniva hrubého drceného vel. 8-16 mm s rozprostřením a zhutněním plochy přes 100 m2, po zhutnění tl. 200 mm</t>
  </si>
  <si>
    <t>https://podminky.urs.cz/item/CS_URS_2022_01/564760011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</si>
  <si>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</si>
  <si>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</si>
  <si>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https://podminky.urs.cz/item/CS_URS_2022_01/596211110</t>
  </si>
  <si>
    <t>"S1 DN250"204,8</t>
  </si>
  <si>
    <t>"S1-1 DN250"5,5</t>
  </si>
  <si>
    <t>210,3*1,015</t>
  </si>
  <si>
    <t>871420410</t>
  </si>
  <si>
    <t>Montáž kanalizačního potrubí z plastů z polypropylenu PP korugovaného nebo žebrovaného SN 10 DN 500</t>
  </si>
  <si>
    <t>https://podminky.urs.cz/item/CS_URS_2022_01/871420410</t>
  </si>
  <si>
    <t>28614145.1</t>
  </si>
  <si>
    <t>PP-UR2 DN500 SN10, trubka kanalizační žebrovaná PP DN 500 dl 6m</t>
  </si>
  <si>
    <t>36,5*1,015</t>
  </si>
  <si>
    <t>891365321</t>
  </si>
  <si>
    <t>Montáž vodovodních armatur na potrubí zpětných klapek DN 250</t>
  </si>
  <si>
    <t>https://podminky.urs.cz/item/CS_URS_2022_01/891365321</t>
  </si>
  <si>
    <t>42284021.1</t>
  </si>
  <si>
    <t>STORA Multi NB - koncová klapka GRP DN250, těsnění EPDM, montáž na přírubu, nerezové lanko AISI 316, průměr 5 mm, délka 6000 mm, vč. nerezového třmenu, nerezové oko AISI 316</t>
  </si>
  <si>
    <t>"S1-1 DN250" 5,5</t>
  </si>
  <si>
    <t>"S1 DN500"36,5</t>
  </si>
  <si>
    <t>"ŠS4, ŠS6, ŠS7, ŠS8 - příloha D.5"4</t>
  </si>
  <si>
    <t>"ŠS5, ŠS3(vtok pro obytnou zónu) - příloha D.5"2</t>
  </si>
  <si>
    <t>59224038.3</t>
  </si>
  <si>
    <t>dno betonové šachtové DN 1000, stavební výška 800 mm, betonový žlab i nástupnice, vtok PPUR2 DN500 nebo PPUR DN250, odtok PPUR2 DN250 nebo PPUR2 DN500, vč. šachtových vložek</t>
  </si>
  <si>
    <t>"ŠS1, ŠS2-příloha D.5 PPUR2 DN500"2</t>
  </si>
  <si>
    <t>"ŠŠ5, ŠS8"2</t>
  </si>
  <si>
    <t>KSI.KBB03</t>
  </si>
  <si>
    <t>Kanalizační poklop Standard - litinový, rám betonolitinový 125mm, B 125 bez odvětrání</t>
  </si>
  <si>
    <t>"ŠS1, ŠS2, ŠS3, ŠS4, ŠS6, ŠS7"6</t>
  </si>
  <si>
    <t>ATYP2863_3.1</t>
  </si>
  <si>
    <t>Rozebrání a znovu osazení pletivového plotu výšky 1,8 m s podhrabovými deskami v místě výkopových prací, zajištění plotových sloupků.</t>
  </si>
  <si>
    <t>ATYP2863_3.2</t>
  </si>
  <si>
    <t>Vyvrtání otvoru DN350 mm do stěny tl. 15 cm ČS, osazení F DN250 do otvoru vč. plochého těsnění, napojení na kanalizační potrubí PPUR2 opravnou manžetou, součástí je i dodávka materálu: F DN250-500, kompaktní těsnění typ S350/280 standartní provedení, manžeta SC290 (265-290 mm).</t>
  </si>
  <si>
    <t>916231112</t>
  </si>
  <si>
    <t>Osazení chodníkového obrubníku betonového se zřízením lože, s vyplněním a zatřením spár cementovou maltou ležatého bez boční opěry, do lože z betonu prostého</t>
  </si>
  <si>
    <t>https://podminky.urs.cz/item/CS_URS_2022_01/916231112</t>
  </si>
  <si>
    <t>979024442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</si>
  <si>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chodníkových</t>
  </si>
  <si>
    <t>https://podminky.urs.cz/item/CS_URS_2022_01/979024442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</si>
  <si>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</si>
  <si>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</si>
  <si>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https://podminky.urs.cz/item/CS_URS_2022_01/979054451</t>
  </si>
  <si>
    <t>SO 401 - VEŘEJNÉ OSVĚTLENÍ</t>
  </si>
  <si>
    <t>montáž a kompletace stožárů a svítidel vč. mechanizace</t>
  </si>
  <si>
    <t>KS</t>
  </si>
  <si>
    <t>Č1002914500</t>
  </si>
  <si>
    <t>rozváděč SRM 18x160 A v pilíři</t>
  </si>
  <si>
    <t>úprava pouzder pro zaústění kabelu</t>
  </si>
  <si>
    <t>SR 481/721/E27.1</t>
  </si>
  <si>
    <t>STOŽÁROVÁ ROZVODNICE SR 481/721 /E27 UN</t>
  </si>
  <si>
    <t>PBIA89A</t>
  </si>
  <si>
    <t>PRIPOJ.VOD.DO 16 NA ALFE 16MM2 SR.SVOR.</t>
  </si>
  <si>
    <t>1003301940</t>
  </si>
  <si>
    <t>SVORKA ODB. ALST 2,2-6,8/4,6-6,8 669201</t>
  </si>
  <si>
    <t>PCHA40A</t>
  </si>
  <si>
    <t>PRIPL.NA ZATAH. KABELU V OCHRANNE TRUBCE</t>
  </si>
  <si>
    <t>zřízení betonových límců stožárů</t>
  </si>
  <si>
    <t>vytyčení podzemních zařízení</t>
  </si>
  <si>
    <t>PCCA29A</t>
  </si>
  <si>
    <t>KABEL CYKY-J 4X10 VOLNE ULOZENY</t>
  </si>
  <si>
    <t>1000013230</t>
  </si>
  <si>
    <t>KABEL CYKY-J 4X10 750V</t>
  </si>
  <si>
    <t>550*1,05 "Přepočtené koeficientem množství</t>
  </si>
  <si>
    <t>PCIA01A</t>
  </si>
  <si>
    <t>UKONC.-ZAP.VOD.DO 2,5MM2 SVORK.V ROZVAD.</t>
  </si>
  <si>
    <t>PEBA12A</t>
  </si>
  <si>
    <t>ZAHOZ JAMY PRO SLOUP, KOTVU RUCNE TR.3</t>
  </si>
  <si>
    <t>M3</t>
  </si>
  <si>
    <t>1000001220</t>
  </si>
  <si>
    <t>DRAT FEZN PRUM.10MM ZEMNICI(BAL.50KG)</t>
  </si>
  <si>
    <t>KG</t>
  </si>
  <si>
    <t>PELA41A</t>
  </si>
  <si>
    <t>TRUBKA KORUG. PE KORUFLEX 75/61 OHEBNA</t>
  </si>
  <si>
    <t>1000173990</t>
  </si>
  <si>
    <t>TRUBKA KORUG.OHEBNA KORUFL. 75 CERNA 50M</t>
  </si>
  <si>
    <t>0121006076</t>
  </si>
  <si>
    <t>vyloznik V 1/76 - 1000/60</t>
  </si>
  <si>
    <t>1508015989</t>
  </si>
  <si>
    <t>STOZAR SILNICNI  JB 8 ST 159/108/89</t>
  </si>
  <si>
    <t>123545589</t>
  </si>
  <si>
    <t>SVITIDLO VO LED G5H 35 W, 3000K</t>
  </si>
  <si>
    <t>PCIA68A</t>
  </si>
  <si>
    <t>UKONC.KAB.DO 4X 25 BEZ TRMENU,BEZ OK</t>
  </si>
  <si>
    <t>PEBA04A</t>
  </si>
  <si>
    <t>VYKOP JAMY PRO SLOUP, KOTVU-RUCNE,TR.3-4</t>
  </si>
  <si>
    <t>PEFA18A</t>
  </si>
  <si>
    <t>ZAHOZ KABEL.RYHY 35X70 CM RUCNE,ZEM.TR.3</t>
  </si>
  <si>
    <t>PEDA18A</t>
  </si>
  <si>
    <t>VYKOP KABEL.RYHY 35X70 CM RUCNE,ZEM.TR.3</t>
  </si>
  <si>
    <t>PFQA30A</t>
  </si>
  <si>
    <t>SKRIN SP182/NSP1P DCK 3X50A ODP. SLOUP</t>
  </si>
  <si>
    <t>1003105980</t>
  </si>
  <si>
    <t>SKRIN PRIPOJKOVA SP182/NSP1P DCK</t>
  </si>
  <si>
    <t>9880010400</t>
  </si>
  <si>
    <t>KLAHOS, B805/50 (B205)</t>
  </si>
  <si>
    <t>1*1,2 "Přepočtené koeficientem množství</t>
  </si>
  <si>
    <t>9880010900</t>
  </si>
  <si>
    <t>KLAHOS, S 255</t>
  </si>
  <si>
    <t>PFLA27A</t>
  </si>
  <si>
    <t>POJISTKA VALCOVA NN VEL.10X38 GG 16A</t>
  </si>
  <si>
    <t>1000066080</t>
  </si>
  <si>
    <t>POJISTKA VALCOVA 10X38 PV10 16A GG</t>
  </si>
  <si>
    <t>PJFB80A</t>
  </si>
  <si>
    <t>KONZ.DELTA V DV51 JB220-250 NA ZEMI</t>
  </si>
  <si>
    <t>PEEA76A</t>
  </si>
  <si>
    <t>VYKOP KABEL.RYHY 10X10 CM RUCNE ZEM.TR.3</t>
  </si>
  <si>
    <t>PEGA86A</t>
  </si>
  <si>
    <t>ZAHOZ KABEL.RYHY 10X10 CM RUCNE,ZEM.TR.3</t>
  </si>
  <si>
    <t>PEJA41A</t>
  </si>
  <si>
    <t>FOLIE VYSTRAZNA Z PE ,SIRKA 33 CM</t>
  </si>
  <si>
    <t>1000327780</t>
  </si>
  <si>
    <t>FÓLIE VÝSTR.S BLESKEM 330X0,4 ČERV.</t>
  </si>
  <si>
    <t>470*0,008 "Přepočtené koeficientem množství</t>
  </si>
  <si>
    <t>PEJA01A</t>
  </si>
  <si>
    <t>KAB.LOZE PISKOVE SIRE 35 CM,BEZ ZAKRYTI</t>
  </si>
  <si>
    <t>9870020290</t>
  </si>
  <si>
    <t>VYK&gt; PISEK ZASYPOVY FR.0-4</t>
  </si>
  <si>
    <t>470*128 "Přepočtené koeficientem množství</t>
  </si>
  <si>
    <t>PEDA38A</t>
  </si>
  <si>
    <t>VYKOP KABEL.RYHY 50X120CM RUCNE,ZEM.TR.3</t>
  </si>
  <si>
    <t>PEGA33A</t>
  </si>
  <si>
    <t>ZAHOZ KABEL.RYHY 50X100CM RUCNE,ZEM.3</t>
  </si>
  <si>
    <t>9870011550</t>
  </si>
  <si>
    <t>VYK&gt; GUMOASFALT SA 12</t>
  </si>
  <si>
    <t>PECA65A</t>
  </si>
  <si>
    <t>ZAKL.BETON C12/15 DO 5M3 BEZ BEDN.A DOPR</t>
  </si>
  <si>
    <t>9870011010</t>
  </si>
  <si>
    <t>VYK&gt; SMES BETONOVA C12/15 XC0 ZAPAD</t>
  </si>
  <si>
    <t>1003634120</t>
  </si>
  <si>
    <t>SVORKA SP1 VY - PRIPOJ. NA KONSTR.</t>
  </si>
  <si>
    <t>9876002600</t>
  </si>
  <si>
    <t>DIN933-8.8-A2K</t>
  </si>
  <si>
    <t>9876008300</t>
  </si>
  <si>
    <t>DIN934-8-A2K</t>
  </si>
  <si>
    <t>9876010400</t>
  </si>
  <si>
    <t>DIN7980-230HV-A2K</t>
  </si>
  <si>
    <t>doprava výkon. materiálu, odvoz zeminy</t>
  </si>
  <si>
    <t>KM</t>
  </si>
  <si>
    <t>revize</t>
  </si>
  <si>
    <t>HOD</t>
  </si>
  <si>
    <t>PDTA38A</t>
  </si>
  <si>
    <t>ZAPOJ.4ZIL V JISTICI DOM.SKRINI DO 16MM2</t>
  </si>
  <si>
    <t>PDTA35A</t>
  </si>
  <si>
    <t>UCHYC.KAB.SVODU DO PR.45 NA SLOUP BAND.</t>
  </si>
  <si>
    <t>1000032910</t>
  </si>
  <si>
    <t>UCHYTKA DISTANCNI SO 79.5NA SVOD PRO AES</t>
  </si>
  <si>
    <t>9880010100</t>
  </si>
  <si>
    <t>KLAHOS, B833/50 (B133)</t>
  </si>
  <si>
    <t>6*1,2 "Přepočtené koeficientem množství</t>
  </si>
  <si>
    <t>9880010600</t>
  </si>
  <si>
    <t>KLAHOS, S 153</t>
  </si>
  <si>
    <t>1003197970</t>
  </si>
  <si>
    <t>OCHRANA KABELU 2,5M DO PR.55MM</t>
  </si>
  <si>
    <t>PFLA02A</t>
  </si>
  <si>
    <t>POJISTKA NOZOVA NN VEL.000 GG 10A</t>
  </si>
  <si>
    <t>1003385570</t>
  </si>
  <si>
    <t>POJISTKA NOZOVA PNA000 10A GG</t>
  </si>
  <si>
    <t>0,350,25470/1,720</t>
  </si>
  <si>
    <t>skládkovné</t>
  </si>
  <si>
    <t>T</t>
  </si>
  <si>
    <t>999999</t>
  </si>
  <si>
    <t>koordinační činnost zhotovitele</t>
  </si>
  <si>
    <t>10000124578</t>
  </si>
  <si>
    <t>pokládka uzemňovacího drátu 10 mm</t>
  </si>
  <si>
    <t>Č1000040260</t>
  </si>
  <si>
    <t>SK</t>
  </si>
  <si>
    <t>Č1000056400</t>
  </si>
  <si>
    <t>ROURA BETONOVA PR.30/100CM</t>
  </si>
  <si>
    <t>geodetické vytyčení stavby</t>
  </si>
  <si>
    <t>8808</t>
  </si>
  <si>
    <t>DSPS - zapojení, dokumentace skut.provedení</t>
  </si>
  <si>
    <t>8821</t>
  </si>
  <si>
    <t>zkoušky hutnění</t>
  </si>
  <si>
    <t>990</t>
  </si>
  <si>
    <t>dopravní značení</t>
  </si>
  <si>
    <t>geodeti. zaměř. skut. stavu</t>
  </si>
  <si>
    <t>PCIA03A</t>
  </si>
  <si>
    <t>UKONC.-ZAP.VOD.DO 16 MM2 SVORK.V ROZVAD.</t>
  </si>
  <si>
    <t>PKAA19A</t>
  </si>
  <si>
    <t>NAKLADANI VYKOPKU DO 100M3,ZEM.1-4</t>
  </si>
  <si>
    <t>SO 0001 - VEDLEJŠÍ ROZPOČTOVÉ NÁKLADY SÚSPK</t>
  </si>
  <si>
    <t>MÍŘOVICE</t>
  </si>
  <si>
    <t>SPÚ PLZEŇ</t>
  </si>
  <si>
    <t>K. MACÁN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</si>
  <si>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</si>
  <si>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</si>
  <si>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</si>
  <si>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</si>
  <si>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</si>
  <si>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</si>
  <si>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</si>
  <si>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</si>
  <si>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</si>
  <si>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</si>
  <si>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soubor</t>
  </si>
  <si>
    <t>1024</t>
  </si>
  <si>
    <t>1093827446</t>
  </si>
  <si>
    <t>https://podminky.urs.cz/item/CS_URS_2021_01/012103000</t>
  </si>
  <si>
    <t>1*0,7 'Přepočtené koeficientem množství</t>
  </si>
  <si>
    <t>012303000</t>
  </si>
  <si>
    <t>Geodetické práce po výstavbě</t>
  </si>
  <si>
    <t>238360307</t>
  </si>
  <si>
    <t>https://podminky.urs.cz/item/CS_URS_2021_01/012303000</t>
  </si>
  <si>
    <t>Poznámka k položce:
Zaměření skutečného provedení stavby, případně GP, 4 paré + CD</t>
  </si>
  <si>
    <t>012403000</t>
  </si>
  <si>
    <t>Kartografické práce</t>
  </si>
  <si>
    <t>1144257694</t>
  </si>
  <si>
    <t>Poznámka k položce:
Vyhotovení geometrického plánu stavby</t>
  </si>
  <si>
    <t>013254000</t>
  </si>
  <si>
    <t>Dokumentace skutečného provedení stavby</t>
  </si>
  <si>
    <t>131217630</t>
  </si>
  <si>
    <t>https://podminky.urs.cz/item/CS_URS_2021_01/013254000</t>
  </si>
  <si>
    <t>Poznámka k položce:
4 paré písemná provedení + 1x CD</t>
  </si>
  <si>
    <t>013294000</t>
  </si>
  <si>
    <t>Ostatní dokumentace - Mostní list</t>
  </si>
  <si>
    <t>388003296</t>
  </si>
  <si>
    <t>VRN3</t>
  </si>
  <si>
    <t>Zařízení staveniště</t>
  </si>
  <si>
    <t>030001000</t>
  </si>
  <si>
    <t>-746806314</t>
  </si>
  <si>
    <t>https://podminky.urs.cz/item/CS_URS_2021_01/030001000</t>
  </si>
  <si>
    <t>030001000.1</t>
  </si>
  <si>
    <t>Základní rozdělení průvodních činností a nákladů zařízení staveniště</t>
  </si>
  <si>
    <t>-303066308</t>
  </si>
  <si>
    <t>034303000</t>
  </si>
  <si>
    <t>Dopravní značení na staveništi</t>
  </si>
  <si>
    <t>1757882291</t>
  </si>
  <si>
    <t>https://podminky.urs.cz/item/CS_URS_2021_01/034303000</t>
  </si>
  <si>
    <t>VRN4</t>
  </si>
  <si>
    <t>Inženýrská činnost</t>
  </si>
  <si>
    <t>043103000</t>
  </si>
  <si>
    <t>Zajištění a provedení rozborů, atestů, posudků,zkoušek a revizních zpráv pro řádné provedení a dokončení díla</t>
  </si>
  <si>
    <t>-1703202201</t>
  </si>
  <si>
    <t>https://podminky.urs.cz/item/CS_URS_2021_01/043103000</t>
  </si>
  <si>
    <t>043194000</t>
  </si>
  <si>
    <t>Inženýrská činnost zkoušky a ostatní měření zkoušky ostatní zkoušky</t>
  </si>
  <si>
    <t>755621414</t>
  </si>
  <si>
    <t>Poznámka k položce:
předepsané zkoušky pro realizaci stavby komunikací</t>
  </si>
  <si>
    <t>043203000</t>
  </si>
  <si>
    <t>Měření, monitoring, rozbory bez rozlišení</t>
  </si>
  <si>
    <t>sozbor</t>
  </si>
  <si>
    <t>1993832603</t>
  </si>
  <si>
    <t>https://podminky.urs.cz/item/CS_URS_2021_01/043203000</t>
  </si>
  <si>
    <t>Poznámka k položce:
Diagnostika a pasport stávajících příjezdových komunikací na stavbu před zahájením stavby v jejím průběhu a po skončení stavby</t>
  </si>
  <si>
    <t>049303000</t>
  </si>
  <si>
    <t>Náklady vzniklé v souvislosti s předáním stavby - hlavní mostní prohlídka</t>
  </si>
  <si>
    <t>705315789</t>
  </si>
  <si>
    <t>https://podminky.urs.cz/item/CS_URS_2021_01/049303000</t>
  </si>
  <si>
    <t>SO 0002 - VEDLEJŠÍ ROZPOČTOVÉ NÁKLADY MĚSTO MĚČÍN</t>
  </si>
  <si>
    <t>1*0,3 'Přepočtené koeficientem množství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</si>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</sst>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9" fillId="2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2103000" TargetMode="External" /><Relationship Id="rId2" Type="http://schemas.openxmlformats.org/officeDocument/2006/relationships/hyperlink" Target="https://podminky.urs.cz/item/CS_URS_2021_01/012303000" TargetMode="External" /><Relationship Id="rId3" Type="http://schemas.openxmlformats.org/officeDocument/2006/relationships/hyperlink" Target="https://podminky.urs.cz/item/CS_URS_2021_01/013254000" TargetMode="External" /><Relationship Id="rId4" Type="http://schemas.openxmlformats.org/officeDocument/2006/relationships/hyperlink" Target="https://podminky.urs.cz/item/CS_URS_2021_01/030001000" TargetMode="External" /><Relationship Id="rId5" Type="http://schemas.openxmlformats.org/officeDocument/2006/relationships/hyperlink" Target="https://podminky.urs.cz/item/CS_URS_2021_01/034303000" TargetMode="External" /><Relationship Id="rId6" Type="http://schemas.openxmlformats.org/officeDocument/2006/relationships/hyperlink" Target="https://podminky.urs.cz/item/CS_URS_2021_01/043103000" TargetMode="External" /><Relationship Id="rId7" Type="http://schemas.openxmlformats.org/officeDocument/2006/relationships/hyperlink" Target="https://podminky.urs.cz/item/CS_URS_2021_01/043203000" TargetMode="External" /><Relationship Id="rId8" Type="http://schemas.openxmlformats.org/officeDocument/2006/relationships/hyperlink" Target="https://podminky.urs.cz/item/CS_URS_2021_01/049303000" TargetMode="External" /><Relationship Id="rId9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2103000" TargetMode="External" /><Relationship Id="rId2" Type="http://schemas.openxmlformats.org/officeDocument/2006/relationships/hyperlink" Target="https://podminky.urs.cz/item/CS_URS_2021_01/012303000" TargetMode="External" /><Relationship Id="rId3" Type="http://schemas.openxmlformats.org/officeDocument/2006/relationships/hyperlink" Target="https://podminky.urs.cz/item/CS_URS_2021_01/013254000" TargetMode="External" /><Relationship Id="rId4" Type="http://schemas.openxmlformats.org/officeDocument/2006/relationships/hyperlink" Target="https://podminky.urs.cz/item/CS_URS_2021_01/030001000" TargetMode="External" /><Relationship Id="rId5" Type="http://schemas.openxmlformats.org/officeDocument/2006/relationships/hyperlink" Target="https://podminky.urs.cz/item/CS_URS_2021_01/034303000" TargetMode="External" /><Relationship Id="rId6" Type="http://schemas.openxmlformats.org/officeDocument/2006/relationships/hyperlink" Target="https://podminky.urs.cz/item/CS_URS_2021_01/043103000" TargetMode="External" /><Relationship Id="rId7" Type="http://schemas.openxmlformats.org/officeDocument/2006/relationships/hyperlink" Target="https://podminky.urs.cz/item/CS_URS_2021_01/043203000" TargetMode="External" /><Relationship Id="rId8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51101" TargetMode="External" /><Relationship Id="rId2" Type="http://schemas.openxmlformats.org/officeDocument/2006/relationships/hyperlink" Target="https://podminky.urs.cz/item/CS_URS_2022_01/112251102" TargetMode="External" /><Relationship Id="rId3" Type="http://schemas.openxmlformats.org/officeDocument/2006/relationships/hyperlink" Target="https://podminky.urs.cz/item/CS_URS_2022_01/113107185" TargetMode="External" /><Relationship Id="rId4" Type="http://schemas.openxmlformats.org/officeDocument/2006/relationships/hyperlink" Target="https://podminky.urs.cz/item/CS_URS_2022_01/115001106" TargetMode="External" /><Relationship Id="rId5" Type="http://schemas.openxmlformats.org/officeDocument/2006/relationships/hyperlink" Target="https://podminky.urs.cz/item/CS_URS_2022_01/115101201" TargetMode="External" /><Relationship Id="rId6" Type="http://schemas.openxmlformats.org/officeDocument/2006/relationships/hyperlink" Target="https://podminky.urs.cz/item/CS_URS_2022_01/116951201" TargetMode="External" /><Relationship Id="rId7" Type="http://schemas.openxmlformats.org/officeDocument/2006/relationships/hyperlink" Target="https://podminky.urs.cz/item/CS_URS_2022_01/121151124" TargetMode="External" /><Relationship Id="rId8" Type="http://schemas.openxmlformats.org/officeDocument/2006/relationships/hyperlink" Target="https://podminky.urs.cz/item/CS_URS_2022_01/122252206" TargetMode="External" /><Relationship Id="rId9" Type="http://schemas.openxmlformats.org/officeDocument/2006/relationships/hyperlink" Target="https://podminky.urs.cz/item/CS_URS_2022_01/132251104" TargetMode="External" /><Relationship Id="rId10" Type="http://schemas.openxmlformats.org/officeDocument/2006/relationships/hyperlink" Target="https://podminky.urs.cz/item/CS_URS_2022_01/132254104" TargetMode="External" /><Relationship Id="rId11" Type="http://schemas.openxmlformats.org/officeDocument/2006/relationships/hyperlink" Target="https://podminky.urs.cz/item/CS_URS_2022_01/132254202" TargetMode="External" /><Relationship Id="rId12" Type="http://schemas.openxmlformats.org/officeDocument/2006/relationships/hyperlink" Target="https://podminky.urs.cz/item/CS_URS_2022_01/151101101" TargetMode="External" /><Relationship Id="rId13" Type="http://schemas.openxmlformats.org/officeDocument/2006/relationships/hyperlink" Target="https://podminky.urs.cz/item/CS_URS_2022_01/151101111" TargetMode="External" /><Relationship Id="rId14" Type="http://schemas.openxmlformats.org/officeDocument/2006/relationships/hyperlink" Target="https://podminky.urs.cz/item/CS_URS_2022_01/162301501" TargetMode="External" /><Relationship Id="rId15" Type="http://schemas.openxmlformats.org/officeDocument/2006/relationships/hyperlink" Target="https://podminky.urs.cz/item/CS_URS_2022_01/162351103" TargetMode="External" /><Relationship Id="rId16" Type="http://schemas.openxmlformats.org/officeDocument/2006/relationships/hyperlink" Target="https://podminky.urs.cz/item/CS_URS_2022_01/162451106" TargetMode="External" /><Relationship Id="rId17" Type="http://schemas.openxmlformats.org/officeDocument/2006/relationships/hyperlink" Target="https://podminky.urs.cz/item/CS_URS_2022_01/171151101" TargetMode="External" /><Relationship Id="rId18" Type="http://schemas.openxmlformats.org/officeDocument/2006/relationships/hyperlink" Target="https://podminky.urs.cz/item/CS_URS_2022_01/171152121" TargetMode="External" /><Relationship Id="rId19" Type="http://schemas.openxmlformats.org/officeDocument/2006/relationships/hyperlink" Target="https://podminky.urs.cz/item/CS_URS_2022_01/174111101" TargetMode="External" /><Relationship Id="rId20" Type="http://schemas.openxmlformats.org/officeDocument/2006/relationships/hyperlink" Target="https://podminky.urs.cz/item/CS_URS_2022_01/174251202" TargetMode="External" /><Relationship Id="rId21" Type="http://schemas.openxmlformats.org/officeDocument/2006/relationships/hyperlink" Target="https://podminky.urs.cz/item/CS_URS_2022_01/175151101" TargetMode="External" /><Relationship Id="rId22" Type="http://schemas.openxmlformats.org/officeDocument/2006/relationships/hyperlink" Target="https://podminky.urs.cz/item/CS_URS_2022_01/181111131" TargetMode="External" /><Relationship Id="rId23" Type="http://schemas.openxmlformats.org/officeDocument/2006/relationships/hyperlink" Target="https://podminky.urs.cz/item/CS_URS_2022_01/181152302" TargetMode="External" /><Relationship Id="rId24" Type="http://schemas.openxmlformats.org/officeDocument/2006/relationships/hyperlink" Target="https://podminky.urs.cz/item/CS_URS_2022_01/181351103" TargetMode="External" /><Relationship Id="rId25" Type="http://schemas.openxmlformats.org/officeDocument/2006/relationships/hyperlink" Target="https://podminky.urs.cz/item/CS_URS_2022_01/181411121" TargetMode="External" /><Relationship Id="rId26" Type="http://schemas.openxmlformats.org/officeDocument/2006/relationships/hyperlink" Target="https://podminky.urs.cz/item/CS_URS_2022_01/181411122" TargetMode="External" /><Relationship Id="rId27" Type="http://schemas.openxmlformats.org/officeDocument/2006/relationships/hyperlink" Target="https://podminky.urs.cz/item/CS_URS_2022_01/182151111" TargetMode="External" /><Relationship Id="rId28" Type="http://schemas.openxmlformats.org/officeDocument/2006/relationships/hyperlink" Target="https://podminky.urs.cz/item/CS_URS_2022_01/182251101" TargetMode="External" /><Relationship Id="rId29" Type="http://schemas.openxmlformats.org/officeDocument/2006/relationships/hyperlink" Target="https://podminky.urs.cz/item/CS_URS_2022_01/182351123" TargetMode="External" /><Relationship Id="rId30" Type="http://schemas.openxmlformats.org/officeDocument/2006/relationships/hyperlink" Target="https://podminky.urs.cz/item/CS_URS_2022_01/451317777" TargetMode="External" /><Relationship Id="rId31" Type="http://schemas.openxmlformats.org/officeDocument/2006/relationships/hyperlink" Target="https://podminky.urs.cz/item/CS_URS_2022_01/564871111" TargetMode="External" /><Relationship Id="rId32" Type="http://schemas.openxmlformats.org/officeDocument/2006/relationships/hyperlink" Target="https://podminky.urs.cz/item/CS_URS_2022_01/564952113" TargetMode="External" /><Relationship Id="rId33" Type="http://schemas.openxmlformats.org/officeDocument/2006/relationships/hyperlink" Target="https://podminky.urs.cz/item/CS_URS_2022_01/565135121" TargetMode="External" /><Relationship Id="rId34" Type="http://schemas.openxmlformats.org/officeDocument/2006/relationships/hyperlink" Target="https://podminky.urs.cz/item/CS_URS_2022_01/569751111" TargetMode="External" /><Relationship Id="rId35" Type="http://schemas.openxmlformats.org/officeDocument/2006/relationships/hyperlink" Target="https://podminky.urs.cz/item/CS_URS_2022_01/569903311" TargetMode="External" /><Relationship Id="rId36" Type="http://schemas.openxmlformats.org/officeDocument/2006/relationships/hyperlink" Target="https://podminky.urs.cz/item/CS_URS_2022_01/571907118" TargetMode="External" /><Relationship Id="rId37" Type="http://schemas.openxmlformats.org/officeDocument/2006/relationships/hyperlink" Target="https://podminky.urs.cz/item/CS_URS_2022_01/573231106" TargetMode="External" /><Relationship Id="rId38" Type="http://schemas.openxmlformats.org/officeDocument/2006/relationships/hyperlink" Target="https://podminky.urs.cz/item/CS_URS_2022_01/573231107" TargetMode="External" /><Relationship Id="rId39" Type="http://schemas.openxmlformats.org/officeDocument/2006/relationships/hyperlink" Target="https://podminky.urs.cz/item/CS_URS_2022_01/577134141" TargetMode="External" /><Relationship Id="rId40" Type="http://schemas.openxmlformats.org/officeDocument/2006/relationships/hyperlink" Target="https://podminky.urs.cz/item/CS_URS_2022_01/577156141" TargetMode="External" /><Relationship Id="rId41" Type="http://schemas.openxmlformats.org/officeDocument/2006/relationships/hyperlink" Target="https://podminky.urs.cz/item/CS_URS_2022_01/594511111" TargetMode="External" /><Relationship Id="rId42" Type="http://schemas.openxmlformats.org/officeDocument/2006/relationships/hyperlink" Target="https://podminky.urs.cz/item/CS_URS_2022_01/599632111" TargetMode="External" /><Relationship Id="rId43" Type="http://schemas.openxmlformats.org/officeDocument/2006/relationships/hyperlink" Target="https://podminky.urs.cz/item/CS_URS_2022_01/871315221" TargetMode="External" /><Relationship Id="rId44" Type="http://schemas.openxmlformats.org/officeDocument/2006/relationships/hyperlink" Target="https://podminky.urs.cz/item/CS_URS_2022_01/899331111" TargetMode="External" /><Relationship Id="rId45" Type="http://schemas.openxmlformats.org/officeDocument/2006/relationships/hyperlink" Target="https://podminky.urs.cz/item/CS_URS_2022_01/912211111" TargetMode="External" /><Relationship Id="rId46" Type="http://schemas.openxmlformats.org/officeDocument/2006/relationships/hyperlink" Target="https://podminky.urs.cz/item/CS_URS_2022_01/914111111" TargetMode="External" /><Relationship Id="rId47" Type="http://schemas.openxmlformats.org/officeDocument/2006/relationships/hyperlink" Target="https://podminky.urs.cz/item/CS_URS_2022_01/914511112" TargetMode="External" /><Relationship Id="rId48" Type="http://schemas.openxmlformats.org/officeDocument/2006/relationships/hyperlink" Target="https://podminky.urs.cz/item/CS_URS_2022_01/915211112" TargetMode="External" /><Relationship Id="rId49" Type="http://schemas.openxmlformats.org/officeDocument/2006/relationships/hyperlink" Target="https://podminky.urs.cz/item/CS_URS_2022_01/915211122" TargetMode="External" /><Relationship Id="rId50" Type="http://schemas.openxmlformats.org/officeDocument/2006/relationships/hyperlink" Target="https://podminky.urs.cz/item/CS_URS_2022_01/915221112" TargetMode="External" /><Relationship Id="rId51" Type="http://schemas.openxmlformats.org/officeDocument/2006/relationships/hyperlink" Target="https://podminky.urs.cz/item/CS_URS_2022_01/915221122" TargetMode="External" /><Relationship Id="rId52" Type="http://schemas.openxmlformats.org/officeDocument/2006/relationships/hyperlink" Target="https://podminky.urs.cz/item/CS_URS_2022_01/915231112" TargetMode="External" /><Relationship Id="rId53" Type="http://schemas.openxmlformats.org/officeDocument/2006/relationships/hyperlink" Target="https://podminky.urs.cz/item/CS_URS_2022_01/915611111" TargetMode="External" /><Relationship Id="rId54" Type="http://schemas.openxmlformats.org/officeDocument/2006/relationships/hyperlink" Target="https://podminky.urs.cz/item/CS_URS_2022_01/915621111" TargetMode="External" /><Relationship Id="rId55" Type="http://schemas.openxmlformats.org/officeDocument/2006/relationships/hyperlink" Target="https://podminky.urs.cz/item/CS_URS_2022_01/916111123" TargetMode="External" /><Relationship Id="rId56" Type="http://schemas.openxmlformats.org/officeDocument/2006/relationships/hyperlink" Target="https://podminky.urs.cz/item/CS_URS_2022_01/916231213" TargetMode="External" /><Relationship Id="rId57" Type="http://schemas.openxmlformats.org/officeDocument/2006/relationships/hyperlink" Target="https://podminky.urs.cz/item/CS_URS_2022_01/919112212" TargetMode="External" /><Relationship Id="rId58" Type="http://schemas.openxmlformats.org/officeDocument/2006/relationships/hyperlink" Target="https://podminky.urs.cz/item/CS_URS_2022_01/919122111" TargetMode="External" /><Relationship Id="rId59" Type="http://schemas.openxmlformats.org/officeDocument/2006/relationships/hyperlink" Target="https://podminky.urs.cz/item/CS_URS_2022_01/919521140" TargetMode="External" /><Relationship Id="rId60" Type="http://schemas.openxmlformats.org/officeDocument/2006/relationships/hyperlink" Target="https://podminky.urs.cz/item/CS_URS_2022_01/919535556" TargetMode="External" /><Relationship Id="rId61" Type="http://schemas.openxmlformats.org/officeDocument/2006/relationships/hyperlink" Target="https://podminky.urs.cz/item/CS_URS_2022_01/919535558" TargetMode="External" /><Relationship Id="rId62" Type="http://schemas.openxmlformats.org/officeDocument/2006/relationships/hyperlink" Target="https://podminky.urs.cz/item/CS_URS_2022_01/919551124" TargetMode="External" /><Relationship Id="rId63" Type="http://schemas.openxmlformats.org/officeDocument/2006/relationships/hyperlink" Target="https://podminky.urs.cz/item/CS_URS_2022_01/919735112" TargetMode="External" /><Relationship Id="rId64" Type="http://schemas.openxmlformats.org/officeDocument/2006/relationships/hyperlink" Target="https://podminky.urs.cz/item/CS_URS_2022_01/935112211" TargetMode="External" /><Relationship Id="rId65" Type="http://schemas.openxmlformats.org/officeDocument/2006/relationships/hyperlink" Target="https://podminky.urs.cz/item/CS_URS_2022_01/938902112" TargetMode="External" /><Relationship Id="rId66" Type="http://schemas.openxmlformats.org/officeDocument/2006/relationships/hyperlink" Target="https://podminky.urs.cz/item/CS_URS_2022_01/966008114" TargetMode="External" /><Relationship Id="rId67" Type="http://schemas.openxmlformats.org/officeDocument/2006/relationships/hyperlink" Target="https://podminky.urs.cz/item/CS_URS_2022_01/998225111" TargetMode="External" /><Relationship Id="rId6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85" TargetMode="External" /><Relationship Id="rId2" Type="http://schemas.openxmlformats.org/officeDocument/2006/relationships/hyperlink" Target="https://podminky.urs.cz/item/CS_URS_2022_01/113154264" TargetMode="External" /><Relationship Id="rId3" Type="http://schemas.openxmlformats.org/officeDocument/2006/relationships/hyperlink" Target="https://podminky.urs.cz/item/CS_URS_2022_01/122252204" TargetMode="External" /><Relationship Id="rId4" Type="http://schemas.openxmlformats.org/officeDocument/2006/relationships/hyperlink" Target="https://podminky.urs.cz/item/CS_URS_2022_01/132154102" TargetMode="External" /><Relationship Id="rId5" Type="http://schemas.openxmlformats.org/officeDocument/2006/relationships/hyperlink" Target="https://podminky.urs.cz/item/CS_URS_2022_01/151101101" TargetMode="External" /><Relationship Id="rId6" Type="http://schemas.openxmlformats.org/officeDocument/2006/relationships/hyperlink" Target="https://podminky.urs.cz/item/CS_URS_2022_01/151101111" TargetMode="External" /><Relationship Id="rId7" Type="http://schemas.openxmlformats.org/officeDocument/2006/relationships/hyperlink" Target="https://podminky.urs.cz/item/CS_URS_2022_01/174151101" TargetMode="External" /><Relationship Id="rId8" Type="http://schemas.openxmlformats.org/officeDocument/2006/relationships/hyperlink" Target="https://podminky.urs.cz/item/CS_URS_2022_01/175151101" TargetMode="External" /><Relationship Id="rId9" Type="http://schemas.openxmlformats.org/officeDocument/2006/relationships/hyperlink" Target="https://podminky.urs.cz/item/CS_URS_2022_01/181152302" TargetMode="External" /><Relationship Id="rId10" Type="http://schemas.openxmlformats.org/officeDocument/2006/relationships/hyperlink" Target="https://podminky.urs.cz/item/CS_URS_2022_01/564861111" TargetMode="External" /><Relationship Id="rId11" Type="http://schemas.openxmlformats.org/officeDocument/2006/relationships/hyperlink" Target="https://podminky.urs.cz/item/CS_URS_2022_01/564952111" TargetMode="External" /><Relationship Id="rId12" Type="http://schemas.openxmlformats.org/officeDocument/2006/relationships/hyperlink" Target="https://podminky.urs.cz/item/CS_URS_2022_01/565165101" TargetMode="External" /><Relationship Id="rId13" Type="http://schemas.openxmlformats.org/officeDocument/2006/relationships/hyperlink" Target="https://podminky.urs.cz/item/CS_URS_2022_01/565165121" TargetMode="External" /><Relationship Id="rId14" Type="http://schemas.openxmlformats.org/officeDocument/2006/relationships/hyperlink" Target="https://podminky.urs.cz/item/CS_URS_2022_01/571907118" TargetMode="External" /><Relationship Id="rId15" Type="http://schemas.openxmlformats.org/officeDocument/2006/relationships/hyperlink" Target="https://podminky.urs.cz/item/CS_URS_2022_01/573231107" TargetMode="External" /><Relationship Id="rId16" Type="http://schemas.openxmlformats.org/officeDocument/2006/relationships/hyperlink" Target="https://podminky.urs.cz/item/CS_URS_2022_01/576123121" TargetMode="External" /><Relationship Id="rId17" Type="http://schemas.openxmlformats.org/officeDocument/2006/relationships/hyperlink" Target="https://podminky.urs.cz/item/CS_URS_2022_01/577134121" TargetMode="External" /><Relationship Id="rId18" Type="http://schemas.openxmlformats.org/officeDocument/2006/relationships/hyperlink" Target="https://podminky.urs.cz/item/CS_URS_2022_01/577145112" TargetMode="External" /><Relationship Id="rId19" Type="http://schemas.openxmlformats.org/officeDocument/2006/relationships/hyperlink" Target="https://podminky.urs.cz/item/CS_URS_2022_01/899331111" TargetMode="External" /><Relationship Id="rId20" Type="http://schemas.openxmlformats.org/officeDocument/2006/relationships/hyperlink" Target="https://podminky.urs.cz/item/CS_URS_2022_01/899431111" TargetMode="External" /><Relationship Id="rId21" Type="http://schemas.openxmlformats.org/officeDocument/2006/relationships/hyperlink" Target="https://podminky.urs.cz/item/CS_URS_2022_01/914111111" TargetMode="External" /><Relationship Id="rId22" Type="http://schemas.openxmlformats.org/officeDocument/2006/relationships/hyperlink" Target="https://podminky.urs.cz/item/CS_URS_2022_01/914511112" TargetMode="External" /><Relationship Id="rId23" Type="http://schemas.openxmlformats.org/officeDocument/2006/relationships/hyperlink" Target="https://podminky.urs.cz/item/CS_URS_2022_01/915211111" TargetMode="External" /><Relationship Id="rId24" Type="http://schemas.openxmlformats.org/officeDocument/2006/relationships/hyperlink" Target="https://podminky.urs.cz/item/CS_URS_2022_01/915221121" TargetMode="External" /><Relationship Id="rId25" Type="http://schemas.openxmlformats.org/officeDocument/2006/relationships/hyperlink" Target="https://podminky.urs.cz/item/CS_URS_2022_01/915231111" TargetMode="External" /><Relationship Id="rId26" Type="http://schemas.openxmlformats.org/officeDocument/2006/relationships/hyperlink" Target="https://podminky.urs.cz/item/CS_URS_2022_01/915611111" TargetMode="External" /><Relationship Id="rId27" Type="http://schemas.openxmlformats.org/officeDocument/2006/relationships/hyperlink" Target="https://podminky.urs.cz/item/CS_URS_2022_01/915621111" TargetMode="External" /><Relationship Id="rId28" Type="http://schemas.openxmlformats.org/officeDocument/2006/relationships/hyperlink" Target="https://podminky.urs.cz/item/CS_URS_2022_01/916111123" TargetMode="External" /><Relationship Id="rId29" Type="http://schemas.openxmlformats.org/officeDocument/2006/relationships/hyperlink" Target="https://podminky.urs.cz/item/CS_URS_2022_01/919112211" TargetMode="External" /><Relationship Id="rId30" Type="http://schemas.openxmlformats.org/officeDocument/2006/relationships/hyperlink" Target="https://podminky.urs.cz/item/CS_URS_2022_01/919121111" TargetMode="External" /><Relationship Id="rId31" Type="http://schemas.openxmlformats.org/officeDocument/2006/relationships/hyperlink" Target="https://podminky.urs.cz/item/CS_URS_2022_01/919731121" TargetMode="External" /><Relationship Id="rId32" Type="http://schemas.openxmlformats.org/officeDocument/2006/relationships/hyperlink" Target="https://podminky.urs.cz/item/CS_URS_2022_01/966006132" TargetMode="External" /><Relationship Id="rId33" Type="http://schemas.openxmlformats.org/officeDocument/2006/relationships/hyperlink" Target="https://podminky.urs.cz/item/CS_URS_2022_01/979071121" TargetMode="External" /><Relationship Id="rId34" Type="http://schemas.openxmlformats.org/officeDocument/2006/relationships/hyperlink" Target="https://podminky.urs.cz/item/CS_URS_2022_01/997221551" TargetMode="External" /><Relationship Id="rId35" Type="http://schemas.openxmlformats.org/officeDocument/2006/relationships/hyperlink" Target="https://podminky.urs.cz/item/CS_URS_2022_01/997221579" TargetMode="External" /><Relationship Id="rId36" Type="http://schemas.openxmlformats.org/officeDocument/2006/relationships/hyperlink" Target="https://podminky.urs.cz/item/CS_URS_2022_01/998225111" TargetMode="External" /><Relationship Id="rId3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564851111" TargetMode="External" /><Relationship Id="rId2" Type="http://schemas.openxmlformats.org/officeDocument/2006/relationships/hyperlink" Target="https://podminky.urs.cz/item/CS_URS_2022_01/564851111" TargetMode="External" /><Relationship Id="rId3" Type="http://schemas.openxmlformats.org/officeDocument/2006/relationships/hyperlink" Target="https://podminky.urs.cz/item/CS_URS_2022_01/565155111" TargetMode="External" /><Relationship Id="rId4" Type="http://schemas.openxmlformats.org/officeDocument/2006/relationships/hyperlink" Target="https://podminky.urs.cz/item/CS_URS_2022_01/573231106" TargetMode="External" /><Relationship Id="rId5" Type="http://schemas.openxmlformats.org/officeDocument/2006/relationships/hyperlink" Target="https://podminky.urs.cz/item/CS_URS_2022_01/577134131" TargetMode="External" /><Relationship Id="rId6" Type="http://schemas.openxmlformats.org/officeDocument/2006/relationships/hyperlink" Target="https://podminky.urs.cz/item/CS_URS_2022_01/596211112" TargetMode="External" /><Relationship Id="rId7" Type="http://schemas.openxmlformats.org/officeDocument/2006/relationships/hyperlink" Target="https://podminky.urs.cz/item/CS_URS_2022_01/596212210" TargetMode="External" /><Relationship Id="rId8" Type="http://schemas.openxmlformats.org/officeDocument/2006/relationships/hyperlink" Target="https://podminky.urs.cz/item/CS_URS_2022_01/916231213" TargetMode="External" /><Relationship Id="rId9" Type="http://schemas.openxmlformats.org/officeDocument/2006/relationships/hyperlink" Target="https://podminky.urs.cz/item/CS_URS_2022_01/916331112" TargetMode="External" /><Relationship Id="rId10" Type="http://schemas.openxmlformats.org/officeDocument/2006/relationships/hyperlink" Target="https://podminky.urs.cz/item/CS_URS_2022_01/966073810" TargetMode="External" /><Relationship Id="rId11" Type="http://schemas.openxmlformats.org/officeDocument/2006/relationships/hyperlink" Target="https://podminky.urs.cz/item/CS_URS_2022_01/998225111" TargetMode="External" /><Relationship Id="rId1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181" TargetMode="External" /><Relationship Id="rId2" Type="http://schemas.openxmlformats.org/officeDocument/2006/relationships/hyperlink" Target="https://podminky.urs.cz/item/CS_URS_2022_01/113107182" TargetMode="External" /><Relationship Id="rId3" Type="http://schemas.openxmlformats.org/officeDocument/2006/relationships/hyperlink" Target="https://podminky.urs.cz/item/CS_URS_2022_01/113107312" TargetMode="External" /><Relationship Id="rId4" Type="http://schemas.openxmlformats.org/officeDocument/2006/relationships/hyperlink" Target="https://podminky.urs.cz/item/CS_URS_2022_01/115101201" TargetMode="External" /><Relationship Id="rId5" Type="http://schemas.openxmlformats.org/officeDocument/2006/relationships/hyperlink" Target="https://podminky.urs.cz/item/CS_URS_2022_01/183405211" TargetMode="External" /><Relationship Id="rId6" Type="http://schemas.openxmlformats.org/officeDocument/2006/relationships/hyperlink" Target="https://podminky.urs.cz/item/CS_URS_2022_01/185804312" TargetMode="External" /><Relationship Id="rId7" Type="http://schemas.openxmlformats.org/officeDocument/2006/relationships/hyperlink" Target="https://podminky.urs.cz/item/CS_URS_2022_01/273311124" TargetMode="External" /><Relationship Id="rId8" Type="http://schemas.openxmlformats.org/officeDocument/2006/relationships/hyperlink" Target="https://podminky.urs.cz/item/CS_URS_2022_01/273361116" TargetMode="External" /><Relationship Id="rId9" Type="http://schemas.openxmlformats.org/officeDocument/2006/relationships/hyperlink" Target="https://podminky.urs.cz/item/CS_URS_2022_01/334323217" TargetMode="External" /><Relationship Id="rId10" Type="http://schemas.openxmlformats.org/officeDocument/2006/relationships/hyperlink" Target="https://podminky.urs.cz/item/CS_URS_2022_01/334361216" TargetMode="External" /><Relationship Id="rId11" Type="http://schemas.openxmlformats.org/officeDocument/2006/relationships/hyperlink" Target="https://podminky.urs.cz/item/CS_URS_2022_01/317321118" TargetMode="External" /><Relationship Id="rId12" Type="http://schemas.openxmlformats.org/officeDocument/2006/relationships/hyperlink" Target="https://podminky.urs.cz/item/CS_URS_2022_01/317353121" TargetMode="External" /><Relationship Id="rId13" Type="http://schemas.openxmlformats.org/officeDocument/2006/relationships/hyperlink" Target="https://podminky.urs.cz/item/CS_URS_2022_01/317353221" TargetMode="External" /><Relationship Id="rId14" Type="http://schemas.openxmlformats.org/officeDocument/2006/relationships/hyperlink" Target="https://podminky.urs.cz/item/CS_URS_2022_01/317361116" TargetMode="External" /><Relationship Id="rId15" Type="http://schemas.openxmlformats.org/officeDocument/2006/relationships/hyperlink" Target="https://podminky.urs.cz/item/CS_URS_2022_01/317171126" TargetMode="External" /><Relationship Id="rId16" Type="http://schemas.openxmlformats.org/officeDocument/2006/relationships/hyperlink" Target="https://podminky.urs.cz/item/CS_URS_2022_01/389121111" TargetMode="External" /><Relationship Id="rId17" Type="http://schemas.openxmlformats.org/officeDocument/2006/relationships/hyperlink" Target="https://podminky.urs.cz/item/CS_URS_2022_01/421321128" TargetMode="External" /><Relationship Id="rId18" Type="http://schemas.openxmlformats.org/officeDocument/2006/relationships/hyperlink" Target="https://podminky.urs.cz/item/CS_URS_2022_01/421361236" TargetMode="External" /><Relationship Id="rId19" Type="http://schemas.openxmlformats.org/officeDocument/2006/relationships/hyperlink" Target="https://podminky.urs.cz/item/CS_URS_2022_01/421351131" TargetMode="External" /><Relationship Id="rId20" Type="http://schemas.openxmlformats.org/officeDocument/2006/relationships/hyperlink" Target="https://podminky.urs.cz/item/CS_URS_2022_01/421351231" TargetMode="External" /><Relationship Id="rId21" Type="http://schemas.openxmlformats.org/officeDocument/2006/relationships/hyperlink" Target="https://podminky.urs.cz/item/CS_URS_2022_01/465513256" TargetMode="External" /><Relationship Id="rId22" Type="http://schemas.openxmlformats.org/officeDocument/2006/relationships/hyperlink" Target="https://podminky.urs.cz/item/CS_URS_2022_01/628611131" TargetMode="External" /><Relationship Id="rId23" Type="http://schemas.openxmlformats.org/officeDocument/2006/relationships/hyperlink" Target="https://podminky.urs.cz/item/CS_URS_2022_01/911121111" TargetMode="External" /><Relationship Id="rId24" Type="http://schemas.openxmlformats.org/officeDocument/2006/relationships/hyperlink" Target="https://podminky.urs.cz/item/CS_URS_2022_01/914112111" TargetMode="External" /><Relationship Id="rId25" Type="http://schemas.openxmlformats.org/officeDocument/2006/relationships/hyperlink" Target="https://podminky.urs.cz/item/CS_URS_2022_01/962021112" TargetMode="External" /><Relationship Id="rId26" Type="http://schemas.openxmlformats.org/officeDocument/2006/relationships/hyperlink" Target="https://podminky.urs.cz/item/CS_URS_2022_01/966008115" TargetMode="External" /><Relationship Id="rId27" Type="http://schemas.openxmlformats.org/officeDocument/2006/relationships/hyperlink" Target="https://podminky.urs.cz/item/CS_URS_2022_01/966075141" TargetMode="External" /><Relationship Id="rId28" Type="http://schemas.openxmlformats.org/officeDocument/2006/relationships/hyperlink" Target="https://podminky.urs.cz/item/CS_URS_2022_01/998212111" TargetMode="External" /><Relationship Id="rId29" Type="http://schemas.openxmlformats.org/officeDocument/2006/relationships/hyperlink" Target="https://podminky.urs.cz/item/CS_URS_2022_01/711141559" TargetMode="External" /><Relationship Id="rId30" Type="http://schemas.openxmlformats.org/officeDocument/2006/relationships/hyperlink" Target="https://podminky.urs.cz/item/CS_URS_2022_01/711111001" TargetMode="External" /><Relationship Id="rId3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14" TargetMode="External" /><Relationship Id="rId2" Type="http://schemas.openxmlformats.org/officeDocument/2006/relationships/hyperlink" Target="https://podminky.urs.cz/item/CS_URS_2022_01/132254205" TargetMode="External" /><Relationship Id="rId3" Type="http://schemas.openxmlformats.org/officeDocument/2006/relationships/hyperlink" Target="https://podminky.urs.cz/item/CS_URS_2022_01/132354205" TargetMode="External" /><Relationship Id="rId4" Type="http://schemas.openxmlformats.org/officeDocument/2006/relationships/hyperlink" Target="https://podminky.urs.cz/item/CS_URS_2022_01/151101101" TargetMode="External" /><Relationship Id="rId5" Type="http://schemas.openxmlformats.org/officeDocument/2006/relationships/hyperlink" Target="https://podminky.urs.cz/item/CS_URS_2022_01/151101111" TargetMode="External" /><Relationship Id="rId6" Type="http://schemas.openxmlformats.org/officeDocument/2006/relationships/hyperlink" Target="https://podminky.urs.cz/item/CS_URS_2022_01/174151101" TargetMode="External" /><Relationship Id="rId7" Type="http://schemas.openxmlformats.org/officeDocument/2006/relationships/hyperlink" Target="https://podminky.urs.cz/item/CS_URS_2022_01/175151101" TargetMode="External" /><Relationship Id="rId8" Type="http://schemas.openxmlformats.org/officeDocument/2006/relationships/hyperlink" Target="https://podminky.urs.cz/item/CS_URS_2022_01/181351114" TargetMode="External" /><Relationship Id="rId9" Type="http://schemas.openxmlformats.org/officeDocument/2006/relationships/hyperlink" Target="https://podminky.urs.cz/item/CS_URS_2022_01/181411122" TargetMode="External" /><Relationship Id="rId10" Type="http://schemas.openxmlformats.org/officeDocument/2006/relationships/hyperlink" Target="https://podminky.urs.cz/item/CS_URS_2022_01/452112111" TargetMode="External" /><Relationship Id="rId11" Type="http://schemas.openxmlformats.org/officeDocument/2006/relationships/hyperlink" Target="https://podminky.urs.cz/item/CS_URS_2022_01/452311131" TargetMode="External" /><Relationship Id="rId12" Type="http://schemas.openxmlformats.org/officeDocument/2006/relationships/hyperlink" Target="https://podminky.urs.cz/item/CS_URS_2022_01/452312131" TargetMode="External" /><Relationship Id="rId13" Type="http://schemas.openxmlformats.org/officeDocument/2006/relationships/hyperlink" Target="https://podminky.urs.cz/item/CS_URS_2022_01/597161111" TargetMode="External" /><Relationship Id="rId14" Type="http://schemas.openxmlformats.org/officeDocument/2006/relationships/hyperlink" Target="https://podminky.urs.cz/item/CS_URS_2022_01/871360410" TargetMode="External" /><Relationship Id="rId15" Type="http://schemas.openxmlformats.org/officeDocument/2006/relationships/hyperlink" Target="https://podminky.urs.cz/item/CS_URS_2022_01/871370410" TargetMode="External" /><Relationship Id="rId16" Type="http://schemas.openxmlformats.org/officeDocument/2006/relationships/hyperlink" Target="https://podminky.urs.cz/item/CS_URS_2022_01/871390410" TargetMode="External" /><Relationship Id="rId17" Type="http://schemas.openxmlformats.org/officeDocument/2006/relationships/hyperlink" Target="https://podminky.urs.cz/item/CS_URS_2022_01/877360410" TargetMode="External" /><Relationship Id="rId18" Type="http://schemas.openxmlformats.org/officeDocument/2006/relationships/hyperlink" Target="https://podminky.urs.cz/item/CS_URS_2022_01/877360420" TargetMode="External" /><Relationship Id="rId19" Type="http://schemas.openxmlformats.org/officeDocument/2006/relationships/hyperlink" Target="https://podminky.urs.cz/item/CS_URS_2022_01/877370420" TargetMode="External" /><Relationship Id="rId20" Type="http://schemas.openxmlformats.org/officeDocument/2006/relationships/hyperlink" Target="https://podminky.urs.cz/item/CS_URS_2022_01/877390420" TargetMode="External" /><Relationship Id="rId21" Type="http://schemas.openxmlformats.org/officeDocument/2006/relationships/hyperlink" Target="https://podminky.urs.cz/item/CS_URS_2022_01/892372111" TargetMode="External" /><Relationship Id="rId22" Type="http://schemas.openxmlformats.org/officeDocument/2006/relationships/hyperlink" Target="https://podminky.urs.cz/item/CS_URS_2022_01/892381111" TargetMode="External" /><Relationship Id="rId23" Type="http://schemas.openxmlformats.org/officeDocument/2006/relationships/hyperlink" Target="https://podminky.urs.cz/item/CS_URS_2022_01/892421111" TargetMode="External" /><Relationship Id="rId24" Type="http://schemas.openxmlformats.org/officeDocument/2006/relationships/hyperlink" Target="https://podminky.urs.cz/item/CS_URS_2022_01/892442111" TargetMode="External" /><Relationship Id="rId25" Type="http://schemas.openxmlformats.org/officeDocument/2006/relationships/hyperlink" Target="https://podminky.urs.cz/item/CS_URS_2022_01/894118001" TargetMode="External" /><Relationship Id="rId26" Type="http://schemas.openxmlformats.org/officeDocument/2006/relationships/hyperlink" Target="https://podminky.urs.cz/item/CS_URS_2022_01/894411121" TargetMode="External" /><Relationship Id="rId27" Type="http://schemas.openxmlformats.org/officeDocument/2006/relationships/hyperlink" Target="https://podminky.urs.cz/item/CS_URS_2022_01/894411131" TargetMode="External" /><Relationship Id="rId28" Type="http://schemas.openxmlformats.org/officeDocument/2006/relationships/hyperlink" Target="https://podminky.urs.cz/item/CS_URS_2022_01/899304111" TargetMode="External" /><Relationship Id="rId29" Type="http://schemas.openxmlformats.org/officeDocument/2006/relationships/hyperlink" Target="https://podminky.urs.cz/item/CS_URS_2022_01/899623141" TargetMode="External" /><Relationship Id="rId30" Type="http://schemas.openxmlformats.org/officeDocument/2006/relationships/hyperlink" Target="https://podminky.urs.cz/item/CS_URS_2022_01/899643111" TargetMode="External" /><Relationship Id="rId31" Type="http://schemas.openxmlformats.org/officeDocument/2006/relationships/hyperlink" Target="https://podminky.urs.cz/item/CS_URS_2022_01/938902322" TargetMode="External" /><Relationship Id="rId32" Type="http://schemas.openxmlformats.org/officeDocument/2006/relationships/hyperlink" Target="https://podminky.urs.cz/item/CS_URS_2022_01/998276101" TargetMode="External" /><Relationship Id="rId33" Type="http://schemas.openxmlformats.org/officeDocument/2006/relationships/hyperlink" Target="https://podminky.urs.cz/item/CS_URS_2022_01/998276124" TargetMode="External" /><Relationship Id="rId3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54205" TargetMode="External" /><Relationship Id="rId2" Type="http://schemas.openxmlformats.org/officeDocument/2006/relationships/hyperlink" Target="https://podminky.urs.cz/item/CS_URS_2022_01/132354205" TargetMode="External" /><Relationship Id="rId3" Type="http://schemas.openxmlformats.org/officeDocument/2006/relationships/hyperlink" Target="https://podminky.urs.cz/item/CS_URS_2022_01/151101101" TargetMode="External" /><Relationship Id="rId4" Type="http://schemas.openxmlformats.org/officeDocument/2006/relationships/hyperlink" Target="https://podminky.urs.cz/item/CS_URS_2022_01/151101111" TargetMode="External" /><Relationship Id="rId5" Type="http://schemas.openxmlformats.org/officeDocument/2006/relationships/hyperlink" Target="https://podminky.urs.cz/item/CS_URS_2022_01/174151101" TargetMode="External" /><Relationship Id="rId6" Type="http://schemas.openxmlformats.org/officeDocument/2006/relationships/hyperlink" Target="https://podminky.urs.cz/item/CS_URS_2022_01/175151101" TargetMode="External" /><Relationship Id="rId7" Type="http://schemas.openxmlformats.org/officeDocument/2006/relationships/hyperlink" Target="https://podminky.urs.cz/item/CS_URS_2022_01/451572111" TargetMode="External" /><Relationship Id="rId8" Type="http://schemas.openxmlformats.org/officeDocument/2006/relationships/hyperlink" Target="https://podminky.urs.cz/item/CS_URS_2022_01/850245121" TargetMode="External" /><Relationship Id="rId9" Type="http://schemas.openxmlformats.org/officeDocument/2006/relationships/hyperlink" Target="https://podminky.urs.cz/item/CS_URS_2022_01/857242122" TargetMode="External" /><Relationship Id="rId10" Type="http://schemas.openxmlformats.org/officeDocument/2006/relationships/hyperlink" Target="https://podminky.urs.cz/item/CS_URS_2022_01/857244122" TargetMode="External" /><Relationship Id="rId11" Type="http://schemas.openxmlformats.org/officeDocument/2006/relationships/hyperlink" Target="https://podminky.urs.cz/item/CS_URS_2022_01/871241211" TargetMode="External" /><Relationship Id="rId12" Type="http://schemas.openxmlformats.org/officeDocument/2006/relationships/hyperlink" Target="https://podminky.urs.cz/item/CS_URS_2022_01/877241101" TargetMode="External" /><Relationship Id="rId13" Type="http://schemas.openxmlformats.org/officeDocument/2006/relationships/hyperlink" Target="https://podminky.urs.cz/item/CS_URS_2022_01/877241110" TargetMode="External" /><Relationship Id="rId14" Type="http://schemas.openxmlformats.org/officeDocument/2006/relationships/hyperlink" Target="https://podminky.urs.cz/item/CS_URS_2022_01/891241112" TargetMode="External" /><Relationship Id="rId15" Type="http://schemas.openxmlformats.org/officeDocument/2006/relationships/hyperlink" Target="https://podminky.urs.cz/item/CS_URS_2022_01/891247111" TargetMode="External" /><Relationship Id="rId16" Type="http://schemas.openxmlformats.org/officeDocument/2006/relationships/hyperlink" Target="https://podminky.urs.cz/item/CS_URS_2022_01/891247211" TargetMode="External" /><Relationship Id="rId17" Type="http://schemas.openxmlformats.org/officeDocument/2006/relationships/hyperlink" Target="https://podminky.urs.cz/item/CS_URS_2022_01/892241111" TargetMode="External" /><Relationship Id="rId18" Type="http://schemas.openxmlformats.org/officeDocument/2006/relationships/hyperlink" Target="https://podminky.urs.cz/item/CS_URS_2022_01/892273122" TargetMode="External" /><Relationship Id="rId19" Type="http://schemas.openxmlformats.org/officeDocument/2006/relationships/hyperlink" Target="https://podminky.urs.cz/item/CS_URS_2022_01/892372111" TargetMode="External" /><Relationship Id="rId20" Type="http://schemas.openxmlformats.org/officeDocument/2006/relationships/hyperlink" Target="https://podminky.urs.cz/item/CS_URS_2022_01/899401112" TargetMode="External" /><Relationship Id="rId21" Type="http://schemas.openxmlformats.org/officeDocument/2006/relationships/hyperlink" Target="https://podminky.urs.cz/item/CS_URS_2022_01/899401113" TargetMode="External" /><Relationship Id="rId22" Type="http://schemas.openxmlformats.org/officeDocument/2006/relationships/hyperlink" Target="https://podminky.urs.cz/item/CS_URS_2022_01/899713111" TargetMode="External" /><Relationship Id="rId23" Type="http://schemas.openxmlformats.org/officeDocument/2006/relationships/hyperlink" Target="https://podminky.urs.cz/item/CS_URS_2022_01/899722113" TargetMode="External" /><Relationship Id="rId24" Type="http://schemas.openxmlformats.org/officeDocument/2006/relationships/hyperlink" Target="https://podminky.urs.cz/item/CS_URS_2022_01/998276101" TargetMode="External" /><Relationship Id="rId25" Type="http://schemas.openxmlformats.org/officeDocument/2006/relationships/hyperlink" Target="https://podminky.urs.cz/item/CS_URS_2022_01/998276124" TargetMode="External" /><Relationship Id="rId26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3" TargetMode="External" /><Relationship Id="rId2" Type="http://schemas.openxmlformats.org/officeDocument/2006/relationships/hyperlink" Target="https://podminky.urs.cz/item/CS_URS_2022_01/113201111" TargetMode="External" /><Relationship Id="rId3" Type="http://schemas.openxmlformats.org/officeDocument/2006/relationships/hyperlink" Target="https://podminky.urs.cz/item/CS_URS_2022_01/121151114" TargetMode="External" /><Relationship Id="rId4" Type="http://schemas.openxmlformats.org/officeDocument/2006/relationships/hyperlink" Target="https://podminky.urs.cz/item/CS_URS_2022_01/132254205" TargetMode="External" /><Relationship Id="rId5" Type="http://schemas.openxmlformats.org/officeDocument/2006/relationships/hyperlink" Target="https://podminky.urs.cz/item/CS_URS_2022_01/132354205" TargetMode="External" /><Relationship Id="rId6" Type="http://schemas.openxmlformats.org/officeDocument/2006/relationships/hyperlink" Target="https://podminky.urs.cz/item/CS_URS_2022_01/151101101" TargetMode="External" /><Relationship Id="rId7" Type="http://schemas.openxmlformats.org/officeDocument/2006/relationships/hyperlink" Target="https://podminky.urs.cz/item/CS_URS_2022_01/151101102" TargetMode="External" /><Relationship Id="rId8" Type="http://schemas.openxmlformats.org/officeDocument/2006/relationships/hyperlink" Target="https://podminky.urs.cz/item/CS_URS_2022_01/151101111" TargetMode="External" /><Relationship Id="rId9" Type="http://schemas.openxmlformats.org/officeDocument/2006/relationships/hyperlink" Target="https://podminky.urs.cz/item/CS_URS_2022_01/151101112" TargetMode="External" /><Relationship Id="rId10" Type="http://schemas.openxmlformats.org/officeDocument/2006/relationships/hyperlink" Target="https://podminky.urs.cz/item/CS_URS_2022_01/161151103" TargetMode="External" /><Relationship Id="rId11" Type="http://schemas.openxmlformats.org/officeDocument/2006/relationships/hyperlink" Target="https://podminky.urs.cz/item/CS_URS_2022_01/174151101" TargetMode="External" /><Relationship Id="rId12" Type="http://schemas.openxmlformats.org/officeDocument/2006/relationships/hyperlink" Target="https://podminky.urs.cz/item/CS_URS_2022_01/175151101" TargetMode="External" /><Relationship Id="rId13" Type="http://schemas.openxmlformats.org/officeDocument/2006/relationships/hyperlink" Target="https://podminky.urs.cz/item/CS_URS_2022_01/181351104" TargetMode="External" /><Relationship Id="rId14" Type="http://schemas.openxmlformats.org/officeDocument/2006/relationships/hyperlink" Target="https://podminky.urs.cz/item/CS_URS_2022_01/181411122" TargetMode="External" /><Relationship Id="rId15" Type="http://schemas.openxmlformats.org/officeDocument/2006/relationships/hyperlink" Target="https://podminky.urs.cz/item/CS_URS_2022_01/452112111" TargetMode="External" /><Relationship Id="rId16" Type="http://schemas.openxmlformats.org/officeDocument/2006/relationships/hyperlink" Target="https://podminky.urs.cz/item/CS_URS_2022_01/452311131" TargetMode="External" /><Relationship Id="rId17" Type="http://schemas.openxmlformats.org/officeDocument/2006/relationships/hyperlink" Target="https://podminky.urs.cz/item/CS_URS_2022_01/564760011" TargetMode="External" /><Relationship Id="rId18" Type="http://schemas.openxmlformats.org/officeDocument/2006/relationships/hyperlink" Target="https://podminky.urs.cz/item/CS_URS_2022_01/596211110" TargetMode="External" /><Relationship Id="rId19" Type="http://schemas.openxmlformats.org/officeDocument/2006/relationships/hyperlink" Target="https://podminky.urs.cz/item/CS_URS_2022_01/871360410" TargetMode="External" /><Relationship Id="rId20" Type="http://schemas.openxmlformats.org/officeDocument/2006/relationships/hyperlink" Target="https://podminky.urs.cz/item/CS_URS_2022_01/871420410" TargetMode="External" /><Relationship Id="rId21" Type="http://schemas.openxmlformats.org/officeDocument/2006/relationships/hyperlink" Target="https://podminky.urs.cz/item/CS_URS_2022_01/877360410" TargetMode="External" /><Relationship Id="rId22" Type="http://schemas.openxmlformats.org/officeDocument/2006/relationships/hyperlink" Target="https://podminky.urs.cz/item/CS_URS_2022_01/891365321" TargetMode="External" /><Relationship Id="rId23" Type="http://schemas.openxmlformats.org/officeDocument/2006/relationships/hyperlink" Target="https://podminky.urs.cz/item/CS_URS_2022_01/892372111" TargetMode="External" /><Relationship Id="rId24" Type="http://schemas.openxmlformats.org/officeDocument/2006/relationships/hyperlink" Target="https://podminky.urs.cz/item/CS_URS_2022_01/892381111" TargetMode="External" /><Relationship Id="rId25" Type="http://schemas.openxmlformats.org/officeDocument/2006/relationships/hyperlink" Target="https://podminky.urs.cz/item/CS_URS_2022_01/892421111" TargetMode="External" /><Relationship Id="rId26" Type="http://schemas.openxmlformats.org/officeDocument/2006/relationships/hyperlink" Target="https://podminky.urs.cz/item/CS_URS_2022_01/892442111" TargetMode="External" /><Relationship Id="rId27" Type="http://schemas.openxmlformats.org/officeDocument/2006/relationships/hyperlink" Target="https://podminky.urs.cz/item/CS_URS_2022_01/894118001" TargetMode="External" /><Relationship Id="rId28" Type="http://schemas.openxmlformats.org/officeDocument/2006/relationships/hyperlink" Target="https://podminky.urs.cz/item/CS_URS_2022_01/894411121" TargetMode="External" /><Relationship Id="rId29" Type="http://schemas.openxmlformats.org/officeDocument/2006/relationships/hyperlink" Target="https://podminky.urs.cz/item/CS_URS_2022_01/894411131" TargetMode="External" /><Relationship Id="rId30" Type="http://schemas.openxmlformats.org/officeDocument/2006/relationships/hyperlink" Target="https://podminky.urs.cz/item/CS_URS_2022_01/899304111" TargetMode="External" /><Relationship Id="rId31" Type="http://schemas.openxmlformats.org/officeDocument/2006/relationships/hyperlink" Target="https://podminky.urs.cz/item/CS_URS_2022_01/916231112" TargetMode="External" /><Relationship Id="rId32" Type="http://schemas.openxmlformats.org/officeDocument/2006/relationships/hyperlink" Target="https://podminky.urs.cz/item/CS_URS_2022_01/979024442" TargetMode="External" /><Relationship Id="rId33" Type="http://schemas.openxmlformats.org/officeDocument/2006/relationships/hyperlink" Target="https://podminky.urs.cz/item/CS_URS_2022_01/979054451" TargetMode="External" /><Relationship Id="rId34" Type="http://schemas.openxmlformats.org/officeDocument/2006/relationships/hyperlink" Target="https://podminky.urs.cz/item/CS_URS_2022_01/998276101" TargetMode="External" /><Relationship Id="rId35" Type="http://schemas.openxmlformats.org/officeDocument/2006/relationships/hyperlink" Target="https://podminky.urs.cz/item/CS_URS_2022_01/998276124" TargetMode="External" /><Relationship Id="rId36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32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1716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PŘELOŽKA SILNICE II/117 MĚČÍN TENDR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MĚČÍN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9. 1. 2023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SÚSPK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MACÁN PROJEKCE DS s.r.o.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25.6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>MACÁN PROJEKCE DS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ROUND(SUM(AG55:AG64),2)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ROUND(SUM(AS55:AS64),2)</f>
        <v>0</v>
      </c>
      <c r="AT54" s="107">
        <f>ROUND(SUM(AV54:AW54),2)</f>
        <v>0</v>
      </c>
      <c r="AU54" s="108">
        <f>ROUND(SUM(AU55:AU64),5)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ROUND(SUM(AZ55:AZ64),2)</f>
        <v>0</v>
      </c>
      <c r="BA54" s="107">
        <f>ROUND(SUM(BA55:BA64),2)</f>
        <v>0</v>
      </c>
      <c r="BB54" s="107">
        <f>ROUND(SUM(BB55:BB64),2)</f>
        <v>0</v>
      </c>
      <c r="BC54" s="107">
        <f>ROUND(SUM(BC55:BC64),2)</f>
        <v>0</v>
      </c>
      <c r="BD54" s="109">
        <f>ROUND(SUM(BD55:BD64),2)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101 -  KOMUNIKACE'!J30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'SO 101 -  KOMUNIKACE'!P90</f>
        <v>0</v>
      </c>
      <c r="AV55" s="121">
        <f>'SO 101 -  KOMUNIKACE'!J33</f>
        <v>0</v>
      </c>
      <c r="AW55" s="121">
        <f>'SO 101 -  KOMUNIKACE'!J34</f>
        <v>0</v>
      </c>
      <c r="AX55" s="121">
        <f>'SO 101 -  KOMUNIKACE'!J35</f>
        <v>0</v>
      </c>
      <c r="AY55" s="121">
        <f>'SO 101 -  KOMUNIKACE'!J36</f>
        <v>0</v>
      </c>
      <c r="AZ55" s="121">
        <f>'SO 101 -  KOMUNIKACE'!F33</f>
        <v>0</v>
      </c>
      <c r="BA55" s="121">
        <f>'SO 101 -  KOMUNIKACE'!F34</f>
        <v>0</v>
      </c>
      <c r="BB55" s="121">
        <f>'SO 101 -  KOMUNIKACE'!F35</f>
        <v>0</v>
      </c>
      <c r="BC55" s="121">
        <f>'SO 101 -  KOMUNIKACE'!F36</f>
        <v>0</v>
      </c>
      <c r="BD55" s="123">
        <f>'SO 101 -  KOMUNIKACE'!F37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24.7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101-1 - KOMUNIKACE PRŮ...'!J30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'SO 101-1 - KOMUNIKACE PRŮ...'!P88</f>
        <v>0</v>
      </c>
      <c r="AV56" s="121">
        <f>'SO 101-1 - KOMUNIKACE PRŮ...'!J33</f>
        <v>0</v>
      </c>
      <c r="AW56" s="121">
        <f>'SO 101-1 - KOMUNIKACE PRŮ...'!J34</f>
        <v>0</v>
      </c>
      <c r="AX56" s="121">
        <f>'SO 101-1 - KOMUNIKACE PRŮ...'!J35</f>
        <v>0</v>
      </c>
      <c r="AY56" s="121">
        <f>'SO 101-1 - KOMUNIKACE PRŮ...'!J36</f>
        <v>0</v>
      </c>
      <c r="AZ56" s="121">
        <f>'SO 101-1 - KOMUNIKACE PRŮ...'!F33</f>
        <v>0</v>
      </c>
      <c r="BA56" s="121">
        <f>'SO 101-1 - KOMUNIKACE PRŮ...'!F34</f>
        <v>0</v>
      </c>
      <c r="BB56" s="121">
        <f>'SO 101-1 - KOMUNIKACE PRŮ...'!F35</f>
        <v>0</v>
      </c>
      <c r="BC56" s="121">
        <f>'SO 101-1 - KOMUNIKACE PRŮ...'!F36</f>
        <v>0</v>
      </c>
      <c r="BD56" s="123">
        <f>'SO 101-1 - KOMUNIKACE PRŮ...'!F37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pans="1:91" s="7" customFormat="1" ht="16.5" customHeight="1">
      <c r="A57" s="112" t="s">
        <v>76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102 - CHODNÍKY'!J30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79</v>
      </c>
      <c r="AR57" s="119"/>
      <c r="AS57" s="120">
        <v>0</v>
      </c>
      <c r="AT57" s="121">
        <f>ROUND(SUM(AV57:AW57),2)</f>
        <v>0</v>
      </c>
      <c r="AU57" s="122">
        <f>'SO 102 - CHODNÍKY'!P87</f>
        <v>0</v>
      </c>
      <c r="AV57" s="121">
        <f>'SO 102 - CHODNÍKY'!J33</f>
        <v>0</v>
      </c>
      <c r="AW57" s="121">
        <f>'SO 102 - CHODNÍKY'!J34</f>
        <v>0</v>
      </c>
      <c r="AX57" s="121">
        <f>'SO 102 - CHODNÍKY'!J35</f>
        <v>0</v>
      </c>
      <c r="AY57" s="121">
        <f>'SO 102 - CHODNÍKY'!J36</f>
        <v>0</v>
      </c>
      <c r="AZ57" s="121">
        <f>'SO 102 - CHODNÍKY'!F33</f>
        <v>0</v>
      </c>
      <c r="BA57" s="121">
        <f>'SO 102 - CHODNÍKY'!F34</f>
        <v>0</v>
      </c>
      <c r="BB57" s="121">
        <f>'SO 102 - CHODNÍKY'!F35</f>
        <v>0</v>
      </c>
      <c r="BC57" s="121">
        <f>'SO 102 - CHODNÍKY'!F36</f>
        <v>0</v>
      </c>
      <c r="BD57" s="123">
        <f>'SO 102 - CHODNÍKY'!F37</f>
        <v>0</v>
      </c>
      <c r="BE57" s="7"/>
      <c r="BT57" s="124" t="s">
        <v>80</v>
      </c>
      <c r="BV57" s="124" t="s">
        <v>74</v>
      </c>
      <c r="BW57" s="124" t="s">
        <v>88</v>
      </c>
      <c r="BX57" s="124" t="s">
        <v>5</v>
      </c>
      <c r="CL57" s="124" t="s">
        <v>19</v>
      </c>
      <c r="CM57" s="124" t="s">
        <v>82</v>
      </c>
    </row>
    <row r="58" spans="1:91" s="7" customFormat="1" ht="24.75" customHeight="1">
      <c r="A58" s="112" t="s">
        <v>76</v>
      </c>
      <c r="B58" s="113"/>
      <c r="C58" s="114"/>
      <c r="D58" s="115" t="s">
        <v>89</v>
      </c>
      <c r="E58" s="115"/>
      <c r="F58" s="115"/>
      <c r="G58" s="115"/>
      <c r="H58" s="115"/>
      <c r="I58" s="116"/>
      <c r="J58" s="115" t="s">
        <v>90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201 - RÁMOVÝ MOST PŘES...'!J30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79</v>
      </c>
      <c r="AR58" s="119"/>
      <c r="AS58" s="120">
        <v>0</v>
      </c>
      <c r="AT58" s="121">
        <f>ROUND(SUM(AV58:AW58),2)</f>
        <v>0</v>
      </c>
      <c r="AU58" s="122">
        <f>'SO 201 - RÁMOVÝ MOST PŘES...'!P90</f>
        <v>0</v>
      </c>
      <c r="AV58" s="121">
        <f>'SO 201 - RÁMOVÝ MOST PŘES...'!J33</f>
        <v>0</v>
      </c>
      <c r="AW58" s="121">
        <f>'SO 201 - RÁMOVÝ MOST PŘES...'!J34</f>
        <v>0</v>
      </c>
      <c r="AX58" s="121">
        <f>'SO 201 - RÁMOVÝ MOST PŘES...'!J35</f>
        <v>0</v>
      </c>
      <c r="AY58" s="121">
        <f>'SO 201 - RÁMOVÝ MOST PŘES...'!J36</f>
        <v>0</v>
      </c>
      <c r="AZ58" s="121">
        <f>'SO 201 - RÁMOVÝ MOST PŘES...'!F33</f>
        <v>0</v>
      </c>
      <c r="BA58" s="121">
        <f>'SO 201 - RÁMOVÝ MOST PŘES...'!F34</f>
        <v>0</v>
      </c>
      <c r="BB58" s="121">
        <f>'SO 201 - RÁMOVÝ MOST PŘES...'!F35</f>
        <v>0</v>
      </c>
      <c r="BC58" s="121">
        <f>'SO 201 - RÁMOVÝ MOST PŘES...'!F36</f>
        <v>0</v>
      </c>
      <c r="BD58" s="123">
        <f>'SO 201 - RÁMOVÝ MOST PŘES...'!F37</f>
        <v>0</v>
      </c>
      <c r="BE58" s="7"/>
      <c r="BT58" s="124" t="s">
        <v>80</v>
      </c>
      <c r="BV58" s="124" t="s">
        <v>74</v>
      </c>
      <c r="BW58" s="124" t="s">
        <v>91</v>
      </c>
      <c r="BX58" s="124" t="s">
        <v>5</v>
      </c>
      <c r="CL58" s="124" t="s">
        <v>19</v>
      </c>
      <c r="CM58" s="124" t="s">
        <v>82</v>
      </c>
    </row>
    <row r="59" spans="1:91" s="7" customFormat="1" ht="16.5" customHeight="1">
      <c r="A59" s="112" t="s">
        <v>76</v>
      </c>
      <c r="B59" s="113"/>
      <c r="C59" s="114"/>
      <c r="D59" s="115" t="s">
        <v>92</v>
      </c>
      <c r="E59" s="115"/>
      <c r="F59" s="115"/>
      <c r="G59" s="115"/>
      <c r="H59" s="115"/>
      <c r="I59" s="116"/>
      <c r="J59" s="115" t="s">
        <v>93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301 - ODVODNĚNÍ KOMUNI...'!J30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79</v>
      </c>
      <c r="AR59" s="119"/>
      <c r="AS59" s="120">
        <v>0</v>
      </c>
      <c r="AT59" s="121">
        <f>ROUND(SUM(AV59:AW59),2)</f>
        <v>0</v>
      </c>
      <c r="AU59" s="122">
        <f>'SO 301 - ODVODNĚNÍ KOMUNI...'!P86</f>
        <v>0</v>
      </c>
      <c r="AV59" s="121">
        <f>'SO 301 - ODVODNĚNÍ KOMUNI...'!J33</f>
        <v>0</v>
      </c>
      <c r="AW59" s="121">
        <f>'SO 301 - ODVODNĚNÍ KOMUNI...'!J34</f>
        <v>0</v>
      </c>
      <c r="AX59" s="121">
        <f>'SO 301 - ODVODNĚNÍ KOMUNI...'!J35</f>
        <v>0</v>
      </c>
      <c r="AY59" s="121">
        <f>'SO 301 - ODVODNĚNÍ KOMUNI...'!J36</f>
        <v>0</v>
      </c>
      <c r="AZ59" s="121">
        <f>'SO 301 - ODVODNĚNÍ KOMUNI...'!F33</f>
        <v>0</v>
      </c>
      <c r="BA59" s="121">
        <f>'SO 301 - ODVODNĚNÍ KOMUNI...'!F34</f>
        <v>0</v>
      </c>
      <c r="BB59" s="121">
        <f>'SO 301 - ODVODNĚNÍ KOMUNI...'!F35</f>
        <v>0</v>
      </c>
      <c r="BC59" s="121">
        <f>'SO 301 - ODVODNĚNÍ KOMUNI...'!F36</f>
        <v>0</v>
      </c>
      <c r="BD59" s="123">
        <f>'SO 301 - ODVODNĚNÍ KOMUNI...'!F37</f>
        <v>0</v>
      </c>
      <c r="BE59" s="7"/>
      <c r="BT59" s="124" t="s">
        <v>80</v>
      </c>
      <c r="BV59" s="124" t="s">
        <v>74</v>
      </c>
      <c r="BW59" s="124" t="s">
        <v>94</v>
      </c>
      <c r="BX59" s="124" t="s">
        <v>5</v>
      </c>
      <c r="CL59" s="124" t="s">
        <v>19</v>
      </c>
      <c r="CM59" s="124" t="s">
        <v>82</v>
      </c>
    </row>
    <row r="60" spans="1:91" s="7" customFormat="1" ht="24.75" customHeight="1">
      <c r="A60" s="112" t="s">
        <v>76</v>
      </c>
      <c r="B60" s="113"/>
      <c r="C60" s="114"/>
      <c r="D60" s="115" t="s">
        <v>95</v>
      </c>
      <c r="E60" s="115"/>
      <c r="F60" s="115"/>
      <c r="G60" s="115"/>
      <c r="H60" s="115"/>
      <c r="I60" s="116"/>
      <c r="J60" s="115" t="s">
        <v>96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'SO 302_1 - VODOVOD'!J30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79</v>
      </c>
      <c r="AR60" s="119"/>
      <c r="AS60" s="120">
        <v>0</v>
      </c>
      <c r="AT60" s="121">
        <f>ROUND(SUM(AV60:AW60),2)</f>
        <v>0</v>
      </c>
      <c r="AU60" s="122">
        <f>'SO 302_1 - VODOVOD'!P84</f>
        <v>0</v>
      </c>
      <c r="AV60" s="121">
        <f>'SO 302_1 - VODOVOD'!J33</f>
        <v>0</v>
      </c>
      <c r="AW60" s="121">
        <f>'SO 302_1 - VODOVOD'!J34</f>
        <v>0</v>
      </c>
      <c r="AX60" s="121">
        <f>'SO 302_1 - VODOVOD'!J35</f>
        <v>0</v>
      </c>
      <c r="AY60" s="121">
        <f>'SO 302_1 - VODOVOD'!J36</f>
        <v>0</v>
      </c>
      <c r="AZ60" s="121">
        <f>'SO 302_1 - VODOVOD'!F33</f>
        <v>0</v>
      </c>
      <c r="BA60" s="121">
        <f>'SO 302_1 - VODOVOD'!F34</f>
        <v>0</v>
      </c>
      <c r="BB60" s="121">
        <f>'SO 302_1 - VODOVOD'!F35</f>
        <v>0</v>
      </c>
      <c r="BC60" s="121">
        <f>'SO 302_1 - VODOVOD'!F36</f>
        <v>0</v>
      </c>
      <c r="BD60" s="123">
        <f>'SO 302_1 - VODOVOD'!F37</f>
        <v>0</v>
      </c>
      <c r="BE60" s="7"/>
      <c r="BT60" s="124" t="s">
        <v>80</v>
      </c>
      <c r="BV60" s="124" t="s">
        <v>74</v>
      </c>
      <c r="BW60" s="124" t="s">
        <v>97</v>
      </c>
      <c r="BX60" s="124" t="s">
        <v>5</v>
      </c>
      <c r="CL60" s="124" t="s">
        <v>19</v>
      </c>
      <c r="CM60" s="124" t="s">
        <v>82</v>
      </c>
    </row>
    <row r="61" spans="1:91" s="7" customFormat="1" ht="24.75" customHeight="1">
      <c r="A61" s="112" t="s">
        <v>76</v>
      </c>
      <c r="B61" s="113"/>
      <c r="C61" s="114"/>
      <c r="D61" s="115" t="s">
        <v>98</v>
      </c>
      <c r="E61" s="115"/>
      <c r="F61" s="115"/>
      <c r="G61" s="115"/>
      <c r="H61" s="115"/>
      <c r="I61" s="116"/>
      <c r="J61" s="115" t="s">
        <v>99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'SO 302_2 - KANALIZACE'!J30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79</v>
      </c>
      <c r="AR61" s="119"/>
      <c r="AS61" s="120">
        <v>0</v>
      </c>
      <c r="AT61" s="121">
        <f>ROUND(SUM(AV61:AW61),2)</f>
        <v>0</v>
      </c>
      <c r="AU61" s="122">
        <f>'SO 302_2 - KANALIZACE'!P86</f>
        <v>0</v>
      </c>
      <c r="AV61" s="121">
        <f>'SO 302_2 - KANALIZACE'!J33</f>
        <v>0</v>
      </c>
      <c r="AW61" s="121">
        <f>'SO 302_2 - KANALIZACE'!J34</f>
        <v>0</v>
      </c>
      <c r="AX61" s="121">
        <f>'SO 302_2 - KANALIZACE'!J35</f>
        <v>0</v>
      </c>
      <c r="AY61" s="121">
        <f>'SO 302_2 - KANALIZACE'!J36</f>
        <v>0</v>
      </c>
      <c r="AZ61" s="121">
        <f>'SO 302_2 - KANALIZACE'!F33</f>
        <v>0</v>
      </c>
      <c r="BA61" s="121">
        <f>'SO 302_2 - KANALIZACE'!F34</f>
        <v>0</v>
      </c>
      <c r="BB61" s="121">
        <f>'SO 302_2 - KANALIZACE'!F35</f>
        <v>0</v>
      </c>
      <c r="BC61" s="121">
        <f>'SO 302_2 - KANALIZACE'!F36</f>
        <v>0</v>
      </c>
      <c r="BD61" s="123">
        <f>'SO 302_2 - KANALIZACE'!F37</f>
        <v>0</v>
      </c>
      <c r="BE61" s="7"/>
      <c r="BT61" s="124" t="s">
        <v>80</v>
      </c>
      <c r="BV61" s="124" t="s">
        <v>74</v>
      </c>
      <c r="BW61" s="124" t="s">
        <v>100</v>
      </c>
      <c r="BX61" s="124" t="s">
        <v>5</v>
      </c>
      <c r="CL61" s="124" t="s">
        <v>19</v>
      </c>
      <c r="CM61" s="124" t="s">
        <v>82</v>
      </c>
    </row>
    <row r="62" spans="1:91" s="7" customFormat="1" ht="16.5" customHeight="1">
      <c r="A62" s="112" t="s">
        <v>76</v>
      </c>
      <c r="B62" s="113"/>
      <c r="C62" s="114"/>
      <c r="D62" s="115" t="s">
        <v>101</v>
      </c>
      <c r="E62" s="115"/>
      <c r="F62" s="115"/>
      <c r="G62" s="115"/>
      <c r="H62" s="115"/>
      <c r="I62" s="116"/>
      <c r="J62" s="115" t="s">
        <v>102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'SO 401 - VEŘEJNÉ OSVĚTLENÍ'!J30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79</v>
      </c>
      <c r="AR62" s="119"/>
      <c r="AS62" s="120">
        <v>0</v>
      </c>
      <c r="AT62" s="121">
        <f>ROUND(SUM(AV62:AW62),2)</f>
        <v>0</v>
      </c>
      <c r="AU62" s="122">
        <f>'SO 401 - VEŘEJNÉ OSVĚTLENÍ'!P79</f>
        <v>0</v>
      </c>
      <c r="AV62" s="121">
        <f>'SO 401 - VEŘEJNÉ OSVĚTLENÍ'!J33</f>
        <v>0</v>
      </c>
      <c r="AW62" s="121">
        <f>'SO 401 - VEŘEJNÉ OSVĚTLENÍ'!J34</f>
        <v>0</v>
      </c>
      <c r="AX62" s="121">
        <f>'SO 401 - VEŘEJNÉ OSVĚTLENÍ'!J35</f>
        <v>0</v>
      </c>
      <c r="AY62" s="121">
        <f>'SO 401 - VEŘEJNÉ OSVĚTLENÍ'!J36</f>
        <v>0</v>
      </c>
      <c r="AZ62" s="121">
        <f>'SO 401 - VEŘEJNÉ OSVĚTLENÍ'!F33</f>
        <v>0</v>
      </c>
      <c r="BA62" s="121">
        <f>'SO 401 - VEŘEJNÉ OSVĚTLENÍ'!F34</f>
        <v>0</v>
      </c>
      <c r="BB62" s="121">
        <f>'SO 401 - VEŘEJNÉ OSVĚTLENÍ'!F35</f>
        <v>0</v>
      </c>
      <c r="BC62" s="121">
        <f>'SO 401 - VEŘEJNÉ OSVĚTLENÍ'!F36</f>
        <v>0</v>
      </c>
      <c r="BD62" s="123">
        <f>'SO 401 - VEŘEJNÉ OSVĚTLENÍ'!F37</f>
        <v>0</v>
      </c>
      <c r="BE62" s="7"/>
      <c r="BT62" s="124" t="s">
        <v>80</v>
      </c>
      <c r="BV62" s="124" t="s">
        <v>74</v>
      </c>
      <c r="BW62" s="124" t="s">
        <v>103</v>
      </c>
      <c r="BX62" s="124" t="s">
        <v>5</v>
      </c>
      <c r="CL62" s="124" t="s">
        <v>19</v>
      </c>
      <c r="CM62" s="124" t="s">
        <v>82</v>
      </c>
    </row>
    <row r="63" spans="1:91" s="7" customFormat="1" ht="24.75" customHeight="1">
      <c r="A63" s="112" t="s">
        <v>76</v>
      </c>
      <c r="B63" s="113"/>
      <c r="C63" s="114"/>
      <c r="D63" s="115" t="s">
        <v>104</v>
      </c>
      <c r="E63" s="115"/>
      <c r="F63" s="115"/>
      <c r="G63" s="115"/>
      <c r="H63" s="115"/>
      <c r="I63" s="116"/>
      <c r="J63" s="115" t="s">
        <v>105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'SO 0001 - VEDLEJŠÍ ROZPOČ...'!J30</f>
        <v>0</v>
      </c>
      <c r="AH63" s="116"/>
      <c r="AI63" s="116"/>
      <c r="AJ63" s="116"/>
      <c r="AK63" s="116"/>
      <c r="AL63" s="116"/>
      <c r="AM63" s="116"/>
      <c r="AN63" s="117">
        <f>SUM(AG63,AT63)</f>
        <v>0</v>
      </c>
      <c r="AO63" s="116"/>
      <c r="AP63" s="116"/>
      <c r="AQ63" s="118" t="s">
        <v>79</v>
      </c>
      <c r="AR63" s="119"/>
      <c r="AS63" s="120">
        <v>0</v>
      </c>
      <c r="AT63" s="121">
        <f>ROUND(SUM(AV63:AW63),2)</f>
        <v>0</v>
      </c>
      <c r="AU63" s="122">
        <f>'SO 0001 - VEDLEJŠÍ ROZPOČ...'!P83</f>
        <v>0</v>
      </c>
      <c r="AV63" s="121">
        <f>'SO 0001 - VEDLEJŠÍ ROZPOČ...'!J33</f>
        <v>0</v>
      </c>
      <c r="AW63" s="121">
        <f>'SO 0001 - VEDLEJŠÍ ROZPOČ...'!J34</f>
        <v>0</v>
      </c>
      <c r="AX63" s="121">
        <f>'SO 0001 - VEDLEJŠÍ ROZPOČ...'!J35</f>
        <v>0</v>
      </c>
      <c r="AY63" s="121">
        <f>'SO 0001 - VEDLEJŠÍ ROZPOČ...'!J36</f>
        <v>0</v>
      </c>
      <c r="AZ63" s="121">
        <f>'SO 0001 - VEDLEJŠÍ ROZPOČ...'!F33</f>
        <v>0</v>
      </c>
      <c r="BA63" s="121">
        <f>'SO 0001 - VEDLEJŠÍ ROZPOČ...'!F34</f>
        <v>0</v>
      </c>
      <c r="BB63" s="121">
        <f>'SO 0001 - VEDLEJŠÍ ROZPOČ...'!F35</f>
        <v>0</v>
      </c>
      <c r="BC63" s="121">
        <f>'SO 0001 - VEDLEJŠÍ ROZPOČ...'!F36</f>
        <v>0</v>
      </c>
      <c r="BD63" s="123">
        <f>'SO 0001 - VEDLEJŠÍ ROZPOČ...'!F37</f>
        <v>0</v>
      </c>
      <c r="BE63" s="7"/>
      <c r="BT63" s="124" t="s">
        <v>80</v>
      </c>
      <c r="BV63" s="124" t="s">
        <v>74</v>
      </c>
      <c r="BW63" s="124" t="s">
        <v>106</v>
      </c>
      <c r="BX63" s="124" t="s">
        <v>5</v>
      </c>
      <c r="CL63" s="124" t="s">
        <v>19</v>
      </c>
      <c r="CM63" s="124" t="s">
        <v>82</v>
      </c>
    </row>
    <row r="64" spans="1:91" s="7" customFormat="1" ht="24.75" customHeight="1">
      <c r="A64" s="112" t="s">
        <v>76</v>
      </c>
      <c r="B64" s="113"/>
      <c r="C64" s="114"/>
      <c r="D64" s="115" t="s">
        <v>107</v>
      </c>
      <c r="E64" s="115"/>
      <c r="F64" s="115"/>
      <c r="G64" s="115"/>
      <c r="H64" s="115"/>
      <c r="I64" s="116"/>
      <c r="J64" s="115" t="s">
        <v>108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'SO 0002 - VEDLEJŠÍ ROZPOČ...'!J30</f>
        <v>0</v>
      </c>
      <c r="AH64" s="116"/>
      <c r="AI64" s="116"/>
      <c r="AJ64" s="116"/>
      <c r="AK64" s="116"/>
      <c r="AL64" s="116"/>
      <c r="AM64" s="116"/>
      <c r="AN64" s="117">
        <f>SUM(AG64,AT64)</f>
        <v>0</v>
      </c>
      <c r="AO64" s="116"/>
      <c r="AP64" s="116"/>
      <c r="AQ64" s="118" t="s">
        <v>79</v>
      </c>
      <c r="AR64" s="119"/>
      <c r="AS64" s="125">
        <v>0</v>
      </c>
      <c r="AT64" s="126">
        <f>ROUND(SUM(AV64:AW64),2)</f>
        <v>0</v>
      </c>
      <c r="AU64" s="127">
        <f>'SO 0002 - VEDLEJŠÍ ROZPOČ...'!P83</f>
        <v>0</v>
      </c>
      <c r="AV64" s="126">
        <f>'SO 0002 - VEDLEJŠÍ ROZPOČ...'!J33</f>
        <v>0</v>
      </c>
      <c r="AW64" s="126">
        <f>'SO 0002 - VEDLEJŠÍ ROZPOČ...'!J34</f>
        <v>0</v>
      </c>
      <c r="AX64" s="126">
        <f>'SO 0002 - VEDLEJŠÍ ROZPOČ...'!J35</f>
        <v>0</v>
      </c>
      <c r="AY64" s="126">
        <f>'SO 0002 - VEDLEJŠÍ ROZPOČ...'!J36</f>
        <v>0</v>
      </c>
      <c r="AZ64" s="126">
        <f>'SO 0002 - VEDLEJŠÍ ROZPOČ...'!F33</f>
        <v>0</v>
      </c>
      <c r="BA64" s="126">
        <f>'SO 0002 - VEDLEJŠÍ ROZPOČ...'!F34</f>
        <v>0</v>
      </c>
      <c r="BB64" s="126">
        <f>'SO 0002 - VEDLEJŠÍ ROZPOČ...'!F35</f>
        <v>0</v>
      </c>
      <c r="BC64" s="126">
        <f>'SO 0002 - VEDLEJŠÍ ROZPOČ...'!F36</f>
        <v>0</v>
      </c>
      <c r="BD64" s="128">
        <f>'SO 0002 - VEDLEJŠÍ ROZPOČ...'!F37</f>
        <v>0</v>
      </c>
      <c r="BE64" s="7"/>
      <c r="BT64" s="124" t="s">
        <v>80</v>
      </c>
      <c r="BV64" s="124" t="s">
        <v>74</v>
      </c>
      <c r="BW64" s="124" t="s">
        <v>109</v>
      </c>
      <c r="BX64" s="124" t="s">
        <v>5</v>
      </c>
      <c r="CL64" s="124" t="s">
        <v>19</v>
      </c>
      <c r="CM64" s="124" t="s">
        <v>82</v>
      </c>
    </row>
    <row r="65" spans="1:57" s="2" customFormat="1" ht="30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5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45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</sheetData>
  <sheetProtection password="CC35" sheet="1" objects="1" scenarios="1" formatColumns="0" formatRows="0"/>
  <mergeCells count="78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54:AP54"/>
  </mergeCells>
  <hyperlinks>
    <hyperlink ref="A55" location="'SO 101 -  KOMUNIKACE'!C2" display="/"/>
    <hyperlink ref="A56" location="'SO 101-1 - KOMUNIKACE PRŮ...'!C2" display="/"/>
    <hyperlink ref="A57" location="'SO 102 - CHODNÍKY'!C2" display="/"/>
    <hyperlink ref="A58" location="'SO 201 - RÁMOVÝ MOST PŘES...'!C2" display="/"/>
    <hyperlink ref="A59" location="'SO 301 - ODVODNĚNÍ KOMUNI...'!C2" display="/"/>
    <hyperlink ref="A60" location="'SO 302_1 - VODOVOD'!C2" display="/"/>
    <hyperlink ref="A61" location="'SO 302_2 - KANALIZACE'!C2" display="/"/>
    <hyperlink ref="A62" location="'SO 401 - VEŘEJNÉ OSVĚTLENÍ'!C2" display="/"/>
    <hyperlink ref="A63" location="'SO 0001 - VEDLEJŠÍ ROZPOČ...'!C2" display="/"/>
    <hyperlink ref="A64" location="'SO 0002 - VEDLEJŠÍ ROZPO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1688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1689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1690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1691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ROUND((SUM(BE83:BE122)),2)</f>
        <v>0</v>
      </c>
      <c r="G33" s="39"/>
      <c r="H33" s="39"/>
      <c r="I33" s="149">
        <v>0.21</v>
      </c>
      <c r="J33" s="148">
        <f>ROUND(((SUM(BE83:BE122))*I33),2)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ROUND((SUM(BF83:BF122)),2)</f>
        <v>0</v>
      </c>
      <c r="G34" s="39"/>
      <c r="H34" s="39"/>
      <c r="I34" s="149">
        <v>0.15</v>
      </c>
      <c r="J34" s="148">
        <f>ROUND(((SUM(BF83:BF122))*I34),2)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ROUND((SUM(BG83:BG122)),2)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ROUND((SUM(BH83:BH122)),2)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ROUND((SUM(BI83:BI122)),2)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0001 - VEDLEJŠÍ ROZPOČTOVÉ NÁKLADY SÚSPK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MÍŘOVICE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SPÚ PLZEŇ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K. MACÁN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9" customFormat="1" ht="24.95" customHeight="1">
      <c r="A60" s="9"/>
      <c r="B60" s="166"/>
      <c r="C60" s="167"/>
      <c r="D60" s="168" t="s">
        <v>1692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1693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1694</v>
      </c>
      <c r="E62" s="175"/>
      <c r="F62" s="175"/>
      <c r="G62" s="175"/>
      <c r="H62" s="175"/>
      <c r="I62" s="175"/>
      <c r="J62" s="176">
        <f>J101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1695</v>
      </c>
      <c r="E63" s="175"/>
      <c r="F63" s="175"/>
      <c r="G63" s="175"/>
      <c r="H63" s="175"/>
      <c r="I63" s="175"/>
      <c r="J63" s="176">
        <f>J110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128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PŘELOŽKA SILNICE II/117 MĚČÍN TENDR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111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SO 0001 - VEDLEJŠÍ ROZPOČTOVÉ NÁKLADY SÚSPK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MÍŘOVICE</v>
      </c>
      <c r="G77" s="41"/>
      <c r="H77" s="41"/>
      <c r="I77" s="33" t="s">
        <v>23</v>
      </c>
      <c r="J77" s="73" t="str">
        <f>IF(J12="","",J12)</f>
        <v>9. 1. 2023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5.65" customHeight="1">
      <c r="A79" s="39"/>
      <c r="B79" s="40"/>
      <c r="C79" s="33" t="s">
        <v>25</v>
      </c>
      <c r="D79" s="41"/>
      <c r="E79" s="41"/>
      <c r="F79" s="28" t="str">
        <f>E15</f>
        <v>SPÚ PLZEŇ</v>
      </c>
      <c r="G79" s="41"/>
      <c r="H79" s="41"/>
      <c r="I79" s="33" t="s">
        <v>31</v>
      </c>
      <c r="J79" s="37" t="str">
        <f>E21</f>
        <v>MACÁN PROJEKCE DS s.r.o.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35</v>
      </c>
      <c r="J80" s="37" t="str">
        <f>E24</f>
        <v>K. MACÁN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129</v>
      </c>
      <c r="D82" s="181" t="s">
        <v>57</v>
      </c>
      <c r="E82" s="181" t="s">
        <v>53</v>
      </c>
      <c r="F82" s="181" t="s">
        <v>54</v>
      </c>
      <c r="G82" s="181" t="s">
        <v>130</v>
      </c>
      <c r="H82" s="181" t="s">
        <v>131</v>
      </c>
      <c r="I82" s="181" t="s">
        <v>132</v>
      </c>
      <c r="J82" s="181" t="s">
        <v>115</v>
      </c>
      <c r="K82" s="182" t="s">
        <v>133</v>
      </c>
      <c r="L82" s="183"/>
      <c r="M82" s="93" t="s">
        <v>19</v>
      </c>
      <c r="N82" s="94" t="s">
        <v>42</v>
      </c>
      <c r="O82" s="94" t="s">
        <v>134</v>
      </c>
      <c r="P82" s="94" t="s">
        <v>135</v>
      </c>
      <c r="Q82" s="94" t="s">
        <v>136</v>
      </c>
      <c r="R82" s="94" t="s">
        <v>137</v>
      </c>
      <c r="S82" s="94" t="s">
        <v>138</v>
      </c>
      <c r="T82" s="95" t="s">
        <v>139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140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0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116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71</v>
      </c>
      <c r="E84" s="192" t="s">
        <v>1696</v>
      </c>
      <c r="F84" s="192" t="s">
        <v>1697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P85+P101+P110</f>
        <v>0</v>
      </c>
      <c r="Q84" s="197"/>
      <c r="R84" s="198">
        <f>R85+R101+R110</f>
        <v>0</v>
      </c>
      <c r="S84" s="197"/>
      <c r="T84" s="199">
        <f>T85+T101+T110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174</v>
      </c>
      <c r="AT84" s="201" t="s">
        <v>71</v>
      </c>
      <c r="AU84" s="201" t="s">
        <v>72</v>
      </c>
      <c r="AY84" s="200" t="s">
        <v>143</v>
      </c>
      <c r="BK84" s="202">
        <f>BK85+BK101+BK110</f>
        <v>0</v>
      </c>
    </row>
    <row r="85" spans="1:63" s="12" customFormat="1" ht="22.8" customHeight="1">
      <c r="A85" s="12"/>
      <c r="B85" s="189"/>
      <c r="C85" s="190"/>
      <c r="D85" s="191" t="s">
        <v>71</v>
      </c>
      <c r="E85" s="203" t="s">
        <v>1698</v>
      </c>
      <c r="F85" s="203" t="s">
        <v>1699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SUM(P86:P100)</f>
        <v>0</v>
      </c>
      <c r="Q85" s="197"/>
      <c r="R85" s="198">
        <f>SUM(R86:R100)</f>
        <v>0</v>
      </c>
      <c r="S85" s="197"/>
      <c r="T85" s="199">
        <f>SUM(T86:T100)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174</v>
      </c>
      <c r="AT85" s="201" t="s">
        <v>71</v>
      </c>
      <c r="AU85" s="201" t="s">
        <v>80</v>
      </c>
      <c r="AY85" s="200" t="s">
        <v>143</v>
      </c>
      <c r="BK85" s="202">
        <f>SUM(BK86:BK100)</f>
        <v>0</v>
      </c>
    </row>
    <row r="86" spans="1:65" s="2" customFormat="1" ht="16.5" customHeight="1">
      <c r="A86" s="39"/>
      <c r="B86" s="40"/>
      <c r="C86" s="205" t="s">
        <v>82</v>
      </c>
      <c r="D86" s="205" t="s">
        <v>145</v>
      </c>
      <c r="E86" s="206" t="s">
        <v>1700</v>
      </c>
      <c r="F86" s="207" t="s">
        <v>1701</v>
      </c>
      <c r="G86" s="208" t="s">
        <v>1702</v>
      </c>
      <c r="H86" s="209">
        <v>0.7</v>
      </c>
      <c r="I86" s="210"/>
      <c r="J86" s="211">
        <f>ROUND(I86*H86,2)</f>
        <v>0</v>
      </c>
      <c r="K86" s="207" t="s">
        <v>548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1703</v>
      </c>
      <c r="AT86" s="216" t="s">
        <v>145</v>
      </c>
      <c r="AU86" s="216" t="s">
        <v>82</v>
      </c>
      <c r="AY86" s="18" t="s">
        <v>143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1703</v>
      </c>
      <c r="BM86" s="216" t="s">
        <v>1704</v>
      </c>
    </row>
    <row r="87" spans="1:47" s="2" customFormat="1" ht="12">
      <c r="A87" s="39"/>
      <c r="B87" s="40"/>
      <c r="C87" s="41"/>
      <c r="D87" s="218" t="s">
        <v>152</v>
      </c>
      <c r="E87" s="41"/>
      <c r="F87" s="219" t="s">
        <v>1705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152</v>
      </c>
      <c r="AU87" s="18" t="s">
        <v>82</v>
      </c>
    </row>
    <row r="88" spans="1:51" s="13" customFormat="1" ht="12">
      <c r="A88" s="13"/>
      <c r="B88" s="225"/>
      <c r="C88" s="226"/>
      <c r="D88" s="223" t="s">
        <v>186</v>
      </c>
      <c r="E88" s="226"/>
      <c r="F88" s="228" t="s">
        <v>1706</v>
      </c>
      <c r="G88" s="226"/>
      <c r="H88" s="229">
        <v>0.7</v>
      </c>
      <c r="I88" s="230"/>
      <c r="J88" s="226"/>
      <c r="K88" s="226"/>
      <c r="L88" s="231"/>
      <c r="M88" s="232"/>
      <c r="N88" s="233"/>
      <c r="O88" s="233"/>
      <c r="P88" s="233"/>
      <c r="Q88" s="233"/>
      <c r="R88" s="233"/>
      <c r="S88" s="233"/>
      <c r="T88" s="23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5" t="s">
        <v>186</v>
      </c>
      <c r="AU88" s="235" t="s">
        <v>82</v>
      </c>
      <c r="AV88" s="13" t="s">
        <v>82</v>
      </c>
      <c r="AW88" s="13" t="s">
        <v>4</v>
      </c>
      <c r="AX88" s="13" t="s">
        <v>80</v>
      </c>
      <c r="AY88" s="235" t="s">
        <v>143</v>
      </c>
    </row>
    <row r="89" spans="1:65" s="2" customFormat="1" ht="16.5" customHeight="1">
      <c r="A89" s="39"/>
      <c r="B89" s="40"/>
      <c r="C89" s="205" t="s">
        <v>162</v>
      </c>
      <c r="D89" s="205" t="s">
        <v>145</v>
      </c>
      <c r="E89" s="206" t="s">
        <v>1707</v>
      </c>
      <c r="F89" s="207" t="s">
        <v>1708</v>
      </c>
      <c r="G89" s="208" t="s">
        <v>1702</v>
      </c>
      <c r="H89" s="209">
        <v>0.7</v>
      </c>
      <c r="I89" s="210"/>
      <c r="J89" s="211">
        <f>ROUND(I89*H89,2)</f>
        <v>0</v>
      </c>
      <c r="K89" s="207" t="s">
        <v>548</v>
      </c>
      <c r="L89" s="45"/>
      <c r="M89" s="212" t="s">
        <v>19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1703</v>
      </c>
      <c r="AT89" s="216" t="s">
        <v>145</v>
      </c>
      <c r="AU89" s="216" t="s">
        <v>82</v>
      </c>
      <c r="AY89" s="18" t="s">
        <v>143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1703</v>
      </c>
      <c r="BM89" s="216" t="s">
        <v>1709</v>
      </c>
    </row>
    <row r="90" spans="1:47" s="2" customFormat="1" ht="12">
      <c r="A90" s="39"/>
      <c r="B90" s="40"/>
      <c r="C90" s="41"/>
      <c r="D90" s="218" t="s">
        <v>152</v>
      </c>
      <c r="E90" s="41"/>
      <c r="F90" s="219" t="s">
        <v>1710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152</v>
      </c>
      <c r="AU90" s="18" t="s">
        <v>82</v>
      </c>
    </row>
    <row r="91" spans="1:47" s="2" customFormat="1" ht="12">
      <c r="A91" s="39"/>
      <c r="B91" s="40"/>
      <c r="C91" s="41"/>
      <c r="D91" s="223" t="s">
        <v>154</v>
      </c>
      <c r="E91" s="41"/>
      <c r="F91" s="224" t="s">
        <v>1711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154</v>
      </c>
      <c r="AU91" s="18" t="s">
        <v>82</v>
      </c>
    </row>
    <row r="92" spans="1:51" s="13" customFormat="1" ht="12">
      <c r="A92" s="13"/>
      <c r="B92" s="225"/>
      <c r="C92" s="226"/>
      <c r="D92" s="223" t="s">
        <v>186</v>
      </c>
      <c r="E92" s="226"/>
      <c r="F92" s="228" t="s">
        <v>1706</v>
      </c>
      <c r="G92" s="226"/>
      <c r="H92" s="229">
        <v>0.7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186</v>
      </c>
      <c r="AU92" s="235" t="s">
        <v>82</v>
      </c>
      <c r="AV92" s="13" t="s">
        <v>82</v>
      </c>
      <c r="AW92" s="13" t="s">
        <v>4</v>
      </c>
      <c r="AX92" s="13" t="s">
        <v>80</v>
      </c>
      <c r="AY92" s="235" t="s">
        <v>143</v>
      </c>
    </row>
    <row r="93" spans="1:65" s="2" customFormat="1" ht="16.5" customHeight="1">
      <c r="A93" s="39"/>
      <c r="B93" s="40"/>
      <c r="C93" s="205" t="s">
        <v>213</v>
      </c>
      <c r="D93" s="205" t="s">
        <v>145</v>
      </c>
      <c r="E93" s="206" t="s">
        <v>1712</v>
      </c>
      <c r="F93" s="207" t="s">
        <v>1713</v>
      </c>
      <c r="G93" s="208" t="s">
        <v>1702</v>
      </c>
      <c r="H93" s="209">
        <v>0.7</v>
      </c>
      <c r="I93" s="210"/>
      <c r="J93" s="211">
        <f>ROUND(I93*H93,2)</f>
        <v>0</v>
      </c>
      <c r="K93" s="207" t="s">
        <v>461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1703</v>
      </c>
      <c r="AT93" s="216" t="s">
        <v>145</v>
      </c>
      <c r="AU93" s="216" t="s">
        <v>82</v>
      </c>
      <c r="AY93" s="18" t="s">
        <v>143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1703</v>
      </c>
      <c r="BM93" s="216" t="s">
        <v>1714</v>
      </c>
    </row>
    <row r="94" spans="1:47" s="2" customFormat="1" ht="12">
      <c r="A94" s="39"/>
      <c r="B94" s="40"/>
      <c r="C94" s="41"/>
      <c r="D94" s="223" t="s">
        <v>154</v>
      </c>
      <c r="E94" s="41"/>
      <c r="F94" s="224" t="s">
        <v>1715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154</v>
      </c>
      <c r="AU94" s="18" t="s">
        <v>82</v>
      </c>
    </row>
    <row r="95" spans="1:51" s="13" customFormat="1" ht="12">
      <c r="A95" s="13"/>
      <c r="B95" s="225"/>
      <c r="C95" s="226"/>
      <c r="D95" s="223" t="s">
        <v>186</v>
      </c>
      <c r="E95" s="226"/>
      <c r="F95" s="228" t="s">
        <v>1706</v>
      </c>
      <c r="G95" s="226"/>
      <c r="H95" s="229">
        <v>0.7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186</v>
      </c>
      <c r="AU95" s="235" t="s">
        <v>82</v>
      </c>
      <c r="AV95" s="13" t="s">
        <v>82</v>
      </c>
      <c r="AW95" s="13" t="s">
        <v>4</v>
      </c>
      <c r="AX95" s="13" t="s">
        <v>80</v>
      </c>
      <c r="AY95" s="235" t="s">
        <v>143</v>
      </c>
    </row>
    <row r="96" spans="1:65" s="2" customFormat="1" ht="16.5" customHeight="1">
      <c r="A96" s="39"/>
      <c r="B96" s="40"/>
      <c r="C96" s="205" t="s">
        <v>150</v>
      </c>
      <c r="D96" s="205" t="s">
        <v>145</v>
      </c>
      <c r="E96" s="206" t="s">
        <v>1716</v>
      </c>
      <c r="F96" s="207" t="s">
        <v>1717</v>
      </c>
      <c r="G96" s="208" t="s">
        <v>1702</v>
      </c>
      <c r="H96" s="209">
        <v>0.7</v>
      </c>
      <c r="I96" s="210"/>
      <c r="J96" s="211">
        <f>ROUND(I96*H96,2)</f>
        <v>0</v>
      </c>
      <c r="K96" s="207" t="s">
        <v>548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1703</v>
      </c>
      <c r="AT96" s="216" t="s">
        <v>145</v>
      </c>
      <c r="AU96" s="216" t="s">
        <v>82</v>
      </c>
      <c r="AY96" s="18" t="s">
        <v>143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1703</v>
      </c>
      <c r="BM96" s="216" t="s">
        <v>1718</v>
      </c>
    </row>
    <row r="97" spans="1:47" s="2" customFormat="1" ht="12">
      <c r="A97" s="39"/>
      <c r="B97" s="40"/>
      <c r="C97" s="41"/>
      <c r="D97" s="218" t="s">
        <v>152</v>
      </c>
      <c r="E97" s="41"/>
      <c r="F97" s="219" t="s">
        <v>1719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152</v>
      </c>
      <c r="AU97" s="18" t="s">
        <v>82</v>
      </c>
    </row>
    <row r="98" spans="1:47" s="2" customFormat="1" ht="12">
      <c r="A98" s="39"/>
      <c r="B98" s="40"/>
      <c r="C98" s="41"/>
      <c r="D98" s="223" t="s">
        <v>154</v>
      </c>
      <c r="E98" s="41"/>
      <c r="F98" s="224" t="s">
        <v>1720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154</v>
      </c>
      <c r="AU98" s="18" t="s">
        <v>82</v>
      </c>
    </row>
    <row r="99" spans="1:51" s="13" customFormat="1" ht="12">
      <c r="A99" s="13"/>
      <c r="B99" s="225"/>
      <c r="C99" s="226"/>
      <c r="D99" s="223" t="s">
        <v>186</v>
      </c>
      <c r="E99" s="226"/>
      <c r="F99" s="228" t="s">
        <v>1706</v>
      </c>
      <c r="G99" s="226"/>
      <c r="H99" s="229">
        <v>0.7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186</v>
      </c>
      <c r="AU99" s="235" t="s">
        <v>82</v>
      </c>
      <c r="AV99" s="13" t="s">
        <v>82</v>
      </c>
      <c r="AW99" s="13" t="s">
        <v>4</v>
      </c>
      <c r="AX99" s="13" t="s">
        <v>80</v>
      </c>
      <c r="AY99" s="235" t="s">
        <v>143</v>
      </c>
    </row>
    <row r="100" spans="1:65" s="2" customFormat="1" ht="16.5" customHeight="1">
      <c r="A100" s="39"/>
      <c r="B100" s="40"/>
      <c r="C100" s="205" t="s">
        <v>220</v>
      </c>
      <c r="D100" s="205" t="s">
        <v>145</v>
      </c>
      <c r="E100" s="206" t="s">
        <v>1721</v>
      </c>
      <c r="F100" s="207" t="s">
        <v>1722</v>
      </c>
      <c r="G100" s="208" t="s">
        <v>1702</v>
      </c>
      <c r="H100" s="209">
        <v>1</v>
      </c>
      <c r="I100" s="210"/>
      <c r="J100" s="211">
        <f>ROUND(I100*H100,2)</f>
        <v>0</v>
      </c>
      <c r="K100" s="207" t="s">
        <v>19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150</v>
      </c>
      <c r="AT100" s="216" t="s">
        <v>145</v>
      </c>
      <c r="AU100" s="216" t="s">
        <v>82</v>
      </c>
      <c r="AY100" s="18" t="s">
        <v>143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150</v>
      </c>
      <c r="BM100" s="216" t="s">
        <v>1723</v>
      </c>
    </row>
    <row r="101" spans="1:63" s="12" customFormat="1" ht="22.8" customHeight="1">
      <c r="A101" s="12"/>
      <c r="B101" s="189"/>
      <c r="C101" s="190"/>
      <c r="D101" s="191" t="s">
        <v>71</v>
      </c>
      <c r="E101" s="203" t="s">
        <v>1724</v>
      </c>
      <c r="F101" s="203" t="s">
        <v>1725</v>
      </c>
      <c r="G101" s="190"/>
      <c r="H101" s="190"/>
      <c r="I101" s="193"/>
      <c r="J101" s="204">
        <f>BK101</f>
        <v>0</v>
      </c>
      <c r="K101" s="190"/>
      <c r="L101" s="195"/>
      <c r="M101" s="196"/>
      <c r="N101" s="197"/>
      <c r="O101" s="197"/>
      <c r="P101" s="198">
        <f>SUM(P102:P109)</f>
        <v>0</v>
      </c>
      <c r="Q101" s="197"/>
      <c r="R101" s="198">
        <f>SUM(R102:R109)</f>
        <v>0</v>
      </c>
      <c r="S101" s="197"/>
      <c r="T101" s="199">
        <f>SUM(T102:T109)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0" t="s">
        <v>174</v>
      </c>
      <c r="AT101" s="201" t="s">
        <v>71</v>
      </c>
      <c r="AU101" s="201" t="s">
        <v>80</v>
      </c>
      <c r="AY101" s="200" t="s">
        <v>143</v>
      </c>
      <c r="BK101" s="202">
        <f>SUM(BK102:BK109)</f>
        <v>0</v>
      </c>
    </row>
    <row r="102" spans="1:65" s="2" customFormat="1" ht="16.5" customHeight="1">
      <c r="A102" s="39"/>
      <c r="B102" s="40"/>
      <c r="C102" s="205" t="s">
        <v>174</v>
      </c>
      <c r="D102" s="205" t="s">
        <v>145</v>
      </c>
      <c r="E102" s="206" t="s">
        <v>1726</v>
      </c>
      <c r="F102" s="207" t="s">
        <v>1725</v>
      </c>
      <c r="G102" s="208" t="s">
        <v>1702</v>
      </c>
      <c r="H102" s="209">
        <v>0.7</v>
      </c>
      <c r="I102" s="210"/>
      <c r="J102" s="211">
        <f>ROUND(I102*H102,2)</f>
        <v>0</v>
      </c>
      <c r="K102" s="207" t="s">
        <v>548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1703</v>
      </c>
      <c r="AT102" s="216" t="s">
        <v>145</v>
      </c>
      <c r="AU102" s="216" t="s">
        <v>82</v>
      </c>
      <c r="AY102" s="18" t="s">
        <v>143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1703</v>
      </c>
      <c r="BM102" s="216" t="s">
        <v>1727</v>
      </c>
    </row>
    <row r="103" spans="1:47" s="2" customFormat="1" ht="12">
      <c r="A103" s="39"/>
      <c r="B103" s="40"/>
      <c r="C103" s="41"/>
      <c r="D103" s="218" t="s">
        <v>152</v>
      </c>
      <c r="E103" s="41"/>
      <c r="F103" s="219" t="s">
        <v>1728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152</v>
      </c>
      <c r="AU103" s="18" t="s">
        <v>82</v>
      </c>
    </row>
    <row r="104" spans="1:51" s="13" customFormat="1" ht="12">
      <c r="A104" s="13"/>
      <c r="B104" s="225"/>
      <c r="C104" s="226"/>
      <c r="D104" s="223" t="s">
        <v>186</v>
      </c>
      <c r="E104" s="226"/>
      <c r="F104" s="228" t="s">
        <v>1706</v>
      </c>
      <c r="G104" s="226"/>
      <c r="H104" s="229">
        <v>0.7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186</v>
      </c>
      <c r="AU104" s="235" t="s">
        <v>82</v>
      </c>
      <c r="AV104" s="13" t="s">
        <v>82</v>
      </c>
      <c r="AW104" s="13" t="s">
        <v>4</v>
      </c>
      <c r="AX104" s="13" t="s">
        <v>80</v>
      </c>
      <c r="AY104" s="235" t="s">
        <v>143</v>
      </c>
    </row>
    <row r="105" spans="1:65" s="2" customFormat="1" ht="24.15" customHeight="1">
      <c r="A105" s="39"/>
      <c r="B105" s="40"/>
      <c r="C105" s="205" t="s">
        <v>200</v>
      </c>
      <c r="D105" s="205" t="s">
        <v>145</v>
      </c>
      <c r="E105" s="206" t="s">
        <v>1729</v>
      </c>
      <c r="F105" s="207" t="s">
        <v>1730</v>
      </c>
      <c r="G105" s="208" t="s">
        <v>1702</v>
      </c>
      <c r="H105" s="209">
        <v>0.7</v>
      </c>
      <c r="I105" s="210"/>
      <c r="J105" s="211">
        <f>ROUND(I105*H105,2)</f>
        <v>0</v>
      </c>
      <c r="K105" s="207" t="s">
        <v>461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1703</v>
      </c>
      <c r="AT105" s="216" t="s">
        <v>145</v>
      </c>
      <c r="AU105" s="216" t="s">
        <v>82</v>
      </c>
      <c r="AY105" s="18" t="s">
        <v>143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1703</v>
      </c>
      <c r="BM105" s="216" t="s">
        <v>1731</v>
      </c>
    </row>
    <row r="106" spans="1:51" s="13" customFormat="1" ht="12">
      <c r="A106" s="13"/>
      <c r="B106" s="225"/>
      <c r="C106" s="226"/>
      <c r="D106" s="223" t="s">
        <v>186</v>
      </c>
      <c r="E106" s="226"/>
      <c r="F106" s="228" t="s">
        <v>1706</v>
      </c>
      <c r="G106" s="226"/>
      <c r="H106" s="229">
        <v>0.7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186</v>
      </c>
      <c r="AU106" s="235" t="s">
        <v>82</v>
      </c>
      <c r="AV106" s="13" t="s">
        <v>82</v>
      </c>
      <c r="AW106" s="13" t="s">
        <v>4</v>
      </c>
      <c r="AX106" s="13" t="s">
        <v>80</v>
      </c>
      <c r="AY106" s="235" t="s">
        <v>143</v>
      </c>
    </row>
    <row r="107" spans="1:65" s="2" customFormat="1" ht="16.5" customHeight="1">
      <c r="A107" s="39"/>
      <c r="B107" s="40"/>
      <c r="C107" s="205" t="s">
        <v>180</v>
      </c>
      <c r="D107" s="205" t="s">
        <v>145</v>
      </c>
      <c r="E107" s="206" t="s">
        <v>1732</v>
      </c>
      <c r="F107" s="207" t="s">
        <v>1733</v>
      </c>
      <c r="G107" s="208" t="s">
        <v>1702</v>
      </c>
      <c r="H107" s="209">
        <v>0.7</v>
      </c>
      <c r="I107" s="210"/>
      <c r="J107" s="211">
        <f>ROUND(I107*H107,2)</f>
        <v>0</v>
      </c>
      <c r="K107" s="207" t="s">
        <v>548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1703</v>
      </c>
      <c r="AT107" s="216" t="s">
        <v>145</v>
      </c>
      <c r="AU107" s="216" t="s">
        <v>82</v>
      </c>
      <c r="AY107" s="18" t="s">
        <v>143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1703</v>
      </c>
      <c r="BM107" s="216" t="s">
        <v>1734</v>
      </c>
    </row>
    <row r="108" spans="1:47" s="2" customFormat="1" ht="12">
      <c r="A108" s="39"/>
      <c r="B108" s="40"/>
      <c r="C108" s="41"/>
      <c r="D108" s="218" t="s">
        <v>152</v>
      </c>
      <c r="E108" s="41"/>
      <c r="F108" s="219" t="s">
        <v>1735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152</v>
      </c>
      <c r="AU108" s="18" t="s">
        <v>82</v>
      </c>
    </row>
    <row r="109" spans="1:51" s="13" customFormat="1" ht="12">
      <c r="A109" s="13"/>
      <c r="B109" s="225"/>
      <c r="C109" s="226"/>
      <c r="D109" s="223" t="s">
        <v>186</v>
      </c>
      <c r="E109" s="226"/>
      <c r="F109" s="228" t="s">
        <v>1706</v>
      </c>
      <c r="G109" s="226"/>
      <c r="H109" s="229">
        <v>0.7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186</v>
      </c>
      <c r="AU109" s="235" t="s">
        <v>82</v>
      </c>
      <c r="AV109" s="13" t="s">
        <v>82</v>
      </c>
      <c r="AW109" s="13" t="s">
        <v>4</v>
      </c>
      <c r="AX109" s="13" t="s">
        <v>80</v>
      </c>
      <c r="AY109" s="235" t="s">
        <v>143</v>
      </c>
    </row>
    <row r="110" spans="1:63" s="12" customFormat="1" ht="22.8" customHeight="1">
      <c r="A110" s="12"/>
      <c r="B110" s="189"/>
      <c r="C110" s="190"/>
      <c r="D110" s="191" t="s">
        <v>71</v>
      </c>
      <c r="E110" s="203" t="s">
        <v>1736</v>
      </c>
      <c r="F110" s="203" t="s">
        <v>1737</v>
      </c>
      <c r="G110" s="190"/>
      <c r="H110" s="190"/>
      <c r="I110" s="193"/>
      <c r="J110" s="204">
        <f>BK110</f>
        <v>0</v>
      </c>
      <c r="K110" s="190"/>
      <c r="L110" s="195"/>
      <c r="M110" s="196"/>
      <c r="N110" s="197"/>
      <c r="O110" s="197"/>
      <c r="P110" s="198">
        <f>SUM(P111:P122)</f>
        <v>0</v>
      </c>
      <c r="Q110" s="197"/>
      <c r="R110" s="198">
        <f>SUM(R111:R122)</f>
        <v>0</v>
      </c>
      <c r="S110" s="197"/>
      <c r="T110" s="199">
        <f>SUM(T111:T122)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0" t="s">
        <v>174</v>
      </c>
      <c r="AT110" s="201" t="s">
        <v>71</v>
      </c>
      <c r="AU110" s="201" t="s">
        <v>80</v>
      </c>
      <c r="AY110" s="200" t="s">
        <v>143</v>
      </c>
      <c r="BK110" s="202">
        <f>SUM(BK111:BK122)</f>
        <v>0</v>
      </c>
    </row>
    <row r="111" spans="1:65" s="2" customFormat="1" ht="33" customHeight="1">
      <c r="A111" s="39"/>
      <c r="B111" s="40"/>
      <c r="C111" s="205" t="s">
        <v>188</v>
      </c>
      <c r="D111" s="205" t="s">
        <v>145</v>
      </c>
      <c r="E111" s="206" t="s">
        <v>1738</v>
      </c>
      <c r="F111" s="207" t="s">
        <v>1739</v>
      </c>
      <c r="G111" s="208" t="s">
        <v>1702</v>
      </c>
      <c r="H111" s="209">
        <v>0.7</v>
      </c>
      <c r="I111" s="210"/>
      <c r="J111" s="211">
        <f>ROUND(I111*H111,2)</f>
        <v>0</v>
      </c>
      <c r="K111" s="207" t="s">
        <v>548</v>
      </c>
      <c r="L111" s="45"/>
      <c r="M111" s="212" t="s">
        <v>19</v>
      </c>
      <c r="N111" s="213" t="s">
        <v>43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1703</v>
      </c>
      <c r="AT111" s="216" t="s">
        <v>145</v>
      </c>
      <c r="AU111" s="216" t="s">
        <v>82</v>
      </c>
      <c r="AY111" s="18" t="s">
        <v>143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80</v>
      </c>
      <c r="BK111" s="217">
        <f>ROUND(I111*H111,2)</f>
        <v>0</v>
      </c>
      <c r="BL111" s="18" t="s">
        <v>1703</v>
      </c>
      <c r="BM111" s="216" t="s">
        <v>1740</v>
      </c>
    </row>
    <row r="112" spans="1:47" s="2" customFormat="1" ht="12">
      <c r="A112" s="39"/>
      <c r="B112" s="40"/>
      <c r="C112" s="41"/>
      <c r="D112" s="218" t="s">
        <v>152</v>
      </c>
      <c r="E112" s="41"/>
      <c r="F112" s="219" t="s">
        <v>1741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152</v>
      </c>
      <c r="AU112" s="18" t="s">
        <v>82</v>
      </c>
    </row>
    <row r="113" spans="1:51" s="13" customFormat="1" ht="12">
      <c r="A113" s="13"/>
      <c r="B113" s="225"/>
      <c r="C113" s="226"/>
      <c r="D113" s="223" t="s">
        <v>186</v>
      </c>
      <c r="E113" s="226"/>
      <c r="F113" s="228" t="s">
        <v>1706</v>
      </c>
      <c r="G113" s="226"/>
      <c r="H113" s="229">
        <v>0.7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186</v>
      </c>
      <c r="AU113" s="235" t="s">
        <v>82</v>
      </c>
      <c r="AV113" s="13" t="s">
        <v>82</v>
      </c>
      <c r="AW113" s="13" t="s">
        <v>4</v>
      </c>
      <c r="AX113" s="13" t="s">
        <v>80</v>
      </c>
      <c r="AY113" s="235" t="s">
        <v>143</v>
      </c>
    </row>
    <row r="114" spans="1:65" s="2" customFormat="1" ht="24.15" customHeight="1">
      <c r="A114" s="39"/>
      <c r="B114" s="40"/>
      <c r="C114" s="205" t="s">
        <v>207</v>
      </c>
      <c r="D114" s="205" t="s">
        <v>145</v>
      </c>
      <c r="E114" s="206" t="s">
        <v>1742</v>
      </c>
      <c r="F114" s="207" t="s">
        <v>1743</v>
      </c>
      <c r="G114" s="208" t="s">
        <v>1702</v>
      </c>
      <c r="H114" s="209">
        <v>0.7</v>
      </c>
      <c r="I114" s="210"/>
      <c r="J114" s="211">
        <f>ROUND(I114*H114,2)</f>
        <v>0</v>
      </c>
      <c r="K114" s="207" t="s">
        <v>461</v>
      </c>
      <c r="L114" s="45"/>
      <c r="M114" s="212" t="s">
        <v>19</v>
      </c>
      <c r="N114" s="213" t="s">
        <v>43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1703</v>
      </c>
      <c r="AT114" s="216" t="s">
        <v>145</v>
      </c>
      <c r="AU114" s="216" t="s">
        <v>82</v>
      </c>
      <c r="AY114" s="18" t="s">
        <v>143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1703</v>
      </c>
      <c r="BM114" s="216" t="s">
        <v>1744</v>
      </c>
    </row>
    <row r="115" spans="1:47" s="2" customFormat="1" ht="12">
      <c r="A115" s="39"/>
      <c r="B115" s="40"/>
      <c r="C115" s="41"/>
      <c r="D115" s="223" t="s">
        <v>154</v>
      </c>
      <c r="E115" s="41"/>
      <c r="F115" s="224" t="s">
        <v>1745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154</v>
      </c>
      <c r="AU115" s="18" t="s">
        <v>82</v>
      </c>
    </row>
    <row r="116" spans="1:51" s="13" customFormat="1" ht="12">
      <c r="A116" s="13"/>
      <c r="B116" s="225"/>
      <c r="C116" s="226"/>
      <c r="D116" s="223" t="s">
        <v>186</v>
      </c>
      <c r="E116" s="226"/>
      <c r="F116" s="228" t="s">
        <v>1706</v>
      </c>
      <c r="G116" s="226"/>
      <c r="H116" s="229">
        <v>0.7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186</v>
      </c>
      <c r="AU116" s="235" t="s">
        <v>82</v>
      </c>
      <c r="AV116" s="13" t="s">
        <v>82</v>
      </c>
      <c r="AW116" s="13" t="s">
        <v>4</v>
      </c>
      <c r="AX116" s="13" t="s">
        <v>80</v>
      </c>
      <c r="AY116" s="235" t="s">
        <v>143</v>
      </c>
    </row>
    <row r="117" spans="1:65" s="2" customFormat="1" ht="16.5" customHeight="1">
      <c r="A117" s="39"/>
      <c r="B117" s="40"/>
      <c r="C117" s="205" t="s">
        <v>193</v>
      </c>
      <c r="D117" s="205" t="s">
        <v>145</v>
      </c>
      <c r="E117" s="206" t="s">
        <v>1746</v>
      </c>
      <c r="F117" s="207" t="s">
        <v>1747</v>
      </c>
      <c r="G117" s="208" t="s">
        <v>1748</v>
      </c>
      <c r="H117" s="209">
        <v>0.7</v>
      </c>
      <c r="I117" s="210"/>
      <c r="J117" s="211">
        <f>ROUND(I117*H117,2)</f>
        <v>0</v>
      </c>
      <c r="K117" s="207" t="s">
        <v>548</v>
      </c>
      <c r="L117" s="45"/>
      <c r="M117" s="212" t="s">
        <v>19</v>
      </c>
      <c r="N117" s="213" t="s">
        <v>43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1703</v>
      </c>
      <c r="AT117" s="216" t="s">
        <v>145</v>
      </c>
      <c r="AU117" s="216" t="s">
        <v>82</v>
      </c>
      <c r="AY117" s="18" t="s">
        <v>143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1703</v>
      </c>
      <c r="BM117" s="216" t="s">
        <v>1749</v>
      </c>
    </row>
    <row r="118" spans="1:47" s="2" customFormat="1" ht="12">
      <c r="A118" s="39"/>
      <c r="B118" s="40"/>
      <c r="C118" s="41"/>
      <c r="D118" s="218" t="s">
        <v>152</v>
      </c>
      <c r="E118" s="41"/>
      <c r="F118" s="219" t="s">
        <v>1750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152</v>
      </c>
      <c r="AU118" s="18" t="s">
        <v>82</v>
      </c>
    </row>
    <row r="119" spans="1:47" s="2" customFormat="1" ht="12">
      <c r="A119" s="39"/>
      <c r="B119" s="40"/>
      <c r="C119" s="41"/>
      <c r="D119" s="223" t="s">
        <v>154</v>
      </c>
      <c r="E119" s="41"/>
      <c r="F119" s="224" t="s">
        <v>1751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154</v>
      </c>
      <c r="AU119" s="18" t="s">
        <v>82</v>
      </c>
    </row>
    <row r="120" spans="1:51" s="13" customFormat="1" ht="12">
      <c r="A120" s="13"/>
      <c r="B120" s="225"/>
      <c r="C120" s="226"/>
      <c r="D120" s="223" t="s">
        <v>186</v>
      </c>
      <c r="E120" s="226"/>
      <c r="F120" s="228" t="s">
        <v>1706</v>
      </c>
      <c r="G120" s="226"/>
      <c r="H120" s="229">
        <v>0.7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186</v>
      </c>
      <c r="AU120" s="235" t="s">
        <v>82</v>
      </c>
      <c r="AV120" s="13" t="s">
        <v>82</v>
      </c>
      <c r="AW120" s="13" t="s">
        <v>4</v>
      </c>
      <c r="AX120" s="13" t="s">
        <v>80</v>
      </c>
      <c r="AY120" s="235" t="s">
        <v>143</v>
      </c>
    </row>
    <row r="121" spans="1:65" s="2" customFormat="1" ht="24.15" customHeight="1">
      <c r="A121" s="39"/>
      <c r="B121" s="40"/>
      <c r="C121" s="205" t="s">
        <v>227</v>
      </c>
      <c r="D121" s="205" t="s">
        <v>145</v>
      </c>
      <c r="E121" s="206" t="s">
        <v>1752</v>
      </c>
      <c r="F121" s="207" t="s">
        <v>1753</v>
      </c>
      <c r="G121" s="208" t="s">
        <v>1702</v>
      </c>
      <c r="H121" s="209">
        <v>1</v>
      </c>
      <c r="I121" s="210"/>
      <c r="J121" s="211">
        <f>ROUND(I121*H121,2)</f>
        <v>0</v>
      </c>
      <c r="K121" s="207" t="s">
        <v>548</v>
      </c>
      <c r="L121" s="45"/>
      <c r="M121" s="212" t="s">
        <v>19</v>
      </c>
      <c r="N121" s="213" t="s">
        <v>43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1703</v>
      </c>
      <c r="AT121" s="216" t="s">
        <v>145</v>
      </c>
      <c r="AU121" s="216" t="s">
        <v>82</v>
      </c>
      <c r="AY121" s="18" t="s">
        <v>143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1703</v>
      </c>
      <c r="BM121" s="216" t="s">
        <v>1754</v>
      </c>
    </row>
    <row r="122" spans="1:47" s="2" customFormat="1" ht="12">
      <c r="A122" s="39"/>
      <c r="B122" s="40"/>
      <c r="C122" s="41"/>
      <c r="D122" s="218" t="s">
        <v>152</v>
      </c>
      <c r="E122" s="41"/>
      <c r="F122" s="219" t="s">
        <v>1755</v>
      </c>
      <c r="G122" s="41"/>
      <c r="H122" s="41"/>
      <c r="I122" s="220"/>
      <c r="J122" s="41"/>
      <c r="K122" s="41"/>
      <c r="L122" s="45"/>
      <c r="M122" s="251"/>
      <c r="N122" s="252"/>
      <c r="O122" s="248"/>
      <c r="P122" s="248"/>
      <c r="Q122" s="248"/>
      <c r="R122" s="248"/>
      <c r="S122" s="248"/>
      <c r="T122" s="25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152</v>
      </c>
      <c r="AU122" s="18" t="s">
        <v>82</v>
      </c>
    </row>
    <row r="123" spans="1:31" s="2" customFormat="1" ht="6.95" customHeight="1">
      <c r="A123" s="39"/>
      <c r="B123" s="60"/>
      <c r="C123" s="61"/>
      <c r="D123" s="61"/>
      <c r="E123" s="61"/>
      <c r="F123" s="61"/>
      <c r="G123" s="61"/>
      <c r="H123" s="61"/>
      <c r="I123" s="61"/>
      <c r="J123" s="61"/>
      <c r="K123" s="61"/>
      <c r="L123" s="45"/>
      <c r="M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</sheetData>
  <sheetProtection password="CC35" sheet="1" objects="1" scenarios="1" formatColumns="0" formatRows="0" autoFilter="0"/>
  <autoFilter ref="C82:K12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1_01/012103000"/>
    <hyperlink ref="F90" r:id="rId2" display="https://podminky.urs.cz/item/CS_URS_2021_01/012303000"/>
    <hyperlink ref="F97" r:id="rId3" display="https://podminky.urs.cz/item/CS_URS_2021_01/013254000"/>
    <hyperlink ref="F103" r:id="rId4" display="https://podminky.urs.cz/item/CS_URS_2021_01/030001000"/>
    <hyperlink ref="F108" r:id="rId5" display="https://podminky.urs.cz/item/CS_URS_2021_01/034303000"/>
    <hyperlink ref="F112" r:id="rId6" display="https://podminky.urs.cz/item/CS_URS_2021_01/043103000"/>
    <hyperlink ref="F118" r:id="rId7" display="https://podminky.urs.cz/item/CS_URS_2021_01/043203000"/>
    <hyperlink ref="F122" r:id="rId8" display="https://podminky.urs.cz/item/CS_URS_2021_01/0493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36" t="s">
        <v>1756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1689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1690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1691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ROUND((SUM(BE83:BE119)),2)</f>
        <v>0</v>
      </c>
      <c r="G33" s="39"/>
      <c r="H33" s="39"/>
      <c r="I33" s="149">
        <v>0.21</v>
      </c>
      <c r="J33" s="148">
        <f>ROUND(((SUM(BE83:BE119))*I33),2)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ROUND((SUM(BF83:BF119)),2)</f>
        <v>0</v>
      </c>
      <c r="G34" s="39"/>
      <c r="H34" s="39"/>
      <c r="I34" s="149">
        <v>0.15</v>
      </c>
      <c r="J34" s="148">
        <f>ROUND(((SUM(BF83:BF119))*I34),2)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ROUND((SUM(BG83:BG119)),2)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ROUND((SUM(BH83:BH119)),2)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ROUND((SUM(BI83:BI119)),2)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0" customHeight="1">
      <c r="A50" s="39"/>
      <c r="B50" s="40"/>
      <c r="C50" s="41"/>
      <c r="D50" s="41"/>
      <c r="E50" s="70" t="str">
        <f>E9</f>
        <v>SO 0002 - VEDLEJŠÍ ROZPOČTOVÉ NÁKLADY MĚSTO MĚČÍN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MÍŘOVICE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SPÚ PLZEŇ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K. MACÁN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9" customFormat="1" ht="24.95" customHeight="1">
      <c r="A60" s="9"/>
      <c r="B60" s="166"/>
      <c r="C60" s="167"/>
      <c r="D60" s="168" t="s">
        <v>1692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1693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1694</v>
      </c>
      <c r="E62" s="175"/>
      <c r="F62" s="175"/>
      <c r="G62" s="175"/>
      <c r="H62" s="175"/>
      <c r="I62" s="175"/>
      <c r="J62" s="176">
        <f>J100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1695</v>
      </c>
      <c r="E63" s="175"/>
      <c r="F63" s="175"/>
      <c r="G63" s="175"/>
      <c r="H63" s="175"/>
      <c r="I63" s="175"/>
      <c r="J63" s="176">
        <f>J109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128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PŘELOŽKA SILNICE II/117 MĚČÍN TENDR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111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30" customHeight="1">
      <c r="A75" s="39"/>
      <c r="B75" s="40"/>
      <c r="C75" s="41"/>
      <c r="D75" s="41"/>
      <c r="E75" s="70" t="str">
        <f>E9</f>
        <v>SO 0002 - VEDLEJŠÍ ROZPOČTOVÉ NÁKLADY MĚSTO MĚČÍN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MÍŘOVICE</v>
      </c>
      <c r="G77" s="41"/>
      <c r="H77" s="41"/>
      <c r="I77" s="33" t="s">
        <v>23</v>
      </c>
      <c r="J77" s="73" t="str">
        <f>IF(J12="","",J12)</f>
        <v>9. 1. 2023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5.65" customHeight="1">
      <c r="A79" s="39"/>
      <c r="B79" s="40"/>
      <c r="C79" s="33" t="s">
        <v>25</v>
      </c>
      <c r="D79" s="41"/>
      <c r="E79" s="41"/>
      <c r="F79" s="28" t="str">
        <f>E15</f>
        <v>SPÚ PLZEŇ</v>
      </c>
      <c r="G79" s="41"/>
      <c r="H79" s="41"/>
      <c r="I79" s="33" t="s">
        <v>31</v>
      </c>
      <c r="J79" s="37" t="str">
        <f>E21</f>
        <v>MACÁN PROJEKCE DS s.r.o.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35</v>
      </c>
      <c r="J80" s="37" t="str">
        <f>E24</f>
        <v>K. MACÁN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129</v>
      </c>
      <c r="D82" s="181" t="s">
        <v>57</v>
      </c>
      <c r="E82" s="181" t="s">
        <v>53</v>
      </c>
      <c r="F82" s="181" t="s">
        <v>54</v>
      </c>
      <c r="G82" s="181" t="s">
        <v>130</v>
      </c>
      <c r="H82" s="181" t="s">
        <v>131</v>
      </c>
      <c r="I82" s="181" t="s">
        <v>132</v>
      </c>
      <c r="J82" s="181" t="s">
        <v>115</v>
      </c>
      <c r="K82" s="182" t="s">
        <v>133</v>
      </c>
      <c r="L82" s="183"/>
      <c r="M82" s="93" t="s">
        <v>19</v>
      </c>
      <c r="N82" s="94" t="s">
        <v>42</v>
      </c>
      <c r="O82" s="94" t="s">
        <v>134</v>
      </c>
      <c r="P82" s="94" t="s">
        <v>135</v>
      </c>
      <c r="Q82" s="94" t="s">
        <v>136</v>
      </c>
      <c r="R82" s="94" t="s">
        <v>137</v>
      </c>
      <c r="S82" s="94" t="s">
        <v>138</v>
      </c>
      <c r="T82" s="95" t="s">
        <v>139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140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0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116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71</v>
      </c>
      <c r="E84" s="192" t="s">
        <v>1696</v>
      </c>
      <c r="F84" s="192" t="s">
        <v>1697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P85+P100+P109</f>
        <v>0</v>
      </c>
      <c r="Q84" s="197"/>
      <c r="R84" s="198">
        <f>R85+R100+R109</f>
        <v>0</v>
      </c>
      <c r="S84" s="197"/>
      <c r="T84" s="199">
        <f>T85+T100+T109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174</v>
      </c>
      <c r="AT84" s="201" t="s">
        <v>71</v>
      </c>
      <c r="AU84" s="201" t="s">
        <v>72</v>
      </c>
      <c r="AY84" s="200" t="s">
        <v>143</v>
      </c>
      <c r="BK84" s="202">
        <f>BK85+BK100+BK109</f>
        <v>0</v>
      </c>
    </row>
    <row r="85" spans="1:63" s="12" customFormat="1" ht="22.8" customHeight="1">
      <c r="A85" s="12"/>
      <c r="B85" s="189"/>
      <c r="C85" s="190"/>
      <c r="D85" s="191" t="s">
        <v>71</v>
      </c>
      <c r="E85" s="203" t="s">
        <v>1698</v>
      </c>
      <c r="F85" s="203" t="s">
        <v>1699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SUM(P86:P99)</f>
        <v>0</v>
      </c>
      <c r="Q85" s="197"/>
      <c r="R85" s="198">
        <f>SUM(R86:R99)</f>
        <v>0</v>
      </c>
      <c r="S85" s="197"/>
      <c r="T85" s="199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174</v>
      </c>
      <c r="AT85" s="201" t="s">
        <v>71</v>
      </c>
      <c r="AU85" s="201" t="s">
        <v>80</v>
      </c>
      <c r="AY85" s="200" t="s">
        <v>143</v>
      </c>
      <c r="BK85" s="202">
        <f>SUM(BK86:BK99)</f>
        <v>0</v>
      </c>
    </row>
    <row r="86" spans="1:65" s="2" customFormat="1" ht="16.5" customHeight="1">
      <c r="A86" s="39"/>
      <c r="B86" s="40"/>
      <c r="C86" s="205" t="s">
        <v>82</v>
      </c>
      <c r="D86" s="205" t="s">
        <v>145</v>
      </c>
      <c r="E86" s="206" t="s">
        <v>1700</v>
      </c>
      <c r="F86" s="207" t="s">
        <v>1701</v>
      </c>
      <c r="G86" s="208" t="s">
        <v>1702</v>
      </c>
      <c r="H86" s="209">
        <v>0.3</v>
      </c>
      <c r="I86" s="210"/>
      <c r="J86" s="211">
        <f>ROUND(I86*H86,2)</f>
        <v>0</v>
      </c>
      <c r="K86" s="207" t="s">
        <v>548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1703</v>
      </c>
      <c r="AT86" s="216" t="s">
        <v>145</v>
      </c>
      <c r="AU86" s="216" t="s">
        <v>82</v>
      </c>
      <c r="AY86" s="18" t="s">
        <v>143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1703</v>
      </c>
      <c r="BM86" s="216" t="s">
        <v>1704</v>
      </c>
    </row>
    <row r="87" spans="1:47" s="2" customFormat="1" ht="12">
      <c r="A87" s="39"/>
      <c r="B87" s="40"/>
      <c r="C87" s="41"/>
      <c r="D87" s="218" t="s">
        <v>152</v>
      </c>
      <c r="E87" s="41"/>
      <c r="F87" s="219" t="s">
        <v>1705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152</v>
      </c>
      <c r="AU87" s="18" t="s">
        <v>82</v>
      </c>
    </row>
    <row r="88" spans="1:51" s="13" customFormat="1" ht="12">
      <c r="A88" s="13"/>
      <c r="B88" s="225"/>
      <c r="C88" s="226"/>
      <c r="D88" s="223" t="s">
        <v>186</v>
      </c>
      <c r="E88" s="226"/>
      <c r="F88" s="228" t="s">
        <v>1757</v>
      </c>
      <c r="G88" s="226"/>
      <c r="H88" s="229">
        <v>0.3</v>
      </c>
      <c r="I88" s="230"/>
      <c r="J88" s="226"/>
      <c r="K88" s="226"/>
      <c r="L88" s="231"/>
      <c r="M88" s="232"/>
      <c r="N88" s="233"/>
      <c r="O88" s="233"/>
      <c r="P88" s="233"/>
      <c r="Q88" s="233"/>
      <c r="R88" s="233"/>
      <c r="S88" s="233"/>
      <c r="T88" s="23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5" t="s">
        <v>186</v>
      </c>
      <c r="AU88" s="235" t="s">
        <v>82</v>
      </c>
      <c r="AV88" s="13" t="s">
        <v>82</v>
      </c>
      <c r="AW88" s="13" t="s">
        <v>4</v>
      </c>
      <c r="AX88" s="13" t="s">
        <v>80</v>
      </c>
      <c r="AY88" s="235" t="s">
        <v>143</v>
      </c>
    </row>
    <row r="89" spans="1:65" s="2" customFormat="1" ht="16.5" customHeight="1">
      <c r="A89" s="39"/>
      <c r="B89" s="40"/>
      <c r="C89" s="205" t="s">
        <v>162</v>
      </c>
      <c r="D89" s="205" t="s">
        <v>145</v>
      </c>
      <c r="E89" s="206" t="s">
        <v>1707</v>
      </c>
      <c r="F89" s="207" t="s">
        <v>1708</v>
      </c>
      <c r="G89" s="208" t="s">
        <v>1702</v>
      </c>
      <c r="H89" s="209">
        <v>0.3</v>
      </c>
      <c r="I89" s="210"/>
      <c r="J89" s="211">
        <f>ROUND(I89*H89,2)</f>
        <v>0</v>
      </c>
      <c r="K89" s="207" t="s">
        <v>548</v>
      </c>
      <c r="L89" s="45"/>
      <c r="M89" s="212" t="s">
        <v>19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1703</v>
      </c>
      <c r="AT89" s="216" t="s">
        <v>145</v>
      </c>
      <c r="AU89" s="216" t="s">
        <v>82</v>
      </c>
      <c r="AY89" s="18" t="s">
        <v>143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1703</v>
      </c>
      <c r="BM89" s="216" t="s">
        <v>1709</v>
      </c>
    </row>
    <row r="90" spans="1:47" s="2" customFormat="1" ht="12">
      <c r="A90" s="39"/>
      <c r="B90" s="40"/>
      <c r="C90" s="41"/>
      <c r="D90" s="218" t="s">
        <v>152</v>
      </c>
      <c r="E90" s="41"/>
      <c r="F90" s="219" t="s">
        <v>1710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152</v>
      </c>
      <c r="AU90" s="18" t="s">
        <v>82</v>
      </c>
    </row>
    <row r="91" spans="1:47" s="2" customFormat="1" ht="12">
      <c r="A91" s="39"/>
      <c r="B91" s="40"/>
      <c r="C91" s="41"/>
      <c r="D91" s="223" t="s">
        <v>154</v>
      </c>
      <c r="E91" s="41"/>
      <c r="F91" s="224" t="s">
        <v>1711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154</v>
      </c>
      <c r="AU91" s="18" t="s">
        <v>82</v>
      </c>
    </row>
    <row r="92" spans="1:51" s="13" customFormat="1" ht="12">
      <c r="A92" s="13"/>
      <c r="B92" s="225"/>
      <c r="C92" s="226"/>
      <c r="D92" s="223" t="s">
        <v>186</v>
      </c>
      <c r="E92" s="226"/>
      <c r="F92" s="228" t="s">
        <v>1757</v>
      </c>
      <c r="G92" s="226"/>
      <c r="H92" s="229">
        <v>0.3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186</v>
      </c>
      <c r="AU92" s="235" t="s">
        <v>82</v>
      </c>
      <c r="AV92" s="13" t="s">
        <v>82</v>
      </c>
      <c r="AW92" s="13" t="s">
        <v>4</v>
      </c>
      <c r="AX92" s="13" t="s">
        <v>80</v>
      </c>
      <c r="AY92" s="235" t="s">
        <v>143</v>
      </c>
    </row>
    <row r="93" spans="1:65" s="2" customFormat="1" ht="16.5" customHeight="1">
      <c r="A93" s="39"/>
      <c r="B93" s="40"/>
      <c r="C93" s="205" t="s">
        <v>213</v>
      </c>
      <c r="D93" s="205" t="s">
        <v>145</v>
      </c>
      <c r="E93" s="206" t="s">
        <v>1712</v>
      </c>
      <c r="F93" s="207" t="s">
        <v>1713</v>
      </c>
      <c r="G93" s="208" t="s">
        <v>1702</v>
      </c>
      <c r="H93" s="209">
        <v>0.3</v>
      </c>
      <c r="I93" s="210"/>
      <c r="J93" s="211">
        <f>ROUND(I93*H93,2)</f>
        <v>0</v>
      </c>
      <c r="K93" s="207" t="s">
        <v>461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1703</v>
      </c>
      <c r="AT93" s="216" t="s">
        <v>145</v>
      </c>
      <c r="AU93" s="216" t="s">
        <v>82</v>
      </c>
      <c r="AY93" s="18" t="s">
        <v>143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1703</v>
      </c>
      <c r="BM93" s="216" t="s">
        <v>1714</v>
      </c>
    </row>
    <row r="94" spans="1:47" s="2" customFormat="1" ht="12">
      <c r="A94" s="39"/>
      <c r="B94" s="40"/>
      <c r="C94" s="41"/>
      <c r="D94" s="223" t="s">
        <v>154</v>
      </c>
      <c r="E94" s="41"/>
      <c r="F94" s="224" t="s">
        <v>1715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154</v>
      </c>
      <c r="AU94" s="18" t="s">
        <v>82</v>
      </c>
    </row>
    <row r="95" spans="1:51" s="13" customFormat="1" ht="12">
      <c r="A95" s="13"/>
      <c r="B95" s="225"/>
      <c r="C95" s="226"/>
      <c r="D95" s="223" t="s">
        <v>186</v>
      </c>
      <c r="E95" s="226"/>
      <c r="F95" s="228" t="s">
        <v>1757</v>
      </c>
      <c r="G95" s="226"/>
      <c r="H95" s="229">
        <v>0.3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186</v>
      </c>
      <c r="AU95" s="235" t="s">
        <v>82</v>
      </c>
      <c r="AV95" s="13" t="s">
        <v>82</v>
      </c>
      <c r="AW95" s="13" t="s">
        <v>4</v>
      </c>
      <c r="AX95" s="13" t="s">
        <v>80</v>
      </c>
      <c r="AY95" s="235" t="s">
        <v>143</v>
      </c>
    </row>
    <row r="96" spans="1:65" s="2" customFormat="1" ht="16.5" customHeight="1">
      <c r="A96" s="39"/>
      <c r="B96" s="40"/>
      <c r="C96" s="205" t="s">
        <v>150</v>
      </c>
      <c r="D96" s="205" t="s">
        <v>145</v>
      </c>
      <c r="E96" s="206" t="s">
        <v>1716</v>
      </c>
      <c r="F96" s="207" t="s">
        <v>1717</v>
      </c>
      <c r="G96" s="208" t="s">
        <v>1702</v>
      </c>
      <c r="H96" s="209">
        <v>0.3</v>
      </c>
      <c r="I96" s="210"/>
      <c r="J96" s="211">
        <f>ROUND(I96*H96,2)</f>
        <v>0</v>
      </c>
      <c r="K96" s="207" t="s">
        <v>548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1703</v>
      </c>
      <c r="AT96" s="216" t="s">
        <v>145</v>
      </c>
      <c r="AU96" s="216" t="s">
        <v>82</v>
      </c>
      <c r="AY96" s="18" t="s">
        <v>143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1703</v>
      </c>
      <c r="BM96" s="216" t="s">
        <v>1718</v>
      </c>
    </row>
    <row r="97" spans="1:47" s="2" customFormat="1" ht="12">
      <c r="A97" s="39"/>
      <c r="B97" s="40"/>
      <c r="C97" s="41"/>
      <c r="D97" s="218" t="s">
        <v>152</v>
      </c>
      <c r="E97" s="41"/>
      <c r="F97" s="219" t="s">
        <v>1719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152</v>
      </c>
      <c r="AU97" s="18" t="s">
        <v>82</v>
      </c>
    </row>
    <row r="98" spans="1:47" s="2" customFormat="1" ht="12">
      <c r="A98" s="39"/>
      <c r="B98" s="40"/>
      <c r="C98" s="41"/>
      <c r="D98" s="223" t="s">
        <v>154</v>
      </c>
      <c r="E98" s="41"/>
      <c r="F98" s="224" t="s">
        <v>1720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154</v>
      </c>
      <c r="AU98" s="18" t="s">
        <v>82</v>
      </c>
    </row>
    <row r="99" spans="1:51" s="13" customFormat="1" ht="12">
      <c r="A99" s="13"/>
      <c r="B99" s="225"/>
      <c r="C99" s="226"/>
      <c r="D99" s="223" t="s">
        <v>186</v>
      </c>
      <c r="E99" s="226"/>
      <c r="F99" s="228" t="s">
        <v>1757</v>
      </c>
      <c r="G99" s="226"/>
      <c r="H99" s="229">
        <v>0.3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186</v>
      </c>
      <c r="AU99" s="235" t="s">
        <v>82</v>
      </c>
      <c r="AV99" s="13" t="s">
        <v>82</v>
      </c>
      <c r="AW99" s="13" t="s">
        <v>4</v>
      </c>
      <c r="AX99" s="13" t="s">
        <v>80</v>
      </c>
      <c r="AY99" s="235" t="s">
        <v>143</v>
      </c>
    </row>
    <row r="100" spans="1:63" s="12" customFormat="1" ht="22.8" customHeight="1">
      <c r="A100" s="12"/>
      <c r="B100" s="189"/>
      <c r="C100" s="190"/>
      <c r="D100" s="191" t="s">
        <v>71</v>
      </c>
      <c r="E100" s="203" t="s">
        <v>1724</v>
      </c>
      <c r="F100" s="203" t="s">
        <v>1725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SUM(P101:P108)</f>
        <v>0</v>
      </c>
      <c r="Q100" s="197"/>
      <c r="R100" s="198">
        <f>SUM(R101:R108)</f>
        <v>0</v>
      </c>
      <c r="S100" s="197"/>
      <c r="T100" s="199">
        <f>SUM(T101:T108)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174</v>
      </c>
      <c r="AT100" s="201" t="s">
        <v>71</v>
      </c>
      <c r="AU100" s="201" t="s">
        <v>80</v>
      </c>
      <c r="AY100" s="200" t="s">
        <v>143</v>
      </c>
      <c r="BK100" s="202">
        <f>SUM(BK101:BK108)</f>
        <v>0</v>
      </c>
    </row>
    <row r="101" spans="1:65" s="2" customFormat="1" ht="16.5" customHeight="1">
      <c r="A101" s="39"/>
      <c r="B101" s="40"/>
      <c r="C101" s="205" t="s">
        <v>174</v>
      </c>
      <c r="D101" s="205" t="s">
        <v>145</v>
      </c>
      <c r="E101" s="206" t="s">
        <v>1726</v>
      </c>
      <c r="F101" s="207" t="s">
        <v>1725</v>
      </c>
      <c r="G101" s="208" t="s">
        <v>1702</v>
      </c>
      <c r="H101" s="209">
        <v>0.3</v>
      </c>
      <c r="I101" s="210"/>
      <c r="J101" s="211">
        <f>ROUND(I101*H101,2)</f>
        <v>0</v>
      </c>
      <c r="K101" s="207" t="s">
        <v>548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1703</v>
      </c>
      <c r="AT101" s="216" t="s">
        <v>145</v>
      </c>
      <c r="AU101" s="216" t="s">
        <v>82</v>
      </c>
      <c r="AY101" s="18" t="s">
        <v>143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1703</v>
      </c>
      <c r="BM101" s="216" t="s">
        <v>1727</v>
      </c>
    </row>
    <row r="102" spans="1:47" s="2" customFormat="1" ht="12">
      <c r="A102" s="39"/>
      <c r="B102" s="40"/>
      <c r="C102" s="41"/>
      <c r="D102" s="218" t="s">
        <v>152</v>
      </c>
      <c r="E102" s="41"/>
      <c r="F102" s="219" t="s">
        <v>1728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152</v>
      </c>
      <c r="AU102" s="18" t="s">
        <v>82</v>
      </c>
    </row>
    <row r="103" spans="1:51" s="13" customFormat="1" ht="12">
      <c r="A103" s="13"/>
      <c r="B103" s="225"/>
      <c r="C103" s="226"/>
      <c r="D103" s="223" t="s">
        <v>186</v>
      </c>
      <c r="E103" s="226"/>
      <c r="F103" s="228" t="s">
        <v>1757</v>
      </c>
      <c r="G103" s="226"/>
      <c r="H103" s="229">
        <v>0.3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186</v>
      </c>
      <c r="AU103" s="235" t="s">
        <v>82</v>
      </c>
      <c r="AV103" s="13" t="s">
        <v>82</v>
      </c>
      <c r="AW103" s="13" t="s">
        <v>4</v>
      </c>
      <c r="AX103" s="13" t="s">
        <v>80</v>
      </c>
      <c r="AY103" s="235" t="s">
        <v>143</v>
      </c>
    </row>
    <row r="104" spans="1:65" s="2" customFormat="1" ht="24.15" customHeight="1">
      <c r="A104" s="39"/>
      <c r="B104" s="40"/>
      <c r="C104" s="205" t="s">
        <v>200</v>
      </c>
      <c r="D104" s="205" t="s">
        <v>145</v>
      </c>
      <c r="E104" s="206" t="s">
        <v>1729</v>
      </c>
      <c r="F104" s="207" t="s">
        <v>1730</v>
      </c>
      <c r="G104" s="208" t="s">
        <v>1702</v>
      </c>
      <c r="H104" s="209">
        <v>0.3</v>
      </c>
      <c r="I104" s="210"/>
      <c r="J104" s="211">
        <f>ROUND(I104*H104,2)</f>
        <v>0</v>
      </c>
      <c r="K104" s="207" t="s">
        <v>461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1703</v>
      </c>
      <c r="AT104" s="216" t="s">
        <v>145</v>
      </c>
      <c r="AU104" s="216" t="s">
        <v>82</v>
      </c>
      <c r="AY104" s="18" t="s">
        <v>143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1703</v>
      </c>
      <c r="BM104" s="216" t="s">
        <v>1731</v>
      </c>
    </row>
    <row r="105" spans="1:51" s="13" customFormat="1" ht="12">
      <c r="A105" s="13"/>
      <c r="B105" s="225"/>
      <c r="C105" s="226"/>
      <c r="D105" s="223" t="s">
        <v>186</v>
      </c>
      <c r="E105" s="226"/>
      <c r="F105" s="228" t="s">
        <v>1757</v>
      </c>
      <c r="G105" s="226"/>
      <c r="H105" s="229">
        <v>0.3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186</v>
      </c>
      <c r="AU105" s="235" t="s">
        <v>82</v>
      </c>
      <c r="AV105" s="13" t="s">
        <v>82</v>
      </c>
      <c r="AW105" s="13" t="s">
        <v>4</v>
      </c>
      <c r="AX105" s="13" t="s">
        <v>80</v>
      </c>
      <c r="AY105" s="235" t="s">
        <v>143</v>
      </c>
    </row>
    <row r="106" spans="1:65" s="2" customFormat="1" ht="16.5" customHeight="1">
      <c r="A106" s="39"/>
      <c r="B106" s="40"/>
      <c r="C106" s="205" t="s">
        <v>180</v>
      </c>
      <c r="D106" s="205" t="s">
        <v>145</v>
      </c>
      <c r="E106" s="206" t="s">
        <v>1732</v>
      </c>
      <c r="F106" s="207" t="s">
        <v>1733</v>
      </c>
      <c r="G106" s="208" t="s">
        <v>1702</v>
      </c>
      <c r="H106" s="209">
        <v>0.3</v>
      </c>
      <c r="I106" s="210"/>
      <c r="J106" s="211">
        <f>ROUND(I106*H106,2)</f>
        <v>0</v>
      </c>
      <c r="K106" s="207" t="s">
        <v>548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1703</v>
      </c>
      <c r="AT106" s="216" t="s">
        <v>145</v>
      </c>
      <c r="AU106" s="216" t="s">
        <v>82</v>
      </c>
      <c r="AY106" s="18" t="s">
        <v>143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1703</v>
      </c>
      <c r="BM106" s="216" t="s">
        <v>1734</v>
      </c>
    </row>
    <row r="107" spans="1:47" s="2" customFormat="1" ht="12">
      <c r="A107" s="39"/>
      <c r="B107" s="40"/>
      <c r="C107" s="41"/>
      <c r="D107" s="218" t="s">
        <v>152</v>
      </c>
      <c r="E107" s="41"/>
      <c r="F107" s="219" t="s">
        <v>1735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152</v>
      </c>
      <c r="AU107" s="18" t="s">
        <v>82</v>
      </c>
    </row>
    <row r="108" spans="1:51" s="13" customFormat="1" ht="12">
      <c r="A108" s="13"/>
      <c r="B108" s="225"/>
      <c r="C108" s="226"/>
      <c r="D108" s="223" t="s">
        <v>186</v>
      </c>
      <c r="E108" s="226"/>
      <c r="F108" s="228" t="s">
        <v>1757</v>
      </c>
      <c r="G108" s="226"/>
      <c r="H108" s="229">
        <v>0.3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186</v>
      </c>
      <c r="AU108" s="235" t="s">
        <v>82</v>
      </c>
      <c r="AV108" s="13" t="s">
        <v>82</v>
      </c>
      <c r="AW108" s="13" t="s">
        <v>4</v>
      </c>
      <c r="AX108" s="13" t="s">
        <v>80</v>
      </c>
      <c r="AY108" s="235" t="s">
        <v>143</v>
      </c>
    </row>
    <row r="109" spans="1:63" s="12" customFormat="1" ht="22.8" customHeight="1">
      <c r="A109" s="12"/>
      <c r="B109" s="189"/>
      <c r="C109" s="190"/>
      <c r="D109" s="191" t="s">
        <v>71</v>
      </c>
      <c r="E109" s="203" t="s">
        <v>1736</v>
      </c>
      <c r="F109" s="203" t="s">
        <v>1737</v>
      </c>
      <c r="G109" s="190"/>
      <c r="H109" s="190"/>
      <c r="I109" s="193"/>
      <c r="J109" s="204">
        <f>BK109</f>
        <v>0</v>
      </c>
      <c r="K109" s="190"/>
      <c r="L109" s="195"/>
      <c r="M109" s="196"/>
      <c r="N109" s="197"/>
      <c r="O109" s="197"/>
      <c r="P109" s="198">
        <f>SUM(P110:P119)</f>
        <v>0</v>
      </c>
      <c r="Q109" s="197"/>
      <c r="R109" s="198">
        <f>SUM(R110:R119)</f>
        <v>0</v>
      </c>
      <c r="S109" s="197"/>
      <c r="T109" s="199">
        <f>SUM(T110:T119)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0" t="s">
        <v>174</v>
      </c>
      <c r="AT109" s="201" t="s">
        <v>71</v>
      </c>
      <c r="AU109" s="201" t="s">
        <v>80</v>
      </c>
      <c r="AY109" s="200" t="s">
        <v>143</v>
      </c>
      <c r="BK109" s="202">
        <f>SUM(BK110:BK119)</f>
        <v>0</v>
      </c>
    </row>
    <row r="110" spans="1:65" s="2" customFormat="1" ht="33" customHeight="1">
      <c r="A110" s="39"/>
      <c r="B110" s="40"/>
      <c r="C110" s="205" t="s">
        <v>188</v>
      </c>
      <c r="D110" s="205" t="s">
        <v>145</v>
      </c>
      <c r="E110" s="206" t="s">
        <v>1738</v>
      </c>
      <c r="F110" s="207" t="s">
        <v>1739</v>
      </c>
      <c r="G110" s="208" t="s">
        <v>1702</v>
      </c>
      <c r="H110" s="209">
        <v>0.3</v>
      </c>
      <c r="I110" s="210"/>
      <c r="J110" s="211">
        <f>ROUND(I110*H110,2)</f>
        <v>0</v>
      </c>
      <c r="K110" s="207" t="s">
        <v>548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1703</v>
      </c>
      <c r="AT110" s="216" t="s">
        <v>145</v>
      </c>
      <c r="AU110" s="216" t="s">
        <v>82</v>
      </c>
      <c r="AY110" s="18" t="s">
        <v>143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1703</v>
      </c>
      <c r="BM110" s="216" t="s">
        <v>1740</v>
      </c>
    </row>
    <row r="111" spans="1:47" s="2" customFormat="1" ht="12">
      <c r="A111" s="39"/>
      <c r="B111" s="40"/>
      <c r="C111" s="41"/>
      <c r="D111" s="218" t="s">
        <v>152</v>
      </c>
      <c r="E111" s="41"/>
      <c r="F111" s="219" t="s">
        <v>1741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152</v>
      </c>
      <c r="AU111" s="18" t="s">
        <v>82</v>
      </c>
    </row>
    <row r="112" spans="1:51" s="13" customFormat="1" ht="12">
      <c r="A112" s="13"/>
      <c r="B112" s="225"/>
      <c r="C112" s="226"/>
      <c r="D112" s="223" t="s">
        <v>186</v>
      </c>
      <c r="E112" s="226"/>
      <c r="F112" s="228" t="s">
        <v>1757</v>
      </c>
      <c r="G112" s="226"/>
      <c r="H112" s="229">
        <v>0.3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186</v>
      </c>
      <c r="AU112" s="235" t="s">
        <v>82</v>
      </c>
      <c r="AV112" s="13" t="s">
        <v>82</v>
      </c>
      <c r="AW112" s="13" t="s">
        <v>4</v>
      </c>
      <c r="AX112" s="13" t="s">
        <v>80</v>
      </c>
      <c r="AY112" s="235" t="s">
        <v>143</v>
      </c>
    </row>
    <row r="113" spans="1:65" s="2" customFormat="1" ht="24.15" customHeight="1">
      <c r="A113" s="39"/>
      <c r="B113" s="40"/>
      <c r="C113" s="205" t="s">
        <v>207</v>
      </c>
      <c r="D113" s="205" t="s">
        <v>145</v>
      </c>
      <c r="E113" s="206" t="s">
        <v>1742</v>
      </c>
      <c r="F113" s="207" t="s">
        <v>1743</v>
      </c>
      <c r="G113" s="208" t="s">
        <v>1702</v>
      </c>
      <c r="H113" s="209">
        <v>0.3</v>
      </c>
      <c r="I113" s="210"/>
      <c r="J113" s="211">
        <f>ROUND(I113*H113,2)</f>
        <v>0</v>
      </c>
      <c r="K113" s="207" t="s">
        <v>461</v>
      </c>
      <c r="L113" s="45"/>
      <c r="M113" s="212" t="s">
        <v>19</v>
      </c>
      <c r="N113" s="213" t="s">
        <v>43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1703</v>
      </c>
      <c r="AT113" s="216" t="s">
        <v>145</v>
      </c>
      <c r="AU113" s="216" t="s">
        <v>82</v>
      </c>
      <c r="AY113" s="18" t="s">
        <v>143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1703</v>
      </c>
      <c r="BM113" s="216" t="s">
        <v>1744</v>
      </c>
    </row>
    <row r="114" spans="1:47" s="2" customFormat="1" ht="12">
      <c r="A114" s="39"/>
      <c r="B114" s="40"/>
      <c r="C114" s="41"/>
      <c r="D114" s="223" t="s">
        <v>154</v>
      </c>
      <c r="E114" s="41"/>
      <c r="F114" s="224" t="s">
        <v>1745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154</v>
      </c>
      <c r="AU114" s="18" t="s">
        <v>82</v>
      </c>
    </row>
    <row r="115" spans="1:51" s="13" customFormat="1" ht="12">
      <c r="A115" s="13"/>
      <c r="B115" s="225"/>
      <c r="C115" s="226"/>
      <c r="D115" s="223" t="s">
        <v>186</v>
      </c>
      <c r="E115" s="226"/>
      <c r="F115" s="228" t="s">
        <v>1757</v>
      </c>
      <c r="G115" s="226"/>
      <c r="H115" s="229">
        <v>0.3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186</v>
      </c>
      <c r="AU115" s="235" t="s">
        <v>82</v>
      </c>
      <c r="AV115" s="13" t="s">
        <v>82</v>
      </c>
      <c r="AW115" s="13" t="s">
        <v>4</v>
      </c>
      <c r="AX115" s="13" t="s">
        <v>80</v>
      </c>
      <c r="AY115" s="235" t="s">
        <v>143</v>
      </c>
    </row>
    <row r="116" spans="1:65" s="2" customFormat="1" ht="16.5" customHeight="1">
      <c r="A116" s="39"/>
      <c r="B116" s="40"/>
      <c r="C116" s="205" t="s">
        <v>193</v>
      </c>
      <c r="D116" s="205" t="s">
        <v>145</v>
      </c>
      <c r="E116" s="206" t="s">
        <v>1746</v>
      </c>
      <c r="F116" s="207" t="s">
        <v>1747</v>
      </c>
      <c r="G116" s="208" t="s">
        <v>1748</v>
      </c>
      <c r="H116" s="209">
        <v>0.3</v>
      </c>
      <c r="I116" s="210"/>
      <c r="J116" s="211">
        <f>ROUND(I116*H116,2)</f>
        <v>0</v>
      </c>
      <c r="K116" s="207" t="s">
        <v>548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1703</v>
      </c>
      <c r="AT116" s="216" t="s">
        <v>145</v>
      </c>
      <c r="AU116" s="216" t="s">
        <v>82</v>
      </c>
      <c r="AY116" s="18" t="s">
        <v>143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1703</v>
      </c>
      <c r="BM116" s="216" t="s">
        <v>1749</v>
      </c>
    </row>
    <row r="117" spans="1:47" s="2" customFormat="1" ht="12">
      <c r="A117" s="39"/>
      <c r="B117" s="40"/>
      <c r="C117" s="41"/>
      <c r="D117" s="218" t="s">
        <v>152</v>
      </c>
      <c r="E117" s="41"/>
      <c r="F117" s="219" t="s">
        <v>1750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152</v>
      </c>
      <c r="AU117" s="18" t="s">
        <v>82</v>
      </c>
    </row>
    <row r="118" spans="1:47" s="2" customFormat="1" ht="12">
      <c r="A118" s="39"/>
      <c r="B118" s="40"/>
      <c r="C118" s="41"/>
      <c r="D118" s="223" t="s">
        <v>154</v>
      </c>
      <c r="E118" s="41"/>
      <c r="F118" s="224" t="s">
        <v>1751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154</v>
      </c>
      <c r="AU118" s="18" t="s">
        <v>82</v>
      </c>
    </row>
    <row r="119" spans="1:51" s="13" customFormat="1" ht="12">
      <c r="A119" s="13"/>
      <c r="B119" s="225"/>
      <c r="C119" s="226"/>
      <c r="D119" s="223" t="s">
        <v>186</v>
      </c>
      <c r="E119" s="226"/>
      <c r="F119" s="228" t="s">
        <v>1757</v>
      </c>
      <c r="G119" s="226"/>
      <c r="H119" s="229">
        <v>0.3</v>
      </c>
      <c r="I119" s="230"/>
      <c r="J119" s="226"/>
      <c r="K119" s="226"/>
      <c r="L119" s="231"/>
      <c r="M119" s="277"/>
      <c r="N119" s="278"/>
      <c r="O119" s="278"/>
      <c r="P119" s="278"/>
      <c r="Q119" s="278"/>
      <c r="R119" s="278"/>
      <c r="S119" s="278"/>
      <c r="T119" s="27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186</v>
      </c>
      <c r="AU119" s="235" t="s">
        <v>82</v>
      </c>
      <c r="AV119" s="13" t="s">
        <v>82</v>
      </c>
      <c r="AW119" s="13" t="s">
        <v>4</v>
      </c>
      <c r="AX119" s="13" t="s">
        <v>80</v>
      </c>
      <c r="AY119" s="235" t="s">
        <v>143</v>
      </c>
    </row>
    <row r="120" spans="1:31" s="2" customFormat="1" ht="6.95" customHeight="1">
      <c r="A120" s="39"/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45"/>
      <c r="M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</sheetData>
  <sheetProtection password="CC35" sheet="1" objects="1" scenarios="1" formatColumns="0" formatRows="0" autoFilter="0"/>
  <autoFilter ref="C82:K11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1_01/012103000"/>
    <hyperlink ref="F90" r:id="rId2" display="https://podminky.urs.cz/item/CS_URS_2021_01/012303000"/>
    <hyperlink ref="F97" r:id="rId3" display="https://podminky.urs.cz/item/CS_URS_2021_01/013254000"/>
    <hyperlink ref="F102" r:id="rId4" display="https://podminky.urs.cz/item/CS_URS_2021_01/030001000"/>
    <hyperlink ref="F107" r:id="rId5" display="https://podminky.urs.cz/item/CS_URS_2021_01/034303000"/>
    <hyperlink ref="F111" r:id="rId6" display="https://podminky.urs.cz/item/CS_URS_2021_01/043103000"/>
    <hyperlink ref="F117" r:id="rId7" display="https://podminky.urs.cz/item/CS_URS_2021_01/043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0" customWidth="1"/>
    <col min="2" max="2" width="1.7109375" style="280" customWidth="1"/>
    <col min="3" max="4" width="5.00390625" style="280" customWidth="1"/>
    <col min="5" max="5" width="11.7109375" style="280" customWidth="1"/>
    <col min="6" max="6" width="9.140625" style="280" customWidth="1"/>
    <col min="7" max="7" width="5.00390625" style="280" customWidth="1"/>
    <col min="8" max="8" width="77.8515625" style="280" customWidth="1"/>
    <col min="9" max="10" width="20.00390625" style="280" customWidth="1"/>
    <col min="11" max="11" width="1.7109375" style="280" customWidth="1"/>
  </cols>
  <sheetData>
    <row r="1" s="1" customFormat="1" ht="37.5" customHeight="1"/>
    <row r="2" spans="2:11" s="1" customFormat="1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pans="2:11" s="16" customFormat="1" ht="45" customHeight="1">
      <c r="B3" s="284"/>
      <c r="C3" s="285" t="s">
        <v>1758</v>
      </c>
      <c r="D3" s="285"/>
      <c r="E3" s="285"/>
      <c r="F3" s="285"/>
      <c r="G3" s="285"/>
      <c r="H3" s="285"/>
      <c r="I3" s="285"/>
      <c r="J3" s="285"/>
      <c r="K3" s="286"/>
    </row>
    <row r="4" spans="2:11" s="1" customFormat="1" ht="25.5" customHeight="1">
      <c r="B4" s="287"/>
      <c r="C4" s="288" t="s">
        <v>1759</v>
      </c>
      <c r="D4" s="288"/>
      <c r="E4" s="288"/>
      <c r="F4" s="288"/>
      <c r="G4" s="288"/>
      <c r="H4" s="288"/>
      <c r="I4" s="288"/>
      <c r="J4" s="288"/>
      <c r="K4" s="289"/>
    </row>
    <row r="5" spans="2:11" s="1" customFormat="1" ht="5.25" customHeight="1">
      <c r="B5" s="287"/>
      <c r="C5" s="290"/>
      <c r="D5" s="290"/>
      <c r="E5" s="290"/>
      <c r="F5" s="290"/>
      <c r="G5" s="290"/>
      <c r="H5" s="290"/>
      <c r="I5" s="290"/>
      <c r="J5" s="290"/>
      <c r="K5" s="289"/>
    </row>
    <row r="6" spans="2:11" s="1" customFormat="1" ht="15" customHeight="1">
      <c r="B6" s="287"/>
      <c r="C6" s="291" t="s">
        <v>1760</v>
      </c>
      <c r="D6" s="291"/>
      <c r="E6" s="291"/>
      <c r="F6" s="291"/>
      <c r="G6" s="291"/>
      <c r="H6" s="291"/>
      <c r="I6" s="291"/>
      <c r="J6" s="291"/>
      <c r="K6" s="289"/>
    </row>
    <row r="7" spans="2:11" s="1" customFormat="1" ht="15" customHeight="1">
      <c r="B7" s="292"/>
      <c r="C7" s="291" t="s">
        <v>1761</v>
      </c>
      <c r="D7" s="291"/>
      <c r="E7" s="291"/>
      <c r="F7" s="291"/>
      <c r="G7" s="291"/>
      <c r="H7" s="291"/>
      <c r="I7" s="291"/>
      <c r="J7" s="291"/>
      <c r="K7" s="289"/>
    </row>
    <row r="8" spans="2:11" s="1" customFormat="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pans="2:11" s="1" customFormat="1" ht="15" customHeight="1">
      <c r="B9" s="292"/>
      <c r="C9" s="291" t="s">
        <v>1762</v>
      </c>
      <c r="D9" s="291"/>
      <c r="E9" s="291"/>
      <c r="F9" s="291"/>
      <c r="G9" s="291"/>
      <c r="H9" s="291"/>
      <c r="I9" s="291"/>
      <c r="J9" s="291"/>
      <c r="K9" s="289"/>
    </row>
    <row r="10" spans="2:11" s="1" customFormat="1" ht="15" customHeight="1">
      <c r="B10" s="292"/>
      <c r="C10" s="291"/>
      <c r="D10" s="291" t="s">
        <v>1763</v>
      </c>
      <c r="E10" s="291"/>
      <c r="F10" s="291"/>
      <c r="G10" s="291"/>
      <c r="H10" s="291"/>
      <c r="I10" s="291"/>
      <c r="J10" s="291"/>
      <c r="K10" s="289"/>
    </row>
    <row r="11" spans="2:11" s="1" customFormat="1" ht="15" customHeight="1">
      <c r="B11" s="292"/>
      <c r="C11" s="293"/>
      <c r="D11" s="291" t="s">
        <v>1764</v>
      </c>
      <c r="E11" s="291"/>
      <c r="F11" s="291"/>
      <c r="G11" s="291"/>
      <c r="H11" s="291"/>
      <c r="I11" s="291"/>
      <c r="J11" s="291"/>
      <c r="K11" s="289"/>
    </row>
    <row r="12" spans="2:11" s="1" customFormat="1" ht="15" customHeight="1">
      <c r="B12" s="292"/>
      <c r="C12" s="293"/>
      <c r="D12" s="291"/>
      <c r="E12" s="291"/>
      <c r="F12" s="291"/>
      <c r="G12" s="291"/>
      <c r="H12" s="291"/>
      <c r="I12" s="291"/>
      <c r="J12" s="291"/>
      <c r="K12" s="289"/>
    </row>
    <row r="13" spans="2:11" s="1" customFormat="1" ht="15" customHeight="1">
      <c r="B13" s="292"/>
      <c r="C13" s="293"/>
      <c r="D13" s="294" t="s">
        <v>1765</v>
      </c>
      <c r="E13" s="291"/>
      <c r="F13" s="291"/>
      <c r="G13" s="291"/>
      <c r="H13" s="291"/>
      <c r="I13" s="291"/>
      <c r="J13" s="291"/>
      <c r="K13" s="289"/>
    </row>
    <row r="14" spans="2:11" s="1" customFormat="1" ht="12.75" customHeight="1">
      <c r="B14" s="292"/>
      <c r="C14" s="293"/>
      <c r="D14" s="293"/>
      <c r="E14" s="293"/>
      <c r="F14" s="293"/>
      <c r="G14" s="293"/>
      <c r="H14" s="293"/>
      <c r="I14" s="293"/>
      <c r="J14" s="293"/>
      <c r="K14" s="289"/>
    </row>
    <row r="15" spans="2:11" s="1" customFormat="1" ht="15" customHeight="1">
      <c r="B15" s="292"/>
      <c r="C15" s="293"/>
      <c r="D15" s="291" t="s">
        <v>1766</v>
      </c>
      <c r="E15" s="291"/>
      <c r="F15" s="291"/>
      <c r="G15" s="291"/>
      <c r="H15" s="291"/>
      <c r="I15" s="291"/>
      <c r="J15" s="291"/>
      <c r="K15" s="289"/>
    </row>
    <row r="16" spans="2:11" s="1" customFormat="1" ht="15" customHeight="1">
      <c r="B16" s="292"/>
      <c r="C16" s="293"/>
      <c r="D16" s="291" t="s">
        <v>1767</v>
      </c>
      <c r="E16" s="291"/>
      <c r="F16" s="291"/>
      <c r="G16" s="291"/>
      <c r="H16" s="291"/>
      <c r="I16" s="291"/>
      <c r="J16" s="291"/>
      <c r="K16" s="289"/>
    </row>
    <row r="17" spans="2:11" s="1" customFormat="1" ht="15" customHeight="1">
      <c r="B17" s="292"/>
      <c r="C17" s="293"/>
      <c r="D17" s="291" t="s">
        <v>1768</v>
      </c>
      <c r="E17" s="291"/>
      <c r="F17" s="291"/>
      <c r="G17" s="291"/>
      <c r="H17" s="291"/>
      <c r="I17" s="291"/>
      <c r="J17" s="291"/>
      <c r="K17" s="289"/>
    </row>
    <row r="18" spans="2:11" s="1" customFormat="1" ht="15" customHeight="1">
      <c r="B18" s="292"/>
      <c r="C18" s="293"/>
      <c r="D18" s="293"/>
      <c r="E18" s="295" t="s">
        <v>79</v>
      </c>
      <c r="F18" s="291" t="s">
        <v>1769</v>
      </c>
      <c r="G18" s="291"/>
      <c r="H18" s="291"/>
      <c r="I18" s="291"/>
      <c r="J18" s="291"/>
      <c r="K18" s="289"/>
    </row>
    <row r="19" spans="2:11" s="1" customFormat="1" ht="15" customHeight="1">
      <c r="B19" s="292"/>
      <c r="C19" s="293"/>
      <c r="D19" s="293"/>
      <c r="E19" s="295" t="s">
        <v>1770</v>
      </c>
      <c r="F19" s="291" t="s">
        <v>1771</v>
      </c>
      <c r="G19" s="291"/>
      <c r="H19" s="291"/>
      <c r="I19" s="291"/>
      <c r="J19" s="291"/>
      <c r="K19" s="289"/>
    </row>
    <row r="20" spans="2:11" s="1" customFormat="1" ht="15" customHeight="1">
      <c r="B20" s="292"/>
      <c r="C20" s="293"/>
      <c r="D20" s="293"/>
      <c r="E20" s="295" t="s">
        <v>1772</v>
      </c>
      <c r="F20" s="291" t="s">
        <v>1773</v>
      </c>
      <c r="G20" s="291"/>
      <c r="H20" s="291"/>
      <c r="I20" s="291"/>
      <c r="J20" s="291"/>
      <c r="K20" s="289"/>
    </row>
    <row r="21" spans="2:11" s="1" customFormat="1" ht="15" customHeight="1">
      <c r="B21" s="292"/>
      <c r="C21" s="293"/>
      <c r="D21" s="293"/>
      <c r="E21" s="295" t="s">
        <v>1774</v>
      </c>
      <c r="F21" s="291" t="s">
        <v>1775</v>
      </c>
      <c r="G21" s="291"/>
      <c r="H21" s="291"/>
      <c r="I21" s="291"/>
      <c r="J21" s="291"/>
      <c r="K21" s="289"/>
    </row>
    <row r="22" spans="2:11" s="1" customFormat="1" ht="15" customHeight="1">
      <c r="B22" s="292"/>
      <c r="C22" s="293"/>
      <c r="D22" s="293"/>
      <c r="E22" s="295" t="s">
        <v>1776</v>
      </c>
      <c r="F22" s="291" t="s">
        <v>1777</v>
      </c>
      <c r="G22" s="291"/>
      <c r="H22" s="291"/>
      <c r="I22" s="291"/>
      <c r="J22" s="291"/>
      <c r="K22" s="289"/>
    </row>
    <row r="23" spans="2:11" s="1" customFormat="1" ht="15" customHeight="1">
      <c r="B23" s="292"/>
      <c r="C23" s="293"/>
      <c r="D23" s="293"/>
      <c r="E23" s="295" t="s">
        <v>1778</v>
      </c>
      <c r="F23" s="291" t="s">
        <v>1779</v>
      </c>
      <c r="G23" s="291"/>
      <c r="H23" s="291"/>
      <c r="I23" s="291"/>
      <c r="J23" s="291"/>
      <c r="K23" s="289"/>
    </row>
    <row r="24" spans="2:11" s="1" customFormat="1" ht="12.75" customHeight="1">
      <c r="B24" s="292"/>
      <c r="C24" s="293"/>
      <c r="D24" s="293"/>
      <c r="E24" s="293"/>
      <c r="F24" s="293"/>
      <c r="G24" s="293"/>
      <c r="H24" s="293"/>
      <c r="I24" s="293"/>
      <c r="J24" s="293"/>
      <c r="K24" s="289"/>
    </row>
    <row r="25" spans="2:11" s="1" customFormat="1" ht="15" customHeight="1">
      <c r="B25" s="292"/>
      <c r="C25" s="291" t="s">
        <v>1780</v>
      </c>
      <c r="D25" s="291"/>
      <c r="E25" s="291"/>
      <c r="F25" s="291"/>
      <c r="G25" s="291"/>
      <c r="H25" s="291"/>
      <c r="I25" s="291"/>
      <c r="J25" s="291"/>
      <c r="K25" s="289"/>
    </row>
    <row r="26" spans="2:11" s="1" customFormat="1" ht="15" customHeight="1">
      <c r="B26" s="292"/>
      <c r="C26" s="291" t="s">
        <v>1781</v>
      </c>
      <c r="D26" s="291"/>
      <c r="E26" s="291"/>
      <c r="F26" s="291"/>
      <c r="G26" s="291"/>
      <c r="H26" s="291"/>
      <c r="I26" s="291"/>
      <c r="J26" s="291"/>
      <c r="K26" s="289"/>
    </row>
    <row r="27" spans="2:11" s="1" customFormat="1" ht="15" customHeight="1">
      <c r="B27" s="292"/>
      <c r="C27" s="291"/>
      <c r="D27" s="291" t="s">
        <v>1782</v>
      </c>
      <c r="E27" s="291"/>
      <c r="F27" s="291"/>
      <c r="G27" s="291"/>
      <c r="H27" s="291"/>
      <c r="I27" s="291"/>
      <c r="J27" s="291"/>
      <c r="K27" s="289"/>
    </row>
    <row r="28" spans="2:11" s="1" customFormat="1" ht="15" customHeight="1">
      <c r="B28" s="292"/>
      <c r="C28" s="293"/>
      <c r="D28" s="291" t="s">
        <v>1783</v>
      </c>
      <c r="E28" s="291"/>
      <c r="F28" s="291"/>
      <c r="G28" s="291"/>
      <c r="H28" s="291"/>
      <c r="I28" s="291"/>
      <c r="J28" s="291"/>
      <c r="K28" s="289"/>
    </row>
    <row r="29" spans="2:11" s="1" customFormat="1" ht="12.75" customHeight="1">
      <c r="B29" s="292"/>
      <c r="C29" s="293"/>
      <c r="D29" s="293"/>
      <c r="E29" s="293"/>
      <c r="F29" s="293"/>
      <c r="G29" s="293"/>
      <c r="H29" s="293"/>
      <c r="I29" s="293"/>
      <c r="J29" s="293"/>
      <c r="K29" s="289"/>
    </row>
    <row r="30" spans="2:11" s="1" customFormat="1" ht="15" customHeight="1">
      <c r="B30" s="292"/>
      <c r="C30" s="293"/>
      <c r="D30" s="291" t="s">
        <v>1784</v>
      </c>
      <c r="E30" s="291"/>
      <c r="F30" s="291"/>
      <c r="G30" s="291"/>
      <c r="H30" s="291"/>
      <c r="I30" s="291"/>
      <c r="J30" s="291"/>
      <c r="K30" s="289"/>
    </row>
    <row r="31" spans="2:11" s="1" customFormat="1" ht="15" customHeight="1">
      <c r="B31" s="292"/>
      <c r="C31" s="293"/>
      <c r="D31" s="291" t="s">
        <v>1785</v>
      </c>
      <c r="E31" s="291"/>
      <c r="F31" s="291"/>
      <c r="G31" s="291"/>
      <c r="H31" s="291"/>
      <c r="I31" s="291"/>
      <c r="J31" s="291"/>
      <c r="K31" s="289"/>
    </row>
    <row r="32" spans="2:11" s="1" customFormat="1" ht="12.75" customHeight="1">
      <c r="B32" s="292"/>
      <c r="C32" s="293"/>
      <c r="D32" s="293"/>
      <c r="E32" s="293"/>
      <c r="F32" s="293"/>
      <c r="G32" s="293"/>
      <c r="H32" s="293"/>
      <c r="I32" s="293"/>
      <c r="J32" s="293"/>
      <c r="K32" s="289"/>
    </row>
    <row r="33" spans="2:11" s="1" customFormat="1" ht="15" customHeight="1">
      <c r="B33" s="292"/>
      <c r="C33" s="293"/>
      <c r="D33" s="291" t="s">
        <v>1786</v>
      </c>
      <c r="E33" s="291"/>
      <c r="F33" s="291"/>
      <c r="G33" s="291"/>
      <c r="H33" s="291"/>
      <c r="I33" s="291"/>
      <c r="J33" s="291"/>
      <c r="K33" s="289"/>
    </row>
    <row r="34" spans="2:11" s="1" customFormat="1" ht="15" customHeight="1">
      <c r="B34" s="292"/>
      <c r="C34" s="293"/>
      <c r="D34" s="291" t="s">
        <v>1787</v>
      </c>
      <c r="E34" s="291"/>
      <c r="F34" s="291"/>
      <c r="G34" s="291"/>
      <c r="H34" s="291"/>
      <c r="I34" s="291"/>
      <c r="J34" s="291"/>
      <c r="K34" s="289"/>
    </row>
    <row r="35" spans="2:11" s="1" customFormat="1" ht="15" customHeight="1">
      <c r="B35" s="292"/>
      <c r="C35" s="293"/>
      <c r="D35" s="291" t="s">
        <v>1788</v>
      </c>
      <c r="E35" s="291"/>
      <c r="F35" s="291"/>
      <c r="G35" s="291"/>
      <c r="H35" s="291"/>
      <c r="I35" s="291"/>
      <c r="J35" s="291"/>
      <c r="K35" s="289"/>
    </row>
    <row r="36" spans="2:11" s="1" customFormat="1" ht="15" customHeight="1">
      <c r="B36" s="292"/>
      <c r="C36" s="293"/>
      <c r="D36" s="291"/>
      <c r="E36" s="294" t="s">
        <v>129</v>
      </c>
      <c r="F36" s="291"/>
      <c r="G36" s="291" t="s">
        <v>1789</v>
      </c>
      <c r="H36" s="291"/>
      <c r="I36" s="291"/>
      <c r="J36" s="291"/>
      <c r="K36" s="289"/>
    </row>
    <row r="37" spans="2:11" s="1" customFormat="1" ht="30.75" customHeight="1">
      <c r="B37" s="292"/>
      <c r="C37" s="293"/>
      <c r="D37" s="291"/>
      <c r="E37" s="294" t="s">
        <v>1790</v>
      </c>
      <c r="F37" s="291"/>
      <c r="G37" s="291" t="s">
        <v>1791</v>
      </c>
      <c r="H37" s="291"/>
      <c r="I37" s="291"/>
      <c r="J37" s="291"/>
      <c r="K37" s="289"/>
    </row>
    <row r="38" spans="2:11" s="1" customFormat="1" ht="15" customHeight="1">
      <c r="B38" s="292"/>
      <c r="C38" s="293"/>
      <c r="D38" s="291"/>
      <c r="E38" s="294" t="s">
        <v>53</v>
      </c>
      <c r="F38" s="291"/>
      <c r="G38" s="291" t="s">
        <v>1792</v>
      </c>
      <c r="H38" s="291"/>
      <c r="I38" s="291"/>
      <c r="J38" s="291"/>
      <c r="K38" s="289"/>
    </row>
    <row r="39" spans="2:11" s="1" customFormat="1" ht="15" customHeight="1">
      <c r="B39" s="292"/>
      <c r="C39" s="293"/>
      <c r="D39" s="291"/>
      <c r="E39" s="294" t="s">
        <v>54</v>
      </c>
      <c r="F39" s="291"/>
      <c r="G39" s="291" t="s">
        <v>1793</v>
      </c>
      <c r="H39" s="291"/>
      <c r="I39" s="291"/>
      <c r="J39" s="291"/>
      <c r="K39" s="289"/>
    </row>
    <row r="40" spans="2:11" s="1" customFormat="1" ht="15" customHeight="1">
      <c r="B40" s="292"/>
      <c r="C40" s="293"/>
      <c r="D40" s="291"/>
      <c r="E40" s="294" t="s">
        <v>130</v>
      </c>
      <c r="F40" s="291"/>
      <c r="G40" s="291" t="s">
        <v>1794</v>
      </c>
      <c r="H40" s="291"/>
      <c r="I40" s="291"/>
      <c r="J40" s="291"/>
      <c r="K40" s="289"/>
    </row>
    <row r="41" spans="2:11" s="1" customFormat="1" ht="15" customHeight="1">
      <c r="B41" s="292"/>
      <c r="C41" s="293"/>
      <c r="D41" s="291"/>
      <c r="E41" s="294" t="s">
        <v>131</v>
      </c>
      <c r="F41" s="291"/>
      <c r="G41" s="291" t="s">
        <v>1795</v>
      </c>
      <c r="H41" s="291"/>
      <c r="I41" s="291"/>
      <c r="J41" s="291"/>
      <c r="K41" s="289"/>
    </row>
    <row r="42" spans="2:11" s="1" customFormat="1" ht="15" customHeight="1">
      <c r="B42" s="292"/>
      <c r="C42" s="293"/>
      <c r="D42" s="291"/>
      <c r="E42" s="294" t="s">
        <v>1796</v>
      </c>
      <c r="F42" s="291"/>
      <c r="G42" s="291" t="s">
        <v>1797</v>
      </c>
      <c r="H42" s="291"/>
      <c r="I42" s="291"/>
      <c r="J42" s="291"/>
      <c r="K42" s="289"/>
    </row>
    <row r="43" spans="2:11" s="1" customFormat="1" ht="15" customHeight="1">
      <c r="B43" s="292"/>
      <c r="C43" s="293"/>
      <c r="D43" s="291"/>
      <c r="E43" s="294"/>
      <c r="F43" s="291"/>
      <c r="G43" s="291" t="s">
        <v>1798</v>
      </c>
      <c r="H43" s="291"/>
      <c r="I43" s="291"/>
      <c r="J43" s="291"/>
      <c r="K43" s="289"/>
    </row>
    <row r="44" spans="2:11" s="1" customFormat="1" ht="15" customHeight="1">
      <c r="B44" s="292"/>
      <c r="C44" s="293"/>
      <c r="D44" s="291"/>
      <c r="E44" s="294" t="s">
        <v>1799</v>
      </c>
      <c r="F44" s="291"/>
      <c r="G44" s="291" t="s">
        <v>1800</v>
      </c>
      <c r="H44" s="291"/>
      <c r="I44" s="291"/>
      <c r="J44" s="291"/>
      <c r="K44" s="289"/>
    </row>
    <row r="45" spans="2:11" s="1" customFormat="1" ht="15" customHeight="1">
      <c r="B45" s="292"/>
      <c r="C45" s="293"/>
      <c r="D45" s="291"/>
      <c r="E45" s="294" t="s">
        <v>133</v>
      </c>
      <c r="F45" s="291"/>
      <c r="G45" s="291" t="s">
        <v>1801</v>
      </c>
      <c r="H45" s="291"/>
      <c r="I45" s="291"/>
      <c r="J45" s="291"/>
      <c r="K45" s="289"/>
    </row>
    <row r="46" spans="2:11" s="1" customFormat="1" ht="12.75" customHeight="1">
      <c r="B46" s="292"/>
      <c r="C46" s="293"/>
      <c r="D46" s="291"/>
      <c r="E46" s="291"/>
      <c r="F46" s="291"/>
      <c r="G46" s="291"/>
      <c r="H46" s="291"/>
      <c r="I46" s="291"/>
      <c r="J46" s="291"/>
      <c r="K46" s="289"/>
    </row>
    <row r="47" spans="2:11" s="1" customFormat="1" ht="15" customHeight="1">
      <c r="B47" s="292"/>
      <c r="C47" s="293"/>
      <c r="D47" s="291" t="s">
        <v>1802</v>
      </c>
      <c r="E47" s="291"/>
      <c r="F47" s="291"/>
      <c r="G47" s="291"/>
      <c r="H47" s="291"/>
      <c r="I47" s="291"/>
      <c r="J47" s="291"/>
      <c r="K47" s="289"/>
    </row>
    <row r="48" spans="2:11" s="1" customFormat="1" ht="15" customHeight="1">
      <c r="B48" s="292"/>
      <c r="C48" s="293"/>
      <c r="D48" s="293"/>
      <c r="E48" s="291" t="s">
        <v>1803</v>
      </c>
      <c r="F48" s="291"/>
      <c r="G48" s="291"/>
      <c r="H48" s="291"/>
      <c r="I48" s="291"/>
      <c r="J48" s="291"/>
      <c r="K48" s="289"/>
    </row>
    <row r="49" spans="2:11" s="1" customFormat="1" ht="15" customHeight="1">
      <c r="B49" s="292"/>
      <c r="C49" s="293"/>
      <c r="D49" s="293"/>
      <c r="E49" s="291" t="s">
        <v>1804</v>
      </c>
      <c r="F49" s="291"/>
      <c r="G49" s="291"/>
      <c r="H49" s="291"/>
      <c r="I49" s="291"/>
      <c r="J49" s="291"/>
      <c r="K49" s="289"/>
    </row>
    <row r="50" spans="2:11" s="1" customFormat="1" ht="15" customHeight="1">
      <c r="B50" s="292"/>
      <c r="C50" s="293"/>
      <c r="D50" s="293"/>
      <c r="E50" s="291" t="s">
        <v>1805</v>
      </c>
      <c r="F50" s="291"/>
      <c r="G50" s="291"/>
      <c r="H50" s="291"/>
      <c r="I50" s="291"/>
      <c r="J50" s="291"/>
      <c r="K50" s="289"/>
    </row>
    <row r="51" spans="2:11" s="1" customFormat="1" ht="15" customHeight="1">
      <c r="B51" s="292"/>
      <c r="C51" s="293"/>
      <c r="D51" s="291" t="s">
        <v>1806</v>
      </c>
      <c r="E51" s="291"/>
      <c r="F51" s="291"/>
      <c r="G51" s="291"/>
      <c r="H51" s="291"/>
      <c r="I51" s="291"/>
      <c r="J51" s="291"/>
      <c r="K51" s="289"/>
    </row>
    <row r="52" spans="2:11" s="1" customFormat="1" ht="25.5" customHeight="1">
      <c r="B52" s="287"/>
      <c r="C52" s="288" t="s">
        <v>1807</v>
      </c>
      <c r="D52" s="288"/>
      <c r="E52" s="288"/>
      <c r="F52" s="288"/>
      <c r="G52" s="288"/>
      <c r="H52" s="288"/>
      <c r="I52" s="288"/>
      <c r="J52" s="288"/>
      <c r="K52" s="289"/>
    </row>
    <row r="53" spans="2:11" s="1" customFormat="1" ht="5.25" customHeight="1">
      <c r="B53" s="287"/>
      <c r="C53" s="290"/>
      <c r="D53" s="290"/>
      <c r="E53" s="290"/>
      <c r="F53" s="290"/>
      <c r="G53" s="290"/>
      <c r="H53" s="290"/>
      <c r="I53" s="290"/>
      <c r="J53" s="290"/>
      <c r="K53" s="289"/>
    </row>
    <row r="54" spans="2:11" s="1" customFormat="1" ht="15" customHeight="1">
      <c r="B54" s="287"/>
      <c r="C54" s="291" t="s">
        <v>1808</v>
      </c>
      <c r="D54" s="291"/>
      <c r="E54" s="291"/>
      <c r="F54" s="291"/>
      <c r="G54" s="291"/>
      <c r="H54" s="291"/>
      <c r="I54" s="291"/>
      <c r="J54" s="291"/>
      <c r="K54" s="289"/>
    </row>
    <row r="55" spans="2:11" s="1" customFormat="1" ht="15" customHeight="1">
      <c r="B55" s="287"/>
      <c r="C55" s="291" t="s">
        <v>1809</v>
      </c>
      <c r="D55" s="291"/>
      <c r="E55" s="291"/>
      <c r="F55" s="291"/>
      <c r="G55" s="291"/>
      <c r="H55" s="291"/>
      <c r="I55" s="291"/>
      <c r="J55" s="291"/>
      <c r="K55" s="289"/>
    </row>
    <row r="56" spans="2:11" s="1" customFormat="1" ht="12.75" customHeight="1">
      <c r="B56" s="287"/>
      <c r="C56" s="291"/>
      <c r="D56" s="291"/>
      <c r="E56" s="291"/>
      <c r="F56" s="291"/>
      <c r="G56" s="291"/>
      <c r="H56" s="291"/>
      <c r="I56" s="291"/>
      <c r="J56" s="291"/>
      <c r="K56" s="289"/>
    </row>
    <row r="57" spans="2:11" s="1" customFormat="1" ht="15" customHeight="1">
      <c r="B57" s="287"/>
      <c r="C57" s="291" t="s">
        <v>1810</v>
      </c>
      <c r="D57" s="291"/>
      <c r="E57" s="291"/>
      <c r="F57" s="291"/>
      <c r="G57" s="291"/>
      <c r="H57" s="291"/>
      <c r="I57" s="291"/>
      <c r="J57" s="291"/>
      <c r="K57" s="289"/>
    </row>
    <row r="58" spans="2:11" s="1" customFormat="1" ht="15" customHeight="1">
      <c r="B58" s="287"/>
      <c r="C58" s="293"/>
      <c r="D58" s="291" t="s">
        <v>1811</v>
      </c>
      <c r="E58" s="291"/>
      <c r="F58" s="291"/>
      <c r="G58" s="291"/>
      <c r="H58" s="291"/>
      <c r="I58" s="291"/>
      <c r="J58" s="291"/>
      <c r="K58" s="289"/>
    </row>
    <row r="59" spans="2:11" s="1" customFormat="1" ht="15" customHeight="1">
      <c r="B59" s="287"/>
      <c r="C59" s="293"/>
      <c r="D59" s="291" t="s">
        <v>1812</v>
      </c>
      <c r="E59" s="291"/>
      <c r="F59" s="291"/>
      <c r="G59" s="291"/>
      <c r="H59" s="291"/>
      <c r="I59" s="291"/>
      <c r="J59" s="291"/>
      <c r="K59" s="289"/>
    </row>
    <row r="60" spans="2:11" s="1" customFormat="1" ht="15" customHeight="1">
      <c r="B60" s="287"/>
      <c r="C60" s="293"/>
      <c r="D60" s="291" t="s">
        <v>1813</v>
      </c>
      <c r="E60" s="291"/>
      <c r="F60" s="291"/>
      <c r="G60" s="291"/>
      <c r="H60" s="291"/>
      <c r="I60" s="291"/>
      <c r="J60" s="291"/>
      <c r="K60" s="289"/>
    </row>
    <row r="61" spans="2:11" s="1" customFormat="1" ht="15" customHeight="1">
      <c r="B61" s="287"/>
      <c r="C61" s="293"/>
      <c r="D61" s="291" t="s">
        <v>1814</v>
      </c>
      <c r="E61" s="291"/>
      <c r="F61" s="291"/>
      <c r="G61" s="291"/>
      <c r="H61" s="291"/>
      <c r="I61" s="291"/>
      <c r="J61" s="291"/>
      <c r="K61" s="289"/>
    </row>
    <row r="62" spans="2:11" s="1" customFormat="1" ht="15" customHeight="1">
      <c r="B62" s="287"/>
      <c r="C62" s="293"/>
      <c r="D62" s="296" t="s">
        <v>1815</v>
      </c>
      <c r="E62" s="296"/>
      <c r="F62" s="296"/>
      <c r="G62" s="296"/>
      <c r="H62" s="296"/>
      <c r="I62" s="296"/>
      <c r="J62" s="296"/>
      <c r="K62" s="289"/>
    </row>
    <row r="63" spans="2:11" s="1" customFormat="1" ht="15" customHeight="1">
      <c r="B63" s="287"/>
      <c r="C63" s="293"/>
      <c r="D63" s="291" t="s">
        <v>1816</v>
      </c>
      <c r="E63" s="291"/>
      <c r="F63" s="291"/>
      <c r="G63" s="291"/>
      <c r="H63" s="291"/>
      <c r="I63" s="291"/>
      <c r="J63" s="291"/>
      <c r="K63" s="289"/>
    </row>
    <row r="64" spans="2:11" s="1" customFormat="1" ht="12.75" customHeight="1">
      <c r="B64" s="287"/>
      <c r="C64" s="293"/>
      <c r="D64" s="293"/>
      <c r="E64" s="297"/>
      <c r="F64" s="293"/>
      <c r="G64" s="293"/>
      <c r="H64" s="293"/>
      <c r="I64" s="293"/>
      <c r="J64" s="293"/>
      <c r="K64" s="289"/>
    </row>
    <row r="65" spans="2:11" s="1" customFormat="1" ht="15" customHeight="1">
      <c r="B65" s="287"/>
      <c r="C65" s="293"/>
      <c r="D65" s="291" t="s">
        <v>1817</v>
      </c>
      <c r="E65" s="291"/>
      <c r="F65" s="291"/>
      <c r="G65" s="291"/>
      <c r="H65" s="291"/>
      <c r="I65" s="291"/>
      <c r="J65" s="291"/>
      <c r="K65" s="289"/>
    </row>
    <row r="66" spans="2:11" s="1" customFormat="1" ht="15" customHeight="1">
      <c r="B66" s="287"/>
      <c r="C66" s="293"/>
      <c r="D66" s="296" t="s">
        <v>1818</v>
      </c>
      <c r="E66" s="296"/>
      <c r="F66" s="296"/>
      <c r="G66" s="296"/>
      <c r="H66" s="296"/>
      <c r="I66" s="296"/>
      <c r="J66" s="296"/>
      <c r="K66" s="289"/>
    </row>
    <row r="67" spans="2:11" s="1" customFormat="1" ht="15" customHeight="1">
      <c r="B67" s="287"/>
      <c r="C67" s="293"/>
      <c r="D67" s="291" t="s">
        <v>1819</v>
      </c>
      <c r="E67" s="291"/>
      <c r="F67" s="291"/>
      <c r="G67" s="291"/>
      <c r="H67" s="291"/>
      <c r="I67" s="291"/>
      <c r="J67" s="291"/>
      <c r="K67" s="289"/>
    </row>
    <row r="68" spans="2:11" s="1" customFormat="1" ht="15" customHeight="1">
      <c r="B68" s="287"/>
      <c r="C68" s="293"/>
      <c r="D68" s="291" t="s">
        <v>1820</v>
      </c>
      <c r="E68" s="291"/>
      <c r="F68" s="291"/>
      <c r="G68" s="291"/>
      <c r="H68" s="291"/>
      <c r="I68" s="291"/>
      <c r="J68" s="291"/>
      <c r="K68" s="289"/>
    </row>
    <row r="69" spans="2:11" s="1" customFormat="1" ht="15" customHeight="1">
      <c r="B69" s="287"/>
      <c r="C69" s="293"/>
      <c r="D69" s="291" t="s">
        <v>1821</v>
      </c>
      <c r="E69" s="291"/>
      <c r="F69" s="291"/>
      <c r="G69" s="291"/>
      <c r="H69" s="291"/>
      <c r="I69" s="291"/>
      <c r="J69" s="291"/>
      <c r="K69" s="289"/>
    </row>
    <row r="70" spans="2:11" s="1" customFormat="1" ht="15" customHeight="1">
      <c r="B70" s="287"/>
      <c r="C70" s="293"/>
      <c r="D70" s="291" t="s">
        <v>1822</v>
      </c>
      <c r="E70" s="291"/>
      <c r="F70" s="291"/>
      <c r="G70" s="291"/>
      <c r="H70" s="291"/>
      <c r="I70" s="291"/>
      <c r="J70" s="291"/>
      <c r="K70" s="289"/>
    </row>
    <row r="71" spans="2:11" s="1" customFormat="1" ht="12.75" customHeight="1">
      <c r="B71" s="298"/>
      <c r="C71" s="299"/>
      <c r="D71" s="299"/>
      <c r="E71" s="299"/>
      <c r="F71" s="299"/>
      <c r="G71" s="299"/>
      <c r="H71" s="299"/>
      <c r="I71" s="299"/>
      <c r="J71" s="299"/>
      <c r="K71" s="300"/>
    </row>
    <row r="72" spans="2:11" s="1" customFormat="1" ht="18.75" customHeight="1">
      <c r="B72" s="301"/>
      <c r="C72" s="301"/>
      <c r="D72" s="301"/>
      <c r="E72" s="301"/>
      <c r="F72" s="301"/>
      <c r="G72" s="301"/>
      <c r="H72" s="301"/>
      <c r="I72" s="301"/>
      <c r="J72" s="301"/>
      <c r="K72" s="302"/>
    </row>
    <row r="73" spans="2:11" s="1" customFormat="1" ht="18.75" customHeight="1">
      <c r="B73" s="302"/>
      <c r="C73" s="302"/>
      <c r="D73" s="302"/>
      <c r="E73" s="302"/>
      <c r="F73" s="302"/>
      <c r="G73" s="302"/>
      <c r="H73" s="302"/>
      <c r="I73" s="302"/>
      <c r="J73" s="302"/>
      <c r="K73" s="302"/>
    </row>
    <row r="74" spans="2:11" s="1" customFormat="1" ht="7.5" customHeight="1">
      <c r="B74" s="303"/>
      <c r="C74" s="304"/>
      <c r="D74" s="304"/>
      <c r="E74" s="304"/>
      <c r="F74" s="304"/>
      <c r="G74" s="304"/>
      <c r="H74" s="304"/>
      <c r="I74" s="304"/>
      <c r="J74" s="304"/>
      <c r="K74" s="305"/>
    </row>
    <row r="75" spans="2:11" s="1" customFormat="1" ht="45" customHeight="1">
      <c r="B75" s="306"/>
      <c r="C75" s="307" t="s">
        <v>1823</v>
      </c>
      <c r="D75" s="307"/>
      <c r="E75" s="307"/>
      <c r="F75" s="307"/>
      <c r="G75" s="307"/>
      <c r="H75" s="307"/>
      <c r="I75" s="307"/>
      <c r="J75" s="307"/>
      <c r="K75" s="308"/>
    </row>
    <row r="76" spans="2:11" s="1" customFormat="1" ht="17.25" customHeight="1">
      <c r="B76" s="306"/>
      <c r="C76" s="309" t="s">
        <v>1824</v>
      </c>
      <c r="D76" s="309"/>
      <c r="E76" s="309"/>
      <c r="F76" s="309" t="s">
        <v>1825</v>
      </c>
      <c r="G76" s="310"/>
      <c r="H76" s="309" t="s">
        <v>54</v>
      </c>
      <c r="I76" s="309" t="s">
        <v>57</v>
      </c>
      <c r="J76" s="309" t="s">
        <v>1826</v>
      </c>
      <c r="K76" s="308"/>
    </row>
    <row r="77" spans="2:11" s="1" customFormat="1" ht="17.25" customHeight="1">
      <c r="B77" s="306"/>
      <c r="C77" s="311" t="s">
        <v>1827</v>
      </c>
      <c r="D77" s="311"/>
      <c r="E77" s="311"/>
      <c r="F77" s="312" t="s">
        <v>1828</v>
      </c>
      <c r="G77" s="313"/>
      <c r="H77" s="311"/>
      <c r="I77" s="311"/>
      <c r="J77" s="311" t="s">
        <v>1829</v>
      </c>
      <c r="K77" s="308"/>
    </row>
    <row r="78" spans="2:11" s="1" customFormat="1" ht="5.25" customHeight="1">
      <c r="B78" s="306"/>
      <c r="C78" s="314"/>
      <c r="D78" s="314"/>
      <c r="E78" s="314"/>
      <c r="F78" s="314"/>
      <c r="G78" s="315"/>
      <c r="H78" s="314"/>
      <c r="I78" s="314"/>
      <c r="J78" s="314"/>
      <c r="K78" s="308"/>
    </row>
    <row r="79" spans="2:11" s="1" customFormat="1" ht="15" customHeight="1">
      <c r="B79" s="306"/>
      <c r="C79" s="294" t="s">
        <v>53</v>
      </c>
      <c r="D79" s="316"/>
      <c r="E79" s="316"/>
      <c r="F79" s="317" t="s">
        <v>1830</v>
      </c>
      <c r="G79" s="318"/>
      <c r="H79" s="294" t="s">
        <v>1831</v>
      </c>
      <c r="I79" s="294" t="s">
        <v>1832</v>
      </c>
      <c r="J79" s="294">
        <v>20</v>
      </c>
      <c r="K79" s="308"/>
    </row>
    <row r="80" spans="2:11" s="1" customFormat="1" ht="15" customHeight="1">
      <c r="B80" s="306"/>
      <c r="C80" s="294" t="s">
        <v>1833</v>
      </c>
      <c r="D80" s="294"/>
      <c r="E80" s="294"/>
      <c r="F80" s="317" t="s">
        <v>1830</v>
      </c>
      <c r="G80" s="318"/>
      <c r="H80" s="294" t="s">
        <v>1834</v>
      </c>
      <c r="I80" s="294" t="s">
        <v>1832</v>
      </c>
      <c r="J80" s="294">
        <v>120</v>
      </c>
      <c r="K80" s="308"/>
    </row>
    <row r="81" spans="2:11" s="1" customFormat="1" ht="15" customHeight="1">
      <c r="B81" s="319"/>
      <c r="C81" s="294" t="s">
        <v>1835</v>
      </c>
      <c r="D81" s="294"/>
      <c r="E81" s="294"/>
      <c r="F81" s="317" t="s">
        <v>1836</v>
      </c>
      <c r="G81" s="318"/>
      <c r="H81" s="294" t="s">
        <v>1837</v>
      </c>
      <c r="I81" s="294" t="s">
        <v>1832</v>
      </c>
      <c r="J81" s="294">
        <v>50</v>
      </c>
      <c r="K81" s="308"/>
    </row>
    <row r="82" spans="2:11" s="1" customFormat="1" ht="15" customHeight="1">
      <c r="B82" s="319"/>
      <c r="C82" s="294" t="s">
        <v>1838</v>
      </c>
      <c r="D82" s="294"/>
      <c r="E82" s="294"/>
      <c r="F82" s="317" t="s">
        <v>1830</v>
      </c>
      <c r="G82" s="318"/>
      <c r="H82" s="294" t="s">
        <v>1839</v>
      </c>
      <c r="I82" s="294" t="s">
        <v>1840</v>
      </c>
      <c r="J82" s="294"/>
      <c r="K82" s="308"/>
    </row>
    <row r="83" spans="2:11" s="1" customFormat="1" ht="15" customHeight="1">
      <c r="B83" s="319"/>
      <c r="C83" s="320" t="s">
        <v>1841</v>
      </c>
      <c r="D83" s="320"/>
      <c r="E83" s="320"/>
      <c r="F83" s="321" t="s">
        <v>1836</v>
      </c>
      <c r="G83" s="320"/>
      <c r="H83" s="320" t="s">
        <v>1842</v>
      </c>
      <c r="I83" s="320" t="s">
        <v>1832</v>
      </c>
      <c r="J83" s="320">
        <v>15</v>
      </c>
      <c r="K83" s="308"/>
    </row>
    <row r="84" spans="2:11" s="1" customFormat="1" ht="15" customHeight="1">
      <c r="B84" s="319"/>
      <c r="C84" s="320" t="s">
        <v>1843</v>
      </c>
      <c r="D84" s="320"/>
      <c r="E84" s="320"/>
      <c r="F84" s="321" t="s">
        <v>1836</v>
      </c>
      <c r="G84" s="320"/>
      <c r="H84" s="320" t="s">
        <v>1844</v>
      </c>
      <c r="I84" s="320" t="s">
        <v>1832</v>
      </c>
      <c r="J84" s="320">
        <v>15</v>
      </c>
      <c r="K84" s="308"/>
    </row>
    <row r="85" spans="2:11" s="1" customFormat="1" ht="15" customHeight="1">
      <c r="B85" s="319"/>
      <c r="C85" s="320" t="s">
        <v>1845</v>
      </c>
      <c r="D85" s="320"/>
      <c r="E85" s="320"/>
      <c r="F85" s="321" t="s">
        <v>1836</v>
      </c>
      <c r="G85" s="320"/>
      <c r="H85" s="320" t="s">
        <v>1846</v>
      </c>
      <c r="I85" s="320" t="s">
        <v>1832</v>
      </c>
      <c r="J85" s="320">
        <v>20</v>
      </c>
      <c r="K85" s="308"/>
    </row>
    <row r="86" spans="2:11" s="1" customFormat="1" ht="15" customHeight="1">
      <c r="B86" s="319"/>
      <c r="C86" s="320" t="s">
        <v>1847</v>
      </c>
      <c r="D86" s="320"/>
      <c r="E86" s="320"/>
      <c r="F86" s="321" t="s">
        <v>1836</v>
      </c>
      <c r="G86" s="320"/>
      <c r="H86" s="320" t="s">
        <v>1848</v>
      </c>
      <c r="I86" s="320" t="s">
        <v>1832</v>
      </c>
      <c r="J86" s="320">
        <v>20</v>
      </c>
      <c r="K86" s="308"/>
    </row>
    <row r="87" spans="2:11" s="1" customFormat="1" ht="15" customHeight="1">
      <c r="B87" s="319"/>
      <c r="C87" s="294" t="s">
        <v>1849</v>
      </c>
      <c r="D87" s="294"/>
      <c r="E87" s="294"/>
      <c r="F87" s="317" t="s">
        <v>1836</v>
      </c>
      <c r="G87" s="318"/>
      <c r="H87" s="294" t="s">
        <v>1850</v>
      </c>
      <c r="I87" s="294" t="s">
        <v>1832</v>
      </c>
      <c r="J87" s="294">
        <v>50</v>
      </c>
      <c r="K87" s="308"/>
    </row>
    <row r="88" spans="2:11" s="1" customFormat="1" ht="15" customHeight="1">
      <c r="B88" s="319"/>
      <c r="C88" s="294" t="s">
        <v>1851</v>
      </c>
      <c r="D88" s="294"/>
      <c r="E88" s="294"/>
      <c r="F88" s="317" t="s">
        <v>1836</v>
      </c>
      <c r="G88" s="318"/>
      <c r="H88" s="294" t="s">
        <v>1852</v>
      </c>
      <c r="I88" s="294" t="s">
        <v>1832</v>
      </c>
      <c r="J88" s="294">
        <v>20</v>
      </c>
      <c r="K88" s="308"/>
    </row>
    <row r="89" spans="2:11" s="1" customFormat="1" ht="15" customHeight="1">
      <c r="B89" s="319"/>
      <c r="C89" s="294" t="s">
        <v>1853</v>
      </c>
      <c r="D89" s="294"/>
      <c r="E89" s="294"/>
      <c r="F89" s="317" t="s">
        <v>1836</v>
      </c>
      <c r="G89" s="318"/>
      <c r="H89" s="294" t="s">
        <v>1854</v>
      </c>
      <c r="I89" s="294" t="s">
        <v>1832</v>
      </c>
      <c r="J89" s="294">
        <v>20</v>
      </c>
      <c r="K89" s="308"/>
    </row>
    <row r="90" spans="2:11" s="1" customFormat="1" ht="15" customHeight="1">
      <c r="B90" s="319"/>
      <c r="C90" s="294" t="s">
        <v>1855</v>
      </c>
      <c r="D90" s="294"/>
      <c r="E90" s="294"/>
      <c r="F90" s="317" t="s">
        <v>1836</v>
      </c>
      <c r="G90" s="318"/>
      <c r="H90" s="294" t="s">
        <v>1856</v>
      </c>
      <c r="I90" s="294" t="s">
        <v>1832</v>
      </c>
      <c r="J90" s="294">
        <v>50</v>
      </c>
      <c r="K90" s="308"/>
    </row>
    <row r="91" spans="2:11" s="1" customFormat="1" ht="15" customHeight="1">
      <c r="B91" s="319"/>
      <c r="C91" s="294" t="s">
        <v>1857</v>
      </c>
      <c r="D91" s="294"/>
      <c r="E91" s="294"/>
      <c r="F91" s="317" t="s">
        <v>1836</v>
      </c>
      <c r="G91" s="318"/>
      <c r="H91" s="294" t="s">
        <v>1857</v>
      </c>
      <c r="I91" s="294" t="s">
        <v>1832</v>
      </c>
      <c r="J91" s="294">
        <v>50</v>
      </c>
      <c r="K91" s="308"/>
    </row>
    <row r="92" spans="2:11" s="1" customFormat="1" ht="15" customHeight="1">
      <c r="B92" s="319"/>
      <c r="C92" s="294" t="s">
        <v>1858</v>
      </c>
      <c r="D92" s="294"/>
      <c r="E92" s="294"/>
      <c r="F92" s="317" t="s">
        <v>1836</v>
      </c>
      <c r="G92" s="318"/>
      <c r="H92" s="294" t="s">
        <v>1859</v>
      </c>
      <c r="I92" s="294" t="s">
        <v>1832</v>
      </c>
      <c r="J92" s="294">
        <v>255</v>
      </c>
      <c r="K92" s="308"/>
    </row>
    <row r="93" spans="2:11" s="1" customFormat="1" ht="15" customHeight="1">
      <c r="B93" s="319"/>
      <c r="C93" s="294" t="s">
        <v>1860</v>
      </c>
      <c r="D93" s="294"/>
      <c r="E93" s="294"/>
      <c r="F93" s="317" t="s">
        <v>1830</v>
      </c>
      <c r="G93" s="318"/>
      <c r="H93" s="294" t="s">
        <v>1861</v>
      </c>
      <c r="I93" s="294" t="s">
        <v>1862</v>
      </c>
      <c r="J93" s="294"/>
      <c r="K93" s="308"/>
    </row>
    <row r="94" spans="2:11" s="1" customFormat="1" ht="15" customHeight="1">
      <c r="B94" s="319"/>
      <c r="C94" s="294" t="s">
        <v>1863</v>
      </c>
      <c r="D94" s="294"/>
      <c r="E94" s="294"/>
      <c r="F94" s="317" t="s">
        <v>1830</v>
      </c>
      <c r="G94" s="318"/>
      <c r="H94" s="294" t="s">
        <v>1864</v>
      </c>
      <c r="I94" s="294" t="s">
        <v>1865</v>
      </c>
      <c r="J94" s="294"/>
      <c r="K94" s="308"/>
    </row>
    <row r="95" spans="2:11" s="1" customFormat="1" ht="15" customHeight="1">
      <c r="B95" s="319"/>
      <c r="C95" s="294" t="s">
        <v>1866</v>
      </c>
      <c r="D95" s="294"/>
      <c r="E95" s="294"/>
      <c r="F95" s="317" t="s">
        <v>1830</v>
      </c>
      <c r="G95" s="318"/>
      <c r="H95" s="294" t="s">
        <v>1866</v>
      </c>
      <c r="I95" s="294" t="s">
        <v>1865</v>
      </c>
      <c r="J95" s="294"/>
      <c r="K95" s="308"/>
    </row>
    <row r="96" spans="2:11" s="1" customFormat="1" ht="15" customHeight="1">
      <c r="B96" s="319"/>
      <c r="C96" s="294" t="s">
        <v>38</v>
      </c>
      <c r="D96" s="294"/>
      <c r="E96" s="294"/>
      <c r="F96" s="317" t="s">
        <v>1830</v>
      </c>
      <c r="G96" s="318"/>
      <c r="H96" s="294" t="s">
        <v>1867</v>
      </c>
      <c r="I96" s="294" t="s">
        <v>1865</v>
      </c>
      <c r="J96" s="294"/>
      <c r="K96" s="308"/>
    </row>
    <row r="97" spans="2:11" s="1" customFormat="1" ht="15" customHeight="1">
      <c r="B97" s="319"/>
      <c r="C97" s="294" t="s">
        <v>48</v>
      </c>
      <c r="D97" s="294"/>
      <c r="E97" s="294"/>
      <c r="F97" s="317" t="s">
        <v>1830</v>
      </c>
      <c r="G97" s="318"/>
      <c r="H97" s="294" t="s">
        <v>1868</v>
      </c>
      <c r="I97" s="294" t="s">
        <v>1865</v>
      </c>
      <c r="J97" s="294"/>
      <c r="K97" s="308"/>
    </row>
    <row r="98" spans="2:11" s="1" customFormat="1" ht="15" customHeight="1">
      <c r="B98" s="322"/>
      <c r="C98" s="323"/>
      <c r="D98" s="323"/>
      <c r="E98" s="323"/>
      <c r="F98" s="323"/>
      <c r="G98" s="323"/>
      <c r="H98" s="323"/>
      <c r="I98" s="323"/>
      <c r="J98" s="323"/>
      <c r="K98" s="324"/>
    </row>
    <row r="99" spans="2:11" s="1" customFormat="1" ht="18.75" customHeight="1">
      <c r="B99" s="325"/>
      <c r="C99" s="326"/>
      <c r="D99" s="326"/>
      <c r="E99" s="326"/>
      <c r="F99" s="326"/>
      <c r="G99" s="326"/>
      <c r="H99" s="326"/>
      <c r="I99" s="326"/>
      <c r="J99" s="326"/>
      <c r="K99" s="325"/>
    </row>
    <row r="100" spans="2:11" s="1" customFormat="1" ht="18.75" customHeight="1"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</row>
    <row r="101" spans="2:11" s="1" customFormat="1" ht="7.5" customHeight="1">
      <c r="B101" s="303"/>
      <c r="C101" s="304"/>
      <c r="D101" s="304"/>
      <c r="E101" s="304"/>
      <c r="F101" s="304"/>
      <c r="G101" s="304"/>
      <c r="H101" s="304"/>
      <c r="I101" s="304"/>
      <c r="J101" s="304"/>
      <c r="K101" s="305"/>
    </row>
    <row r="102" spans="2:11" s="1" customFormat="1" ht="45" customHeight="1">
      <c r="B102" s="306"/>
      <c r="C102" s="307" t="s">
        <v>1869</v>
      </c>
      <c r="D102" s="307"/>
      <c r="E102" s="307"/>
      <c r="F102" s="307"/>
      <c r="G102" s="307"/>
      <c r="H102" s="307"/>
      <c r="I102" s="307"/>
      <c r="J102" s="307"/>
      <c r="K102" s="308"/>
    </row>
    <row r="103" spans="2:11" s="1" customFormat="1" ht="17.25" customHeight="1">
      <c r="B103" s="306"/>
      <c r="C103" s="309" t="s">
        <v>1824</v>
      </c>
      <c r="D103" s="309"/>
      <c r="E103" s="309"/>
      <c r="F103" s="309" t="s">
        <v>1825</v>
      </c>
      <c r="G103" s="310"/>
      <c r="H103" s="309" t="s">
        <v>54</v>
      </c>
      <c r="I103" s="309" t="s">
        <v>57</v>
      </c>
      <c r="J103" s="309" t="s">
        <v>1826</v>
      </c>
      <c r="K103" s="308"/>
    </row>
    <row r="104" spans="2:11" s="1" customFormat="1" ht="17.25" customHeight="1">
      <c r="B104" s="306"/>
      <c r="C104" s="311" t="s">
        <v>1827</v>
      </c>
      <c r="D104" s="311"/>
      <c r="E104" s="311"/>
      <c r="F104" s="312" t="s">
        <v>1828</v>
      </c>
      <c r="G104" s="313"/>
      <c r="H104" s="311"/>
      <c r="I104" s="311"/>
      <c r="J104" s="311" t="s">
        <v>1829</v>
      </c>
      <c r="K104" s="308"/>
    </row>
    <row r="105" spans="2:11" s="1" customFormat="1" ht="5.25" customHeight="1">
      <c r="B105" s="306"/>
      <c r="C105" s="309"/>
      <c r="D105" s="309"/>
      <c r="E105" s="309"/>
      <c r="F105" s="309"/>
      <c r="G105" s="327"/>
      <c r="H105" s="309"/>
      <c r="I105" s="309"/>
      <c r="J105" s="309"/>
      <c r="K105" s="308"/>
    </row>
    <row r="106" spans="2:11" s="1" customFormat="1" ht="15" customHeight="1">
      <c r="B106" s="306"/>
      <c r="C106" s="294" t="s">
        <v>53</v>
      </c>
      <c r="D106" s="316"/>
      <c r="E106" s="316"/>
      <c r="F106" s="317" t="s">
        <v>1830</v>
      </c>
      <c r="G106" s="294"/>
      <c r="H106" s="294" t="s">
        <v>1870</v>
      </c>
      <c r="I106" s="294" t="s">
        <v>1832</v>
      </c>
      <c r="J106" s="294">
        <v>20</v>
      </c>
      <c r="K106" s="308"/>
    </row>
    <row r="107" spans="2:11" s="1" customFormat="1" ht="15" customHeight="1">
      <c r="B107" s="306"/>
      <c r="C107" s="294" t="s">
        <v>1833</v>
      </c>
      <c r="D107" s="294"/>
      <c r="E107" s="294"/>
      <c r="F107" s="317" t="s">
        <v>1830</v>
      </c>
      <c r="G107" s="294"/>
      <c r="H107" s="294" t="s">
        <v>1870</v>
      </c>
      <c r="I107" s="294" t="s">
        <v>1832</v>
      </c>
      <c r="J107" s="294">
        <v>120</v>
      </c>
      <c r="K107" s="308"/>
    </row>
    <row r="108" spans="2:11" s="1" customFormat="1" ht="15" customHeight="1">
      <c r="B108" s="319"/>
      <c r="C108" s="294" t="s">
        <v>1835</v>
      </c>
      <c r="D108" s="294"/>
      <c r="E108" s="294"/>
      <c r="F108" s="317" t="s">
        <v>1836</v>
      </c>
      <c r="G108" s="294"/>
      <c r="H108" s="294" t="s">
        <v>1870</v>
      </c>
      <c r="I108" s="294" t="s">
        <v>1832</v>
      </c>
      <c r="J108" s="294">
        <v>50</v>
      </c>
      <c r="K108" s="308"/>
    </row>
    <row r="109" spans="2:11" s="1" customFormat="1" ht="15" customHeight="1">
      <c r="B109" s="319"/>
      <c r="C109" s="294" t="s">
        <v>1838</v>
      </c>
      <c r="D109" s="294"/>
      <c r="E109" s="294"/>
      <c r="F109" s="317" t="s">
        <v>1830</v>
      </c>
      <c r="G109" s="294"/>
      <c r="H109" s="294" t="s">
        <v>1870</v>
      </c>
      <c r="I109" s="294" t="s">
        <v>1840</v>
      </c>
      <c r="J109" s="294"/>
      <c r="K109" s="308"/>
    </row>
    <row r="110" spans="2:11" s="1" customFormat="1" ht="15" customHeight="1">
      <c r="B110" s="319"/>
      <c r="C110" s="294" t="s">
        <v>1849</v>
      </c>
      <c r="D110" s="294"/>
      <c r="E110" s="294"/>
      <c r="F110" s="317" t="s">
        <v>1836</v>
      </c>
      <c r="G110" s="294"/>
      <c r="H110" s="294" t="s">
        <v>1870</v>
      </c>
      <c r="I110" s="294" t="s">
        <v>1832</v>
      </c>
      <c r="J110" s="294">
        <v>50</v>
      </c>
      <c r="K110" s="308"/>
    </row>
    <row r="111" spans="2:11" s="1" customFormat="1" ht="15" customHeight="1">
      <c r="B111" s="319"/>
      <c r="C111" s="294" t="s">
        <v>1857</v>
      </c>
      <c r="D111" s="294"/>
      <c r="E111" s="294"/>
      <c r="F111" s="317" t="s">
        <v>1836</v>
      </c>
      <c r="G111" s="294"/>
      <c r="H111" s="294" t="s">
        <v>1870</v>
      </c>
      <c r="I111" s="294" t="s">
        <v>1832</v>
      </c>
      <c r="J111" s="294">
        <v>50</v>
      </c>
      <c r="K111" s="308"/>
    </row>
    <row r="112" spans="2:11" s="1" customFormat="1" ht="15" customHeight="1">
      <c r="B112" s="319"/>
      <c r="C112" s="294" t="s">
        <v>1855</v>
      </c>
      <c r="D112" s="294"/>
      <c r="E112" s="294"/>
      <c r="F112" s="317" t="s">
        <v>1836</v>
      </c>
      <c r="G112" s="294"/>
      <c r="H112" s="294" t="s">
        <v>1870</v>
      </c>
      <c r="I112" s="294" t="s">
        <v>1832</v>
      </c>
      <c r="J112" s="294">
        <v>50</v>
      </c>
      <c r="K112" s="308"/>
    </row>
    <row r="113" spans="2:11" s="1" customFormat="1" ht="15" customHeight="1">
      <c r="B113" s="319"/>
      <c r="C113" s="294" t="s">
        <v>53</v>
      </c>
      <c r="D113" s="294"/>
      <c r="E113" s="294"/>
      <c r="F113" s="317" t="s">
        <v>1830</v>
      </c>
      <c r="G113" s="294"/>
      <c r="H113" s="294" t="s">
        <v>1871</v>
      </c>
      <c r="I113" s="294" t="s">
        <v>1832</v>
      </c>
      <c r="J113" s="294">
        <v>20</v>
      </c>
      <c r="K113" s="308"/>
    </row>
    <row r="114" spans="2:11" s="1" customFormat="1" ht="15" customHeight="1">
      <c r="B114" s="319"/>
      <c r="C114" s="294" t="s">
        <v>1872</v>
      </c>
      <c r="D114" s="294"/>
      <c r="E114" s="294"/>
      <c r="F114" s="317" t="s">
        <v>1830</v>
      </c>
      <c r="G114" s="294"/>
      <c r="H114" s="294" t="s">
        <v>1873</v>
      </c>
      <c r="I114" s="294" t="s">
        <v>1832</v>
      </c>
      <c r="J114" s="294">
        <v>120</v>
      </c>
      <c r="K114" s="308"/>
    </row>
    <row r="115" spans="2:11" s="1" customFormat="1" ht="15" customHeight="1">
      <c r="B115" s="319"/>
      <c r="C115" s="294" t="s">
        <v>38</v>
      </c>
      <c r="D115" s="294"/>
      <c r="E115" s="294"/>
      <c r="F115" s="317" t="s">
        <v>1830</v>
      </c>
      <c r="G115" s="294"/>
      <c r="H115" s="294" t="s">
        <v>1874</v>
      </c>
      <c r="I115" s="294" t="s">
        <v>1865</v>
      </c>
      <c r="J115" s="294"/>
      <c r="K115" s="308"/>
    </row>
    <row r="116" spans="2:11" s="1" customFormat="1" ht="15" customHeight="1">
      <c r="B116" s="319"/>
      <c r="C116" s="294" t="s">
        <v>48</v>
      </c>
      <c r="D116" s="294"/>
      <c r="E116" s="294"/>
      <c r="F116" s="317" t="s">
        <v>1830</v>
      </c>
      <c r="G116" s="294"/>
      <c r="H116" s="294" t="s">
        <v>1875</v>
      </c>
      <c r="I116" s="294" t="s">
        <v>1865</v>
      </c>
      <c r="J116" s="294"/>
      <c r="K116" s="308"/>
    </row>
    <row r="117" spans="2:11" s="1" customFormat="1" ht="15" customHeight="1">
      <c r="B117" s="319"/>
      <c r="C117" s="294" t="s">
        <v>57</v>
      </c>
      <c r="D117" s="294"/>
      <c r="E117" s="294"/>
      <c r="F117" s="317" t="s">
        <v>1830</v>
      </c>
      <c r="G117" s="294"/>
      <c r="H117" s="294" t="s">
        <v>1876</v>
      </c>
      <c r="I117" s="294" t="s">
        <v>1877</v>
      </c>
      <c r="J117" s="294"/>
      <c r="K117" s="308"/>
    </row>
    <row r="118" spans="2:11" s="1" customFormat="1" ht="15" customHeight="1">
      <c r="B118" s="322"/>
      <c r="C118" s="328"/>
      <c r="D118" s="328"/>
      <c r="E118" s="328"/>
      <c r="F118" s="328"/>
      <c r="G118" s="328"/>
      <c r="H118" s="328"/>
      <c r="I118" s="328"/>
      <c r="J118" s="328"/>
      <c r="K118" s="324"/>
    </row>
    <row r="119" spans="2:11" s="1" customFormat="1" ht="18.75" customHeight="1">
      <c r="B119" s="329"/>
      <c r="C119" s="330"/>
      <c r="D119" s="330"/>
      <c r="E119" s="330"/>
      <c r="F119" s="331"/>
      <c r="G119" s="330"/>
      <c r="H119" s="330"/>
      <c r="I119" s="330"/>
      <c r="J119" s="330"/>
      <c r="K119" s="329"/>
    </row>
    <row r="120" spans="2:11" s="1" customFormat="1" ht="18.75" customHeight="1"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</row>
    <row r="121" spans="2:11" s="1" customFormat="1" ht="7.5" customHeight="1">
      <c r="B121" s="332"/>
      <c r="C121" s="333"/>
      <c r="D121" s="333"/>
      <c r="E121" s="333"/>
      <c r="F121" s="333"/>
      <c r="G121" s="333"/>
      <c r="H121" s="333"/>
      <c r="I121" s="333"/>
      <c r="J121" s="333"/>
      <c r="K121" s="334"/>
    </row>
    <row r="122" spans="2:11" s="1" customFormat="1" ht="45" customHeight="1">
      <c r="B122" s="335"/>
      <c r="C122" s="285" t="s">
        <v>1878</v>
      </c>
      <c r="D122" s="285"/>
      <c r="E122" s="285"/>
      <c r="F122" s="285"/>
      <c r="G122" s="285"/>
      <c r="H122" s="285"/>
      <c r="I122" s="285"/>
      <c r="J122" s="285"/>
      <c r="K122" s="336"/>
    </row>
    <row r="123" spans="2:11" s="1" customFormat="1" ht="17.25" customHeight="1">
      <c r="B123" s="337"/>
      <c r="C123" s="309" t="s">
        <v>1824</v>
      </c>
      <c r="D123" s="309"/>
      <c r="E123" s="309"/>
      <c r="F123" s="309" t="s">
        <v>1825</v>
      </c>
      <c r="G123" s="310"/>
      <c r="H123" s="309" t="s">
        <v>54</v>
      </c>
      <c r="I123" s="309" t="s">
        <v>57</v>
      </c>
      <c r="J123" s="309" t="s">
        <v>1826</v>
      </c>
      <c r="K123" s="338"/>
    </row>
    <row r="124" spans="2:11" s="1" customFormat="1" ht="17.25" customHeight="1">
      <c r="B124" s="337"/>
      <c r="C124" s="311" t="s">
        <v>1827</v>
      </c>
      <c r="D124" s="311"/>
      <c r="E124" s="311"/>
      <c r="F124" s="312" t="s">
        <v>1828</v>
      </c>
      <c r="G124" s="313"/>
      <c r="H124" s="311"/>
      <c r="I124" s="311"/>
      <c r="J124" s="311" t="s">
        <v>1829</v>
      </c>
      <c r="K124" s="338"/>
    </row>
    <row r="125" spans="2:11" s="1" customFormat="1" ht="5.25" customHeight="1">
      <c r="B125" s="339"/>
      <c r="C125" s="314"/>
      <c r="D125" s="314"/>
      <c r="E125" s="314"/>
      <c r="F125" s="314"/>
      <c r="G125" s="340"/>
      <c r="H125" s="314"/>
      <c r="I125" s="314"/>
      <c r="J125" s="314"/>
      <c r="K125" s="341"/>
    </row>
    <row r="126" spans="2:11" s="1" customFormat="1" ht="15" customHeight="1">
      <c r="B126" s="339"/>
      <c r="C126" s="294" t="s">
        <v>1833</v>
      </c>
      <c r="D126" s="316"/>
      <c r="E126" s="316"/>
      <c r="F126" s="317" t="s">
        <v>1830</v>
      </c>
      <c r="G126" s="294"/>
      <c r="H126" s="294" t="s">
        <v>1870</v>
      </c>
      <c r="I126" s="294" t="s">
        <v>1832</v>
      </c>
      <c r="J126" s="294">
        <v>120</v>
      </c>
      <c r="K126" s="342"/>
    </row>
    <row r="127" spans="2:11" s="1" customFormat="1" ht="15" customHeight="1">
      <c r="B127" s="339"/>
      <c r="C127" s="294" t="s">
        <v>1879</v>
      </c>
      <c r="D127" s="294"/>
      <c r="E127" s="294"/>
      <c r="F127" s="317" t="s">
        <v>1830</v>
      </c>
      <c r="G127" s="294"/>
      <c r="H127" s="294" t="s">
        <v>1880</v>
      </c>
      <c r="I127" s="294" t="s">
        <v>1832</v>
      </c>
      <c r="J127" s="294" t="s">
        <v>1881</v>
      </c>
      <c r="K127" s="342"/>
    </row>
    <row r="128" spans="2:11" s="1" customFormat="1" ht="15" customHeight="1">
      <c r="B128" s="339"/>
      <c r="C128" s="294" t="s">
        <v>1778</v>
      </c>
      <c r="D128" s="294"/>
      <c r="E128" s="294"/>
      <c r="F128" s="317" t="s">
        <v>1830</v>
      </c>
      <c r="G128" s="294"/>
      <c r="H128" s="294" t="s">
        <v>1882</v>
      </c>
      <c r="I128" s="294" t="s">
        <v>1832</v>
      </c>
      <c r="J128" s="294" t="s">
        <v>1881</v>
      </c>
      <c r="K128" s="342"/>
    </row>
    <row r="129" spans="2:11" s="1" customFormat="1" ht="15" customHeight="1">
      <c r="B129" s="339"/>
      <c r="C129" s="294" t="s">
        <v>1841</v>
      </c>
      <c r="D129" s="294"/>
      <c r="E129" s="294"/>
      <c r="F129" s="317" t="s">
        <v>1836</v>
      </c>
      <c r="G129" s="294"/>
      <c r="H129" s="294" t="s">
        <v>1842</v>
      </c>
      <c r="I129" s="294" t="s">
        <v>1832</v>
      </c>
      <c r="J129" s="294">
        <v>15</v>
      </c>
      <c r="K129" s="342"/>
    </row>
    <row r="130" spans="2:11" s="1" customFormat="1" ht="15" customHeight="1">
      <c r="B130" s="339"/>
      <c r="C130" s="320" t="s">
        <v>1843</v>
      </c>
      <c r="D130" s="320"/>
      <c r="E130" s="320"/>
      <c r="F130" s="321" t="s">
        <v>1836</v>
      </c>
      <c r="G130" s="320"/>
      <c r="H130" s="320" t="s">
        <v>1844</v>
      </c>
      <c r="I130" s="320" t="s">
        <v>1832</v>
      </c>
      <c r="J130" s="320">
        <v>15</v>
      </c>
      <c r="K130" s="342"/>
    </row>
    <row r="131" spans="2:11" s="1" customFormat="1" ht="15" customHeight="1">
      <c r="B131" s="339"/>
      <c r="C131" s="320" t="s">
        <v>1845</v>
      </c>
      <c r="D131" s="320"/>
      <c r="E131" s="320"/>
      <c r="F131" s="321" t="s">
        <v>1836</v>
      </c>
      <c r="G131" s="320"/>
      <c r="H131" s="320" t="s">
        <v>1846</v>
      </c>
      <c r="I131" s="320" t="s">
        <v>1832</v>
      </c>
      <c r="J131" s="320">
        <v>20</v>
      </c>
      <c r="K131" s="342"/>
    </row>
    <row r="132" spans="2:11" s="1" customFormat="1" ht="15" customHeight="1">
      <c r="B132" s="339"/>
      <c r="C132" s="320" t="s">
        <v>1847</v>
      </c>
      <c r="D132" s="320"/>
      <c r="E132" s="320"/>
      <c r="F132" s="321" t="s">
        <v>1836</v>
      </c>
      <c r="G132" s="320"/>
      <c r="H132" s="320" t="s">
        <v>1848</v>
      </c>
      <c r="I132" s="320" t="s">
        <v>1832</v>
      </c>
      <c r="J132" s="320">
        <v>20</v>
      </c>
      <c r="K132" s="342"/>
    </row>
    <row r="133" spans="2:11" s="1" customFormat="1" ht="15" customHeight="1">
      <c r="B133" s="339"/>
      <c r="C133" s="294" t="s">
        <v>1835</v>
      </c>
      <c r="D133" s="294"/>
      <c r="E133" s="294"/>
      <c r="F133" s="317" t="s">
        <v>1836</v>
      </c>
      <c r="G133" s="294"/>
      <c r="H133" s="294" t="s">
        <v>1870</v>
      </c>
      <c r="I133" s="294" t="s">
        <v>1832</v>
      </c>
      <c r="J133" s="294">
        <v>50</v>
      </c>
      <c r="K133" s="342"/>
    </row>
    <row r="134" spans="2:11" s="1" customFormat="1" ht="15" customHeight="1">
      <c r="B134" s="339"/>
      <c r="C134" s="294" t="s">
        <v>1849</v>
      </c>
      <c r="D134" s="294"/>
      <c r="E134" s="294"/>
      <c r="F134" s="317" t="s">
        <v>1836</v>
      </c>
      <c r="G134" s="294"/>
      <c r="H134" s="294" t="s">
        <v>1870</v>
      </c>
      <c r="I134" s="294" t="s">
        <v>1832</v>
      </c>
      <c r="J134" s="294">
        <v>50</v>
      </c>
      <c r="K134" s="342"/>
    </row>
    <row r="135" spans="2:11" s="1" customFormat="1" ht="15" customHeight="1">
      <c r="B135" s="339"/>
      <c r="C135" s="294" t="s">
        <v>1855</v>
      </c>
      <c r="D135" s="294"/>
      <c r="E135" s="294"/>
      <c r="F135" s="317" t="s">
        <v>1836</v>
      </c>
      <c r="G135" s="294"/>
      <c r="H135" s="294" t="s">
        <v>1870</v>
      </c>
      <c r="I135" s="294" t="s">
        <v>1832</v>
      </c>
      <c r="J135" s="294">
        <v>50</v>
      </c>
      <c r="K135" s="342"/>
    </row>
    <row r="136" spans="2:11" s="1" customFormat="1" ht="15" customHeight="1">
      <c r="B136" s="339"/>
      <c r="C136" s="294" t="s">
        <v>1857</v>
      </c>
      <c r="D136" s="294"/>
      <c r="E136" s="294"/>
      <c r="F136" s="317" t="s">
        <v>1836</v>
      </c>
      <c r="G136" s="294"/>
      <c r="H136" s="294" t="s">
        <v>1870</v>
      </c>
      <c r="I136" s="294" t="s">
        <v>1832</v>
      </c>
      <c r="J136" s="294">
        <v>50</v>
      </c>
      <c r="K136" s="342"/>
    </row>
    <row r="137" spans="2:11" s="1" customFormat="1" ht="15" customHeight="1">
      <c r="B137" s="339"/>
      <c r="C137" s="294" t="s">
        <v>1858</v>
      </c>
      <c r="D137" s="294"/>
      <c r="E137" s="294"/>
      <c r="F137" s="317" t="s">
        <v>1836</v>
      </c>
      <c r="G137" s="294"/>
      <c r="H137" s="294" t="s">
        <v>1883</v>
      </c>
      <c r="I137" s="294" t="s">
        <v>1832</v>
      </c>
      <c r="J137" s="294">
        <v>255</v>
      </c>
      <c r="K137" s="342"/>
    </row>
    <row r="138" spans="2:11" s="1" customFormat="1" ht="15" customHeight="1">
      <c r="B138" s="339"/>
      <c r="C138" s="294" t="s">
        <v>1860</v>
      </c>
      <c r="D138" s="294"/>
      <c r="E138" s="294"/>
      <c r="F138" s="317" t="s">
        <v>1830</v>
      </c>
      <c r="G138" s="294"/>
      <c r="H138" s="294" t="s">
        <v>1884</v>
      </c>
      <c r="I138" s="294" t="s">
        <v>1862</v>
      </c>
      <c r="J138" s="294"/>
      <c r="K138" s="342"/>
    </row>
    <row r="139" spans="2:11" s="1" customFormat="1" ht="15" customHeight="1">
      <c r="B139" s="339"/>
      <c r="C139" s="294" t="s">
        <v>1863</v>
      </c>
      <c r="D139" s="294"/>
      <c r="E139" s="294"/>
      <c r="F139" s="317" t="s">
        <v>1830</v>
      </c>
      <c r="G139" s="294"/>
      <c r="H139" s="294" t="s">
        <v>1885</v>
      </c>
      <c r="I139" s="294" t="s">
        <v>1865</v>
      </c>
      <c r="J139" s="294"/>
      <c r="K139" s="342"/>
    </row>
    <row r="140" spans="2:11" s="1" customFormat="1" ht="15" customHeight="1">
      <c r="B140" s="339"/>
      <c r="C140" s="294" t="s">
        <v>1866</v>
      </c>
      <c r="D140" s="294"/>
      <c r="E140" s="294"/>
      <c r="F140" s="317" t="s">
        <v>1830</v>
      </c>
      <c r="G140" s="294"/>
      <c r="H140" s="294" t="s">
        <v>1866</v>
      </c>
      <c r="I140" s="294" t="s">
        <v>1865</v>
      </c>
      <c r="J140" s="294"/>
      <c r="K140" s="342"/>
    </row>
    <row r="141" spans="2:11" s="1" customFormat="1" ht="15" customHeight="1">
      <c r="B141" s="339"/>
      <c r="C141" s="294" t="s">
        <v>38</v>
      </c>
      <c r="D141" s="294"/>
      <c r="E141" s="294"/>
      <c r="F141" s="317" t="s">
        <v>1830</v>
      </c>
      <c r="G141" s="294"/>
      <c r="H141" s="294" t="s">
        <v>1886</v>
      </c>
      <c r="I141" s="294" t="s">
        <v>1865</v>
      </c>
      <c r="J141" s="294"/>
      <c r="K141" s="342"/>
    </row>
    <row r="142" spans="2:11" s="1" customFormat="1" ht="15" customHeight="1">
      <c r="B142" s="339"/>
      <c r="C142" s="294" t="s">
        <v>1887</v>
      </c>
      <c r="D142" s="294"/>
      <c r="E142" s="294"/>
      <c r="F142" s="317" t="s">
        <v>1830</v>
      </c>
      <c r="G142" s="294"/>
      <c r="H142" s="294" t="s">
        <v>1888</v>
      </c>
      <c r="I142" s="294" t="s">
        <v>1865</v>
      </c>
      <c r="J142" s="294"/>
      <c r="K142" s="342"/>
    </row>
    <row r="143" spans="2:11" s="1" customFormat="1" ht="15" customHeight="1">
      <c r="B143" s="343"/>
      <c r="C143" s="344"/>
      <c r="D143" s="344"/>
      <c r="E143" s="344"/>
      <c r="F143" s="344"/>
      <c r="G143" s="344"/>
      <c r="H143" s="344"/>
      <c r="I143" s="344"/>
      <c r="J143" s="344"/>
      <c r="K143" s="345"/>
    </row>
    <row r="144" spans="2:11" s="1" customFormat="1" ht="18.75" customHeight="1">
      <c r="B144" s="330"/>
      <c r="C144" s="330"/>
      <c r="D144" s="330"/>
      <c r="E144" s="330"/>
      <c r="F144" s="331"/>
      <c r="G144" s="330"/>
      <c r="H144" s="330"/>
      <c r="I144" s="330"/>
      <c r="J144" s="330"/>
      <c r="K144" s="330"/>
    </row>
    <row r="145" spans="2:11" s="1" customFormat="1" ht="18.75" customHeight="1"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</row>
    <row r="146" spans="2:11" s="1" customFormat="1" ht="7.5" customHeight="1">
      <c r="B146" s="303"/>
      <c r="C146" s="304"/>
      <c r="D146" s="304"/>
      <c r="E146" s="304"/>
      <c r="F146" s="304"/>
      <c r="G146" s="304"/>
      <c r="H146" s="304"/>
      <c r="I146" s="304"/>
      <c r="J146" s="304"/>
      <c r="K146" s="305"/>
    </row>
    <row r="147" spans="2:11" s="1" customFormat="1" ht="45" customHeight="1">
      <c r="B147" s="306"/>
      <c r="C147" s="307" t="s">
        <v>1889</v>
      </c>
      <c r="D147" s="307"/>
      <c r="E147" s="307"/>
      <c r="F147" s="307"/>
      <c r="G147" s="307"/>
      <c r="H147" s="307"/>
      <c r="I147" s="307"/>
      <c r="J147" s="307"/>
      <c r="K147" s="308"/>
    </row>
    <row r="148" spans="2:11" s="1" customFormat="1" ht="17.25" customHeight="1">
      <c r="B148" s="306"/>
      <c r="C148" s="309" t="s">
        <v>1824</v>
      </c>
      <c r="D148" s="309"/>
      <c r="E148" s="309"/>
      <c r="F148" s="309" t="s">
        <v>1825</v>
      </c>
      <c r="G148" s="310"/>
      <c r="H148" s="309" t="s">
        <v>54</v>
      </c>
      <c r="I148" s="309" t="s">
        <v>57</v>
      </c>
      <c r="J148" s="309" t="s">
        <v>1826</v>
      </c>
      <c r="K148" s="308"/>
    </row>
    <row r="149" spans="2:11" s="1" customFormat="1" ht="17.25" customHeight="1">
      <c r="B149" s="306"/>
      <c r="C149" s="311" t="s">
        <v>1827</v>
      </c>
      <c r="D149" s="311"/>
      <c r="E149" s="311"/>
      <c r="F149" s="312" t="s">
        <v>1828</v>
      </c>
      <c r="G149" s="313"/>
      <c r="H149" s="311"/>
      <c r="I149" s="311"/>
      <c r="J149" s="311" t="s">
        <v>1829</v>
      </c>
      <c r="K149" s="308"/>
    </row>
    <row r="150" spans="2:11" s="1" customFormat="1" ht="5.25" customHeight="1">
      <c r="B150" s="319"/>
      <c r="C150" s="314"/>
      <c r="D150" s="314"/>
      <c r="E150" s="314"/>
      <c r="F150" s="314"/>
      <c r="G150" s="315"/>
      <c r="H150" s="314"/>
      <c r="I150" s="314"/>
      <c r="J150" s="314"/>
      <c r="K150" s="342"/>
    </row>
    <row r="151" spans="2:11" s="1" customFormat="1" ht="15" customHeight="1">
      <c r="B151" s="319"/>
      <c r="C151" s="346" t="s">
        <v>1833</v>
      </c>
      <c r="D151" s="294"/>
      <c r="E151" s="294"/>
      <c r="F151" s="347" t="s">
        <v>1830</v>
      </c>
      <c r="G151" s="294"/>
      <c r="H151" s="346" t="s">
        <v>1870</v>
      </c>
      <c r="I151" s="346" t="s">
        <v>1832</v>
      </c>
      <c r="J151" s="346">
        <v>120</v>
      </c>
      <c r="K151" s="342"/>
    </row>
    <row r="152" spans="2:11" s="1" customFormat="1" ht="15" customHeight="1">
      <c r="B152" s="319"/>
      <c r="C152" s="346" t="s">
        <v>1879</v>
      </c>
      <c r="D152" s="294"/>
      <c r="E152" s="294"/>
      <c r="F152" s="347" t="s">
        <v>1830</v>
      </c>
      <c r="G152" s="294"/>
      <c r="H152" s="346" t="s">
        <v>1890</v>
      </c>
      <c r="I152" s="346" t="s">
        <v>1832</v>
      </c>
      <c r="J152" s="346" t="s">
        <v>1881</v>
      </c>
      <c r="K152" s="342"/>
    </row>
    <row r="153" spans="2:11" s="1" customFormat="1" ht="15" customHeight="1">
      <c r="B153" s="319"/>
      <c r="C153" s="346" t="s">
        <v>1778</v>
      </c>
      <c r="D153" s="294"/>
      <c r="E153" s="294"/>
      <c r="F153" s="347" t="s">
        <v>1830</v>
      </c>
      <c r="G153" s="294"/>
      <c r="H153" s="346" t="s">
        <v>1891</v>
      </c>
      <c r="I153" s="346" t="s">
        <v>1832</v>
      </c>
      <c r="J153" s="346" t="s">
        <v>1881</v>
      </c>
      <c r="K153" s="342"/>
    </row>
    <row r="154" spans="2:11" s="1" customFormat="1" ht="15" customHeight="1">
      <c r="B154" s="319"/>
      <c r="C154" s="346" t="s">
        <v>1835</v>
      </c>
      <c r="D154" s="294"/>
      <c r="E154" s="294"/>
      <c r="F154" s="347" t="s">
        <v>1836</v>
      </c>
      <c r="G154" s="294"/>
      <c r="H154" s="346" t="s">
        <v>1870</v>
      </c>
      <c r="I154" s="346" t="s">
        <v>1832</v>
      </c>
      <c r="J154" s="346">
        <v>50</v>
      </c>
      <c r="K154" s="342"/>
    </row>
    <row r="155" spans="2:11" s="1" customFormat="1" ht="15" customHeight="1">
      <c r="B155" s="319"/>
      <c r="C155" s="346" t="s">
        <v>1838</v>
      </c>
      <c r="D155" s="294"/>
      <c r="E155" s="294"/>
      <c r="F155" s="347" t="s">
        <v>1830</v>
      </c>
      <c r="G155" s="294"/>
      <c r="H155" s="346" t="s">
        <v>1870</v>
      </c>
      <c r="I155" s="346" t="s">
        <v>1840</v>
      </c>
      <c r="J155" s="346"/>
      <c r="K155" s="342"/>
    </row>
    <row r="156" spans="2:11" s="1" customFormat="1" ht="15" customHeight="1">
      <c r="B156" s="319"/>
      <c r="C156" s="346" t="s">
        <v>1849</v>
      </c>
      <c r="D156" s="294"/>
      <c r="E156" s="294"/>
      <c r="F156" s="347" t="s">
        <v>1836</v>
      </c>
      <c r="G156" s="294"/>
      <c r="H156" s="346" t="s">
        <v>1870</v>
      </c>
      <c r="I156" s="346" t="s">
        <v>1832</v>
      </c>
      <c r="J156" s="346">
        <v>50</v>
      </c>
      <c r="K156" s="342"/>
    </row>
    <row r="157" spans="2:11" s="1" customFormat="1" ht="15" customHeight="1">
      <c r="B157" s="319"/>
      <c r="C157" s="346" t="s">
        <v>1857</v>
      </c>
      <c r="D157" s="294"/>
      <c r="E157" s="294"/>
      <c r="F157" s="347" t="s">
        <v>1836</v>
      </c>
      <c r="G157" s="294"/>
      <c r="H157" s="346" t="s">
        <v>1870</v>
      </c>
      <c r="I157" s="346" t="s">
        <v>1832</v>
      </c>
      <c r="J157" s="346">
        <v>50</v>
      </c>
      <c r="K157" s="342"/>
    </row>
    <row r="158" spans="2:11" s="1" customFormat="1" ht="15" customHeight="1">
      <c r="B158" s="319"/>
      <c r="C158" s="346" t="s">
        <v>1855</v>
      </c>
      <c r="D158" s="294"/>
      <c r="E158" s="294"/>
      <c r="F158" s="347" t="s">
        <v>1836</v>
      </c>
      <c r="G158" s="294"/>
      <c r="H158" s="346" t="s">
        <v>1870</v>
      </c>
      <c r="I158" s="346" t="s">
        <v>1832</v>
      </c>
      <c r="J158" s="346">
        <v>50</v>
      </c>
      <c r="K158" s="342"/>
    </row>
    <row r="159" spans="2:11" s="1" customFormat="1" ht="15" customHeight="1">
      <c r="B159" s="319"/>
      <c r="C159" s="346" t="s">
        <v>114</v>
      </c>
      <c r="D159" s="294"/>
      <c r="E159" s="294"/>
      <c r="F159" s="347" t="s">
        <v>1830</v>
      </c>
      <c r="G159" s="294"/>
      <c r="H159" s="346" t="s">
        <v>1892</v>
      </c>
      <c r="I159" s="346" t="s">
        <v>1832</v>
      </c>
      <c r="J159" s="346" t="s">
        <v>1893</v>
      </c>
      <c r="K159" s="342"/>
    </row>
    <row r="160" spans="2:11" s="1" customFormat="1" ht="15" customHeight="1">
      <c r="B160" s="319"/>
      <c r="C160" s="346" t="s">
        <v>1894</v>
      </c>
      <c r="D160" s="294"/>
      <c r="E160" s="294"/>
      <c r="F160" s="347" t="s">
        <v>1830</v>
      </c>
      <c r="G160" s="294"/>
      <c r="H160" s="346" t="s">
        <v>1895</v>
      </c>
      <c r="I160" s="346" t="s">
        <v>1865</v>
      </c>
      <c r="J160" s="346"/>
      <c r="K160" s="342"/>
    </row>
    <row r="161" spans="2:11" s="1" customFormat="1" ht="15" customHeight="1">
      <c r="B161" s="348"/>
      <c r="C161" s="328"/>
      <c r="D161" s="328"/>
      <c r="E161" s="328"/>
      <c r="F161" s="328"/>
      <c r="G161" s="328"/>
      <c r="H161" s="328"/>
      <c r="I161" s="328"/>
      <c r="J161" s="328"/>
      <c r="K161" s="349"/>
    </row>
    <row r="162" spans="2:11" s="1" customFormat="1" ht="18.75" customHeight="1">
      <c r="B162" s="330"/>
      <c r="C162" s="340"/>
      <c r="D162" s="340"/>
      <c r="E162" s="340"/>
      <c r="F162" s="350"/>
      <c r="G162" s="340"/>
      <c r="H162" s="340"/>
      <c r="I162" s="340"/>
      <c r="J162" s="340"/>
      <c r="K162" s="330"/>
    </row>
    <row r="163" spans="2:11" s="1" customFormat="1" ht="18.75" customHeight="1">
      <c r="B163" s="302"/>
      <c r="C163" s="302"/>
      <c r="D163" s="302"/>
      <c r="E163" s="302"/>
      <c r="F163" s="302"/>
      <c r="G163" s="302"/>
      <c r="H163" s="302"/>
      <c r="I163" s="302"/>
      <c r="J163" s="302"/>
      <c r="K163" s="302"/>
    </row>
    <row r="164" spans="2:11" s="1" customFormat="1" ht="7.5" customHeight="1">
      <c r="B164" s="281"/>
      <c r="C164" s="282"/>
      <c r="D164" s="282"/>
      <c r="E164" s="282"/>
      <c r="F164" s="282"/>
      <c r="G164" s="282"/>
      <c r="H164" s="282"/>
      <c r="I164" s="282"/>
      <c r="J164" s="282"/>
      <c r="K164" s="283"/>
    </row>
    <row r="165" spans="2:11" s="1" customFormat="1" ht="45" customHeight="1">
      <c r="B165" s="284"/>
      <c r="C165" s="285" t="s">
        <v>1896</v>
      </c>
      <c r="D165" s="285"/>
      <c r="E165" s="285"/>
      <c r="F165" s="285"/>
      <c r="G165" s="285"/>
      <c r="H165" s="285"/>
      <c r="I165" s="285"/>
      <c r="J165" s="285"/>
      <c r="K165" s="286"/>
    </row>
    <row r="166" spans="2:11" s="1" customFormat="1" ht="17.25" customHeight="1">
      <c r="B166" s="284"/>
      <c r="C166" s="309" t="s">
        <v>1824</v>
      </c>
      <c r="D166" s="309"/>
      <c r="E166" s="309"/>
      <c r="F166" s="309" t="s">
        <v>1825</v>
      </c>
      <c r="G166" s="351"/>
      <c r="H166" s="352" t="s">
        <v>54</v>
      </c>
      <c r="I166" s="352" t="s">
        <v>57</v>
      </c>
      <c r="J166" s="309" t="s">
        <v>1826</v>
      </c>
      <c r="K166" s="286"/>
    </row>
    <row r="167" spans="2:11" s="1" customFormat="1" ht="17.25" customHeight="1">
      <c r="B167" s="287"/>
      <c r="C167" s="311" t="s">
        <v>1827</v>
      </c>
      <c r="D167" s="311"/>
      <c r="E167" s="311"/>
      <c r="F167" s="312" t="s">
        <v>1828</v>
      </c>
      <c r="G167" s="353"/>
      <c r="H167" s="354"/>
      <c r="I167" s="354"/>
      <c r="J167" s="311" t="s">
        <v>1829</v>
      </c>
      <c r="K167" s="289"/>
    </row>
    <row r="168" spans="2:11" s="1" customFormat="1" ht="5.25" customHeight="1">
      <c r="B168" s="319"/>
      <c r="C168" s="314"/>
      <c r="D168" s="314"/>
      <c r="E168" s="314"/>
      <c r="F168" s="314"/>
      <c r="G168" s="315"/>
      <c r="H168" s="314"/>
      <c r="I168" s="314"/>
      <c r="J168" s="314"/>
      <c r="K168" s="342"/>
    </row>
    <row r="169" spans="2:11" s="1" customFormat="1" ht="15" customHeight="1">
      <c r="B169" s="319"/>
      <c r="C169" s="294" t="s">
        <v>1833</v>
      </c>
      <c r="D169" s="294"/>
      <c r="E169" s="294"/>
      <c r="F169" s="317" t="s">
        <v>1830</v>
      </c>
      <c r="G169" s="294"/>
      <c r="H169" s="294" t="s">
        <v>1870</v>
      </c>
      <c r="I169" s="294" t="s">
        <v>1832</v>
      </c>
      <c r="J169" s="294">
        <v>120</v>
      </c>
      <c r="K169" s="342"/>
    </row>
    <row r="170" spans="2:11" s="1" customFormat="1" ht="15" customHeight="1">
      <c r="B170" s="319"/>
      <c r="C170" s="294" t="s">
        <v>1879</v>
      </c>
      <c r="D170" s="294"/>
      <c r="E170" s="294"/>
      <c r="F170" s="317" t="s">
        <v>1830</v>
      </c>
      <c r="G170" s="294"/>
      <c r="H170" s="294" t="s">
        <v>1880</v>
      </c>
      <c r="I170" s="294" t="s">
        <v>1832</v>
      </c>
      <c r="J170" s="294" t="s">
        <v>1881</v>
      </c>
      <c r="K170" s="342"/>
    </row>
    <row r="171" spans="2:11" s="1" customFormat="1" ht="15" customHeight="1">
      <c r="B171" s="319"/>
      <c r="C171" s="294" t="s">
        <v>1778</v>
      </c>
      <c r="D171" s="294"/>
      <c r="E171" s="294"/>
      <c r="F171" s="317" t="s">
        <v>1830</v>
      </c>
      <c r="G171" s="294"/>
      <c r="H171" s="294" t="s">
        <v>1897</v>
      </c>
      <c r="I171" s="294" t="s">
        <v>1832</v>
      </c>
      <c r="J171" s="294" t="s">
        <v>1881</v>
      </c>
      <c r="K171" s="342"/>
    </row>
    <row r="172" spans="2:11" s="1" customFormat="1" ht="15" customHeight="1">
      <c r="B172" s="319"/>
      <c r="C172" s="294" t="s">
        <v>1835</v>
      </c>
      <c r="D172" s="294"/>
      <c r="E172" s="294"/>
      <c r="F172" s="317" t="s">
        <v>1836</v>
      </c>
      <c r="G172" s="294"/>
      <c r="H172" s="294" t="s">
        <v>1897</v>
      </c>
      <c r="I172" s="294" t="s">
        <v>1832</v>
      </c>
      <c r="J172" s="294">
        <v>50</v>
      </c>
      <c r="K172" s="342"/>
    </row>
    <row r="173" spans="2:11" s="1" customFormat="1" ht="15" customHeight="1">
      <c r="B173" s="319"/>
      <c r="C173" s="294" t="s">
        <v>1838</v>
      </c>
      <c r="D173" s="294"/>
      <c r="E173" s="294"/>
      <c r="F173" s="317" t="s">
        <v>1830</v>
      </c>
      <c r="G173" s="294"/>
      <c r="H173" s="294" t="s">
        <v>1897</v>
      </c>
      <c r="I173" s="294" t="s">
        <v>1840</v>
      </c>
      <c r="J173" s="294"/>
      <c r="K173" s="342"/>
    </row>
    <row r="174" spans="2:11" s="1" customFormat="1" ht="15" customHeight="1">
      <c r="B174" s="319"/>
      <c r="C174" s="294" t="s">
        <v>1849</v>
      </c>
      <c r="D174" s="294"/>
      <c r="E174" s="294"/>
      <c r="F174" s="317" t="s">
        <v>1836</v>
      </c>
      <c r="G174" s="294"/>
      <c r="H174" s="294" t="s">
        <v>1897</v>
      </c>
      <c r="I174" s="294" t="s">
        <v>1832</v>
      </c>
      <c r="J174" s="294">
        <v>50</v>
      </c>
      <c r="K174" s="342"/>
    </row>
    <row r="175" spans="2:11" s="1" customFormat="1" ht="15" customHeight="1">
      <c r="B175" s="319"/>
      <c r="C175" s="294" t="s">
        <v>1857</v>
      </c>
      <c r="D175" s="294"/>
      <c r="E175" s="294"/>
      <c r="F175" s="317" t="s">
        <v>1836</v>
      </c>
      <c r="G175" s="294"/>
      <c r="H175" s="294" t="s">
        <v>1897</v>
      </c>
      <c r="I175" s="294" t="s">
        <v>1832</v>
      </c>
      <c r="J175" s="294">
        <v>50</v>
      </c>
      <c r="K175" s="342"/>
    </row>
    <row r="176" spans="2:11" s="1" customFormat="1" ht="15" customHeight="1">
      <c r="B176" s="319"/>
      <c r="C176" s="294" t="s">
        <v>1855</v>
      </c>
      <c r="D176" s="294"/>
      <c r="E176" s="294"/>
      <c r="F176" s="317" t="s">
        <v>1836</v>
      </c>
      <c r="G176" s="294"/>
      <c r="H176" s="294" t="s">
        <v>1897</v>
      </c>
      <c r="I176" s="294" t="s">
        <v>1832</v>
      </c>
      <c r="J176" s="294">
        <v>50</v>
      </c>
      <c r="K176" s="342"/>
    </row>
    <row r="177" spans="2:11" s="1" customFormat="1" ht="15" customHeight="1">
      <c r="B177" s="319"/>
      <c r="C177" s="294" t="s">
        <v>129</v>
      </c>
      <c r="D177" s="294"/>
      <c r="E177" s="294"/>
      <c r="F177" s="317" t="s">
        <v>1830</v>
      </c>
      <c r="G177" s="294"/>
      <c r="H177" s="294" t="s">
        <v>1898</v>
      </c>
      <c r="I177" s="294" t="s">
        <v>1899</v>
      </c>
      <c r="J177" s="294"/>
      <c r="K177" s="342"/>
    </row>
    <row r="178" spans="2:11" s="1" customFormat="1" ht="15" customHeight="1">
      <c r="B178" s="319"/>
      <c r="C178" s="294" t="s">
        <v>57</v>
      </c>
      <c r="D178" s="294"/>
      <c r="E178" s="294"/>
      <c r="F178" s="317" t="s">
        <v>1830</v>
      </c>
      <c r="G178" s="294"/>
      <c r="H178" s="294" t="s">
        <v>1900</v>
      </c>
      <c r="I178" s="294" t="s">
        <v>1901</v>
      </c>
      <c r="J178" s="294">
        <v>1</v>
      </c>
      <c r="K178" s="342"/>
    </row>
    <row r="179" spans="2:11" s="1" customFormat="1" ht="15" customHeight="1">
      <c r="B179" s="319"/>
      <c r="C179" s="294" t="s">
        <v>53</v>
      </c>
      <c r="D179" s="294"/>
      <c r="E179" s="294"/>
      <c r="F179" s="317" t="s">
        <v>1830</v>
      </c>
      <c r="G179" s="294"/>
      <c r="H179" s="294" t="s">
        <v>1902</v>
      </c>
      <c r="I179" s="294" t="s">
        <v>1832</v>
      </c>
      <c r="J179" s="294">
        <v>20</v>
      </c>
      <c r="K179" s="342"/>
    </row>
    <row r="180" spans="2:11" s="1" customFormat="1" ht="15" customHeight="1">
      <c r="B180" s="319"/>
      <c r="C180" s="294" t="s">
        <v>54</v>
      </c>
      <c r="D180" s="294"/>
      <c r="E180" s="294"/>
      <c r="F180" s="317" t="s">
        <v>1830</v>
      </c>
      <c r="G180" s="294"/>
      <c r="H180" s="294" t="s">
        <v>1903</v>
      </c>
      <c r="I180" s="294" t="s">
        <v>1832</v>
      </c>
      <c r="J180" s="294">
        <v>255</v>
      </c>
      <c r="K180" s="342"/>
    </row>
    <row r="181" spans="2:11" s="1" customFormat="1" ht="15" customHeight="1">
      <c r="B181" s="319"/>
      <c r="C181" s="294" t="s">
        <v>130</v>
      </c>
      <c r="D181" s="294"/>
      <c r="E181" s="294"/>
      <c r="F181" s="317" t="s">
        <v>1830</v>
      </c>
      <c r="G181" s="294"/>
      <c r="H181" s="294" t="s">
        <v>1794</v>
      </c>
      <c r="I181" s="294" t="s">
        <v>1832</v>
      </c>
      <c r="J181" s="294">
        <v>10</v>
      </c>
      <c r="K181" s="342"/>
    </row>
    <row r="182" spans="2:11" s="1" customFormat="1" ht="15" customHeight="1">
      <c r="B182" s="319"/>
      <c r="C182" s="294" t="s">
        <v>131</v>
      </c>
      <c r="D182" s="294"/>
      <c r="E182" s="294"/>
      <c r="F182" s="317" t="s">
        <v>1830</v>
      </c>
      <c r="G182" s="294"/>
      <c r="H182" s="294" t="s">
        <v>1904</v>
      </c>
      <c r="I182" s="294" t="s">
        <v>1865</v>
      </c>
      <c r="J182" s="294"/>
      <c r="K182" s="342"/>
    </row>
    <row r="183" spans="2:11" s="1" customFormat="1" ht="15" customHeight="1">
      <c r="B183" s="319"/>
      <c r="C183" s="294" t="s">
        <v>1905</v>
      </c>
      <c r="D183" s="294"/>
      <c r="E183" s="294"/>
      <c r="F183" s="317" t="s">
        <v>1830</v>
      </c>
      <c r="G183" s="294"/>
      <c r="H183" s="294" t="s">
        <v>1906</v>
      </c>
      <c r="I183" s="294" t="s">
        <v>1865</v>
      </c>
      <c r="J183" s="294"/>
      <c r="K183" s="342"/>
    </row>
    <row r="184" spans="2:11" s="1" customFormat="1" ht="15" customHeight="1">
      <c r="B184" s="319"/>
      <c r="C184" s="294" t="s">
        <v>1894</v>
      </c>
      <c r="D184" s="294"/>
      <c r="E184" s="294"/>
      <c r="F184" s="317" t="s">
        <v>1830</v>
      </c>
      <c r="G184" s="294"/>
      <c r="H184" s="294" t="s">
        <v>1907</v>
      </c>
      <c r="I184" s="294" t="s">
        <v>1865</v>
      </c>
      <c r="J184" s="294"/>
      <c r="K184" s="342"/>
    </row>
    <row r="185" spans="2:11" s="1" customFormat="1" ht="15" customHeight="1">
      <c r="B185" s="319"/>
      <c r="C185" s="294" t="s">
        <v>133</v>
      </c>
      <c r="D185" s="294"/>
      <c r="E185" s="294"/>
      <c r="F185" s="317" t="s">
        <v>1836</v>
      </c>
      <c r="G185" s="294"/>
      <c r="H185" s="294" t="s">
        <v>1908</v>
      </c>
      <c r="I185" s="294" t="s">
        <v>1832</v>
      </c>
      <c r="J185" s="294">
        <v>50</v>
      </c>
      <c r="K185" s="342"/>
    </row>
    <row r="186" spans="2:11" s="1" customFormat="1" ht="15" customHeight="1">
      <c r="B186" s="319"/>
      <c r="C186" s="294" t="s">
        <v>1909</v>
      </c>
      <c r="D186" s="294"/>
      <c r="E186" s="294"/>
      <c r="F186" s="317" t="s">
        <v>1836</v>
      </c>
      <c r="G186" s="294"/>
      <c r="H186" s="294" t="s">
        <v>1910</v>
      </c>
      <c r="I186" s="294" t="s">
        <v>1911</v>
      </c>
      <c r="J186" s="294"/>
      <c r="K186" s="342"/>
    </row>
    <row r="187" spans="2:11" s="1" customFormat="1" ht="15" customHeight="1">
      <c r="B187" s="319"/>
      <c r="C187" s="294" t="s">
        <v>1912</v>
      </c>
      <c r="D187" s="294"/>
      <c r="E187" s="294"/>
      <c r="F187" s="317" t="s">
        <v>1836</v>
      </c>
      <c r="G187" s="294"/>
      <c r="H187" s="294" t="s">
        <v>1913</v>
      </c>
      <c r="I187" s="294" t="s">
        <v>1911</v>
      </c>
      <c r="J187" s="294"/>
      <c r="K187" s="342"/>
    </row>
    <row r="188" spans="2:11" s="1" customFormat="1" ht="15" customHeight="1">
      <c r="B188" s="319"/>
      <c r="C188" s="294" t="s">
        <v>1914</v>
      </c>
      <c r="D188" s="294"/>
      <c r="E188" s="294"/>
      <c r="F188" s="317" t="s">
        <v>1836</v>
      </c>
      <c r="G188" s="294"/>
      <c r="H188" s="294" t="s">
        <v>1915</v>
      </c>
      <c r="I188" s="294" t="s">
        <v>1911</v>
      </c>
      <c r="J188" s="294"/>
      <c r="K188" s="342"/>
    </row>
    <row r="189" spans="2:11" s="1" customFormat="1" ht="15" customHeight="1">
      <c r="B189" s="319"/>
      <c r="C189" s="355" t="s">
        <v>1916</v>
      </c>
      <c r="D189" s="294"/>
      <c r="E189" s="294"/>
      <c r="F189" s="317" t="s">
        <v>1836</v>
      </c>
      <c r="G189" s="294"/>
      <c r="H189" s="294" t="s">
        <v>1917</v>
      </c>
      <c r="I189" s="294" t="s">
        <v>1918</v>
      </c>
      <c r="J189" s="356" t="s">
        <v>1919</v>
      </c>
      <c r="K189" s="342"/>
    </row>
    <row r="190" spans="2:11" s="1" customFormat="1" ht="15" customHeight="1">
      <c r="B190" s="319"/>
      <c r="C190" s="355" t="s">
        <v>42</v>
      </c>
      <c r="D190" s="294"/>
      <c r="E190" s="294"/>
      <c r="F190" s="317" t="s">
        <v>1830</v>
      </c>
      <c r="G190" s="294"/>
      <c r="H190" s="291" t="s">
        <v>1920</v>
      </c>
      <c r="I190" s="294" t="s">
        <v>1921</v>
      </c>
      <c r="J190" s="294"/>
      <c r="K190" s="342"/>
    </row>
    <row r="191" spans="2:11" s="1" customFormat="1" ht="15" customHeight="1">
      <c r="B191" s="319"/>
      <c r="C191" s="355" t="s">
        <v>1922</v>
      </c>
      <c r="D191" s="294"/>
      <c r="E191" s="294"/>
      <c r="F191" s="317" t="s">
        <v>1830</v>
      </c>
      <c r="G191" s="294"/>
      <c r="H191" s="294" t="s">
        <v>1923</v>
      </c>
      <c r="I191" s="294" t="s">
        <v>1865</v>
      </c>
      <c r="J191" s="294"/>
      <c r="K191" s="342"/>
    </row>
    <row r="192" spans="2:11" s="1" customFormat="1" ht="15" customHeight="1">
      <c r="B192" s="319"/>
      <c r="C192" s="355" t="s">
        <v>1924</v>
      </c>
      <c r="D192" s="294"/>
      <c r="E192" s="294"/>
      <c r="F192" s="317" t="s">
        <v>1830</v>
      </c>
      <c r="G192" s="294"/>
      <c r="H192" s="294" t="s">
        <v>1925</v>
      </c>
      <c r="I192" s="294" t="s">
        <v>1865</v>
      </c>
      <c r="J192" s="294"/>
      <c r="K192" s="342"/>
    </row>
    <row r="193" spans="2:11" s="1" customFormat="1" ht="15" customHeight="1">
      <c r="B193" s="319"/>
      <c r="C193" s="355" t="s">
        <v>1926</v>
      </c>
      <c r="D193" s="294"/>
      <c r="E193" s="294"/>
      <c r="F193" s="317" t="s">
        <v>1836</v>
      </c>
      <c r="G193" s="294"/>
      <c r="H193" s="294" t="s">
        <v>1927</v>
      </c>
      <c r="I193" s="294" t="s">
        <v>1865</v>
      </c>
      <c r="J193" s="294"/>
      <c r="K193" s="342"/>
    </row>
    <row r="194" spans="2:11" s="1" customFormat="1" ht="15" customHeight="1">
      <c r="B194" s="348"/>
      <c r="C194" s="357"/>
      <c r="D194" s="328"/>
      <c r="E194" s="328"/>
      <c r="F194" s="328"/>
      <c r="G194" s="328"/>
      <c r="H194" s="328"/>
      <c r="I194" s="328"/>
      <c r="J194" s="328"/>
      <c r="K194" s="349"/>
    </row>
    <row r="195" spans="2:11" s="1" customFormat="1" ht="18.75" customHeight="1">
      <c r="B195" s="330"/>
      <c r="C195" s="340"/>
      <c r="D195" s="340"/>
      <c r="E195" s="340"/>
      <c r="F195" s="350"/>
      <c r="G195" s="340"/>
      <c r="H195" s="340"/>
      <c r="I195" s="340"/>
      <c r="J195" s="340"/>
      <c r="K195" s="330"/>
    </row>
    <row r="196" spans="2:11" s="1" customFormat="1" ht="18.75" customHeight="1">
      <c r="B196" s="330"/>
      <c r="C196" s="340"/>
      <c r="D196" s="340"/>
      <c r="E196" s="340"/>
      <c r="F196" s="350"/>
      <c r="G196" s="340"/>
      <c r="H196" s="340"/>
      <c r="I196" s="340"/>
      <c r="J196" s="340"/>
      <c r="K196" s="330"/>
    </row>
    <row r="197" spans="2:11" s="1" customFormat="1" ht="18.75" customHeight="1">
      <c r="B197" s="302"/>
      <c r="C197" s="302"/>
      <c r="D197" s="302"/>
      <c r="E197" s="302"/>
      <c r="F197" s="302"/>
      <c r="G197" s="302"/>
      <c r="H197" s="302"/>
      <c r="I197" s="302"/>
      <c r="J197" s="302"/>
      <c r="K197" s="302"/>
    </row>
    <row r="198" spans="2:11" s="1" customFormat="1" ht="13.5">
      <c r="B198" s="281"/>
      <c r="C198" s="282"/>
      <c r="D198" s="282"/>
      <c r="E198" s="282"/>
      <c r="F198" s="282"/>
      <c r="G198" s="282"/>
      <c r="H198" s="282"/>
      <c r="I198" s="282"/>
      <c r="J198" s="282"/>
      <c r="K198" s="283"/>
    </row>
    <row r="199" spans="2:11" s="1" customFormat="1" ht="21">
      <c r="B199" s="284"/>
      <c r="C199" s="285" t="s">
        <v>1928</v>
      </c>
      <c r="D199" s="285"/>
      <c r="E199" s="285"/>
      <c r="F199" s="285"/>
      <c r="G199" s="285"/>
      <c r="H199" s="285"/>
      <c r="I199" s="285"/>
      <c r="J199" s="285"/>
      <c r="K199" s="286"/>
    </row>
    <row r="200" spans="2:11" s="1" customFormat="1" ht="25.5" customHeight="1">
      <c r="B200" s="284"/>
      <c r="C200" s="358" t="s">
        <v>1929</v>
      </c>
      <c r="D200" s="358"/>
      <c r="E200" s="358"/>
      <c r="F200" s="358" t="s">
        <v>1930</v>
      </c>
      <c r="G200" s="359"/>
      <c r="H200" s="358" t="s">
        <v>1931</v>
      </c>
      <c r="I200" s="358"/>
      <c r="J200" s="358"/>
      <c r="K200" s="286"/>
    </row>
    <row r="201" spans="2:11" s="1" customFormat="1" ht="5.25" customHeight="1">
      <c r="B201" s="319"/>
      <c r="C201" s="314"/>
      <c r="D201" s="314"/>
      <c r="E201" s="314"/>
      <c r="F201" s="314"/>
      <c r="G201" s="340"/>
      <c r="H201" s="314"/>
      <c r="I201" s="314"/>
      <c r="J201" s="314"/>
      <c r="K201" s="342"/>
    </row>
    <row r="202" spans="2:11" s="1" customFormat="1" ht="15" customHeight="1">
      <c r="B202" s="319"/>
      <c r="C202" s="294" t="s">
        <v>1921</v>
      </c>
      <c r="D202" s="294"/>
      <c r="E202" s="294"/>
      <c r="F202" s="317" t="s">
        <v>43</v>
      </c>
      <c r="G202" s="294"/>
      <c r="H202" s="294" t="s">
        <v>1932</v>
      </c>
      <c r="I202" s="294"/>
      <c r="J202" s="294"/>
      <c r="K202" s="342"/>
    </row>
    <row r="203" spans="2:11" s="1" customFormat="1" ht="15" customHeight="1">
      <c r="B203" s="319"/>
      <c r="C203" s="294"/>
      <c r="D203" s="294"/>
      <c r="E203" s="294"/>
      <c r="F203" s="317" t="s">
        <v>44</v>
      </c>
      <c r="G203" s="294"/>
      <c r="H203" s="294" t="s">
        <v>1933</v>
      </c>
      <c r="I203" s="294"/>
      <c r="J203" s="294"/>
      <c r="K203" s="342"/>
    </row>
    <row r="204" spans="2:11" s="1" customFormat="1" ht="15" customHeight="1">
      <c r="B204" s="319"/>
      <c r="C204" s="294"/>
      <c r="D204" s="294"/>
      <c r="E204" s="294"/>
      <c r="F204" s="317" t="s">
        <v>47</v>
      </c>
      <c r="G204" s="294"/>
      <c r="H204" s="294" t="s">
        <v>1934</v>
      </c>
      <c r="I204" s="294"/>
      <c r="J204" s="294"/>
      <c r="K204" s="342"/>
    </row>
    <row r="205" spans="2:11" s="1" customFormat="1" ht="15" customHeight="1">
      <c r="B205" s="319"/>
      <c r="C205" s="294"/>
      <c r="D205" s="294"/>
      <c r="E205" s="294"/>
      <c r="F205" s="317" t="s">
        <v>45</v>
      </c>
      <c r="G205" s="294"/>
      <c r="H205" s="294" t="s">
        <v>1935</v>
      </c>
      <c r="I205" s="294"/>
      <c r="J205" s="294"/>
      <c r="K205" s="342"/>
    </row>
    <row r="206" spans="2:11" s="1" customFormat="1" ht="15" customHeight="1">
      <c r="B206" s="319"/>
      <c r="C206" s="294"/>
      <c r="D206" s="294"/>
      <c r="E206" s="294"/>
      <c r="F206" s="317" t="s">
        <v>46</v>
      </c>
      <c r="G206" s="294"/>
      <c r="H206" s="294" t="s">
        <v>1936</v>
      </c>
      <c r="I206" s="294"/>
      <c r="J206" s="294"/>
      <c r="K206" s="342"/>
    </row>
    <row r="207" spans="2:11" s="1" customFormat="1" ht="15" customHeight="1">
      <c r="B207" s="319"/>
      <c r="C207" s="294"/>
      <c r="D207" s="294"/>
      <c r="E207" s="294"/>
      <c r="F207" s="317"/>
      <c r="G207" s="294"/>
      <c r="H207" s="294"/>
      <c r="I207" s="294"/>
      <c r="J207" s="294"/>
      <c r="K207" s="342"/>
    </row>
    <row r="208" spans="2:11" s="1" customFormat="1" ht="15" customHeight="1">
      <c r="B208" s="319"/>
      <c r="C208" s="294" t="s">
        <v>1877</v>
      </c>
      <c r="D208" s="294"/>
      <c r="E208" s="294"/>
      <c r="F208" s="317" t="s">
        <v>79</v>
      </c>
      <c r="G208" s="294"/>
      <c r="H208" s="294" t="s">
        <v>1937</v>
      </c>
      <c r="I208" s="294"/>
      <c r="J208" s="294"/>
      <c r="K208" s="342"/>
    </row>
    <row r="209" spans="2:11" s="1" customFormat="1" ht="15" customHeight="1">
      <c r="B209" s="319"/>
      <c r="C209" s="294"/>
      <c r="D209" s="294"/>
      <c r="E209" s="294"/>
      <c r="F209" s="317" t="s">
        <v>1772</v>
      </c>
      <c r="G209" s="294"/>
      <c r="H209" s="294" t="s">
        <v>1773</v>
      </c>
      <c r="I209" s="294"/>
      <c r="J209" s="294"/>
      <c r="K209" s="342"/>
    </row>
    <row r="210" spans="2:11" s="1" customFormat="1" ht="15" customHeight="1">
      <c r="B210" s="319"/>
      <c r="C210" s="294"/>
      <c r="D210" s="294"/>
      <c r="E210" s="294"/>
      <c r="F210" s="317" t="s">
        <v>1770</v>
      </c>
      <c r="G210" s="294"/>
      <c r="H210" s="294" t="s">
        <v>1938</v>
      </c>
      <c r="I210" s="294"/>
      <c r="J210" s="294"/>
      <c r="K210" s="342"/>
    </row>
    <row r="211" spans="2:11" s="1" customFormat="1" ht="15" customHeight="1">
      <c r="B211" s="360"/>
      <c r="C211" s="294"/>
      <c r="D211" s="294"/>
      <c r="E211" s="294"/>
      <c r="F211" s="317" t="s">
        <v>1774</v>
      </c>
      <c r="G211" s="355"/>
      <c r="H211" s="346" t="s">
        <v>1775</v>
      </c>
      <c r="I211" s="346"/>
      <c r="J211" s="346"/>
      <c r="K211" s="361"/>
    </row>
    <row r="212" spans="2:11" s="1" customFormat="1" ht="15" customHeight="1">
      <c r="B212" s="360"/>
      <c r="C212" s="294"/>
      <c r="D212" s="294"/>
      <c r="E212" s="294"/>
      <c r="F212" s="317" t="s">
        <v>1776</v>
      </c>
      <c r="G212" s="355"/>
      <c r="H212" s="346" t="s">
        <v>1939</v>
      </c>
      <c r="I212" s="346"/>
      <c r="J212" s="346"/>
      <c r="K212" s="361"/>
    </row>
    <row r="213" spans="2:11" s="1" customFormat="1" ht="15" customHeight="1">
      <c r="B213" s="360"/>
      <c r="C213" s="294"/>
      <c r="D213" s="294"/>
      <c r="E213" s="294"/>
      <c r="F213" s="317"/>
      <c r="G213" s="355"/>
      <c r="H213" s="346"/>
      <c r="I213" s="346"/>
      <c r="J213" s="346"/>
      <c r="K213" s="361"/>
    </row>
    <row r="214" spans="2:11" s="1" customFormat="1" ht="15" customHeight="1">
      <c r="B214" s="360"/>
      <c r="C214" s="294" t="s">
        <v>1901</v>
      </c>
      <c r="D214" s="294"/>
      <c r="E214" s="294"/>
      <c r="F214" s="317">
        <v>1</v>
      </c>
      <c r="G214" s="355"/>
      <c r="H214" s="346" t="s">
        <v>1940</v>
      </c>
      <c r="I214" s="346"/>
      <c r="J214" s="346"/>
      <c r="K214" s="361"/>
    </row>
    <row r="215" spans="2:11" s="1" customFormat="1" ht="15" customHeight="1">
      <c r="B215" s="360"/>
      <c r="C215" s="294"/>
      <c r="D215" s="294"/>
      <c r="E215" s="294"/>
      <c r="F215" s="317">
        <v>2</v>
      </c>
      <c r="G215" s="355"/>
      <c r="H215" s="346" t="s">
        <v>1941</v>
      </c>
      <c r="I215" s="346"/>
      <c r="J215" s="346"/>
      <c r="K215" s="361"/>
    </row>
    <row r="216" spans="2:11" s="1" customFormat="1" ht="15" customHeight="1">
      <c r="B216" s="360"/>
      <c r="C216" s="294"/>
      <c r="D216" s="294"/>
      <c r="E216" s="294"/>
      <c r="F216" s="317">
        <v>3</v>
      </c>
      <c r="G216" s="355"/>
      <c r="H216" s="346" t="s">
        <v>1942</v>
      </c>
      <c r="I216" s="346"/>
      <c r="J216" s="346"/>
      <c r="K216" s="361"/>
    </row>
    <row r="217" spans="2:11" s="1" customFormat="1" ht="15" customHeight="1">
      <c r="B217" s="360"/>
      <c r="C217" s="294"/>
      <c r="D217" s="294"/>
      <c r="E217" s="294"/>
      <c r="F217" s="317">
        <v>4</v>
      </c>
      <c r="G217" s="355"/>
      <c r="H217" s="346" t="s">
        <v>1943</v>
      </c>
      <c r="I217" s="346"/>
      <c r="J217" s="346"/>
      <c r="K217" s="361"/>
    </row>
    <row r="218" spans="2:11" s="1" customFormat="1" ht="12.75" customHeight="1">
      <c r="B218" s="362"/>
      <c r="C218" s="363"/>
      <c r="D218" s="363"/>
      <c r="E218" s="363"/>
      <c r="F218" s="363"/>
      <c r="G218" s="363"/>
      <c r="H218" s="363"/>
      <c r="I218" s="363"/>
      <c r="J218" s="363"/>
      <c r="K218" s="36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112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32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33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ROUND((SUM(BE90:BE331)),2)</f>
        <v>0</v>
      </c>
      <c r="G33" s="39"/>
      <c r="H33" s="39"/>
      <c r="I33" s="149">
        <v>0.21</v>
      </c>
      <c r="J33" s="148">
        <f>ROUND(((SUM(BE90:BE331))*I33),2)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ROUND((SUM(BF90:BF331)),2)</f>
        <v>0</v>
      </c>
      <c r="G34" s="39"/>
      <c r="H34" s="39"/>
      <c r="I34" s="149">
        <v>0.15</v>
      </c>
      <c r="J34" s="148">
        <f>ROUND(((SUM(BF90:BF331))*I34),2)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ROUND((SUM(BG90:BG331)),2)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ROUND((SUM(BH90:BH331)),2)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ROUND((SUM(BI90:BI331)),2)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 xml:space="preserve">SO 101 -  KOMUNIKACE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MĚČÍN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SÚSPK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MACÁN PROJEKCE DS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9" customFormat="1" ht="24.95" customHeight="1">
      <c r="A60" s="9"/>
      <c r="B60" s="166"/>
      <c r="C60" s="167"/>
      <c r="D60" s="168" t="s">
        <v>117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118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119</v>
      </c>
      <c r="E62" s="175"/>
      <c r="F62" s="175"/>
      <c r="G62" s="175"/>
      <c r="H62" s="175"/>
      <c r="I62" s="175"/>
      <c r="J62" s="176">
        <f>J198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120</v>
      </c>
      <c r="E63" s="175"/>
      <c r="F63" s="175"/>
      <c r="G63" s="175"/>
      <c r="H63" s="175"/>
      <c r="I63" s="175"/>
      <c r="J63" s="176">
        <f>J200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121</v>
      </c>
      <c r="E64" s="175"/>
      <c r="F64" s="175"/>
      <c r="G64" s="175"/>
      <c r="H64" s="175"/>
      <c r="I64" s="175"/>
      <c r="J64" s="176">
        <f>J203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122</v>
      </c>
      <c r="E65" s="175"/>
      <c r="F65" s="175"/>
      <c r="G65" s="175"/>
      <c r="H65" s="175"/>
      <c r="I65" s="175"/>
      <c r="J65" s="176">
        <f>J235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123</v>
      </c>
      <c r="E66" s="175"/>
      <c r="F66" s="175"/>
      <c r="G66" s="175"/>
      <c r="H66" s="175"/>
      <c r="I66" s="175"/>
      <c r="J66" s="176">
        <f>J258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124</v>
      </c>
      <c r="E67" s="175"/>
      <c r="F67" s="175"/>
      <c r="G67" s="175"/>
      <c r="H67" s="175"/>
      <c r="I67" s="175"/>
      <c r="J67" s="176">
        <f>J324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125</v>
      </c>
      <c r="E68" s="175"/>
      <c r="F68" s="175"/>
      <c r="G68" s="175"/>
      <c r="H68" s="175"/>
      <c r="I68" s="175"/>
      <c r="J68" s="176">
        <f>J326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6"/>
      <c r="C69" s="167"/>
      <c r="D69" s="168" t="s">
        <v>126</v>
      </c>
      <c r="E69" s="169"/>
      <c r="F69" s="169"/>
      <c r="G69" s="169"/>
      <c r="H69" s="169"/>
      <c r="I69" s="169"/>
      <c r="J69" s="170">
        <f>J329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2"/>
      <c r="C70" s="173"/>
      <c r="D70" s="174" t="s">
        <v>127</v>
      </c>
      <c r="E70" s="175"/>
      <c r="F70" s="175"/>
      <c r="G70" s="175"/>
      <c r="H70" s="175"/>
      <c r="I70" s="175"/>
      <c r="J70" s="176">
        <f>J330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128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1" t="str">
        <f>E7</f>
        <v>PŘELOŽKA SILNICE II/117 MĚČÍN TENDR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111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 xml:space="preserve">SO 101 -  KOMUNIKACE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>MĚČÍN</v>
      </c>
      <c r="G84" s="41"/>
      <c r="H84" s="41"/>
      <c r="I84" s="33" t="s">
        <v>23</v>
      </c>
      <c r="J84" s="73" t="str">
        <f>IF(J12="","",J12)</f>
        <v>9. 1. 2023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25.65" customHeight="1">
      <c r="A86" s="39"/>
      <c r="B86" s="40"/>
      <c r="C86" s="33" t="s">
        <v>25</v>
      </c>
      <c r="D86" s="41"/>
      <c r="E86" s="41"/>
      <c r="F86" s="28" t="str">
        <f>E15</f>
        <v>SÚSPK</v>
      </c>
      <c r="G86" s="41"/>
      <c r="H86" s="41"/>
      <c r="I86" s="33" t="s">
        <v>31</v>
      </c>
      <c r="J86" s="37" t="str">
        <f>E21</f>
        <v>MACÁN PROJEKCE DS s.r.o.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5.6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35</v>
      </c>
      <c r="J87" s="37" t="str">
        <f>E24</f>
        <v>MACÁN PROJEKCE DS s.r.o.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129</v>
      </c>
      <c r="D89" s="181" t="s">
        <v>57</v>
      </c>
      <c r="E89" s="181" t="s">
        <v>53</v>
      </c>
      <c r="F89" s="181" t="s">
        <v>54</v>
      </c>
      <c r="G89" s="181" t="s">
        <v>130</v>
      </c>
      <c r="H89" s="181" t="s">
        <v>131</v>
      </c>
      <c r="I89" s="181" t="s">
        <v>132</v>
      </c>
      <c r="J89" s="181" t="s">
        <v>115</v>
      </c>
      <c r="K89" s="182" t="s">
        <v>133</v>
      </c>
      <c r="L89" s="183"/>
      <c r="M89" s="93" t="s">
        <v>19</v>
      </c>
      <c r="N89" s="94" t="s">
        <v>42</v>
      </c>
      <c r="O89" s="94" t="s">
        <v>134</v>
      </c>
      <c r="P89" s="94" t="s">
        <v>135</v>
      </c>
      <c r="Q89" s="94" t="s">
        <v>136</v>
      </c>
      <c r="R89" s="94" t="s">
        <v>137</v>
      </c>
      <c r="S89" s="94" t="s">
        <v>138</v>
      </c>
      <c r="T89" s="95" t="s">
        <v>139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140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P91+P329</f>
        <v>0</v>
      </c>
      <c r="Q90" s="97"/>
      <c r="R90" s="186">
        <f>R91+R329</f>
        <v>3469.1083177408</v>
      </c>
      <c r="S90" s="97"/>
      <c r="T90" s="187">
        <f>T91+T329</f>
        <v>527.972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116</v>
      </c>
      <c r="BK90" s="188">
        <f>BK91+BK329</f>
        <v>0</v>
      </c>
    </row>
    <row r="91" spans="1:63" s="12" customFormat="1" ht="25.9" customHeight="1">
      <c r="A91" s="12"/>
      <c r="B91" s="189"/>
      <c r="C91" s="190"/>
      <c r="D91" s="191" t="s">
        <v>71</v>
      </c>
      <c r="E91" s="192" t="s">
        <v>141</v>
      </c>
      <c r="F91" s="192" t="s">
        <v>142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P92+P198+P200+P203+P235+P258+P324+P326</f>
        <v>0</v>
      </c>
      <c r="Q91" s="197"/>
      <c r="R91" s="198">
        <f>R92+R198+R200+R203+R235+R258+R324+R326</f>
        <v>3469.1083177408</v>
      </c>
      <c r="S91" s="197"/>
      <c r="T91" s="199">
        <f>T92+T198+T200+T203+T235+T258+T324+T326</f>
        <v>527.972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80</v>
      </c>
      <c r="AT91" s="201" t="s">
        <v>71</v>
      </c>
      <c r="AU91" s="201" t="s">
        <v>72</v>
      </c>
      <c r="AY91" s="200" t="s">
        <v>143</v>
      </c>
      <c r="BK91" s="202">
        <f>BK92+BK198+BK200+BK203+BK235+BK258+BK324+BK326</f>
        <v>0</v>
      </c>
    </row>
    <row r="92" spans="1:63" s="12" customFormat="1" ht="22.8" customHeight="1">
      <c r="A92" s="12"/>
      <c r="B92" s="189"/>
      <c r="C92" s="190"/>
      <c r="D92" s="191" t="s">
        <v>71</v>
      </c>
      <c r="E92" s="203" t="s">
        <v>80</v>
      </c>
      <c r="F92" s="203" t="s">
        <v>144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SUM(P93:P197)</f>
        <v>0</v>
      </c>
      <c r="Q92" s="197"/>
      <c r="R92" s="198">
        <f>SUM(R93:R197)</f>
        <v>2853.1708496858</v>
      </c>
      <c r="S92" s="197"/>
      <c r="T92" s="199">
        <f>SUM(T93:T197)</f>
        <v>486.55199999999996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80</v>
      </c>
      <c r="AT92" s="201" t="s">
        <v>71</v>
      </c>
      <c r="AU92" s="201" t="s">
        <v>80</v>
      </c>
      <c r="AY92" s="200" t="s">
        <v>143</v>
      </c>
      <c r="BK92" s="202">
        <f>SUM(BK93:BK197)</f>
        <v>0</v>
      </c>
    </row>
    <row r="93" spans="1:65" s="2" customFormat="1" ht="49.05" customHeight="1">
      <c r="A93" s="39"/>
      <c r="B93" s="40"/>
      <c r="C93" s="205" t="s">
        <v>80</v>
      </c>
      <c r="D93" s="205" t="s">
        <v>145</v>
      </c>
      <c r="E93" s="206" t="s">
        <v>146</v>
      </c>
      <c r="F93" s="207" t="s">
        <v>147</v>
      </c>
      <c r="G93" s="208" t="s">
        <v>148</v>
      </c>
      <c r="H93" s="209">
        <v>65</v>
      </c>
      <c r="I93" s="210"/>
      <c r="J93" s="211">
        <f>ROUND(I93*H93,2)</f>
        <v>0</v>
      </c>
      <c r="K93" s="207" t="s">
        <v>149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150</v>
      </c>
      <c r="AT93" s="216" t="s">
        <v>145</v>
      </c>
      <c r="AU93" s="216" t="s">
        <v>82</v>
      </c>
      <c r="AY93" s="18" t="s">
        <v>143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150</v>
      </c>
      <c r="BM93" s="216" t="s">
        <v>151</v>
      </c>
    </row>
    <row r="94" spans="1:47" s="2" customFormat="1" ht="12">
      <c r="A94" s="39"/>
      <c r="B94" s="40"/>
      <c r="C94" s="41"/>
      <c r="D94" s="218" t="s">
        <v>152</v>
      </c>
      <c r="E94" s="41"/>
      <c r="F94" s="219" t="s">
        <v>153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152</v>
      </c>
      <c r="AU94" s="18" t="s">
        <v>82</v>
      </c>
    </row>
    <row r="95" spans="1:47" s="2" customFormat="1" ht="12">
      <c r="A95" s="39"/>
      <c r="B95" s="40"/>
      <c r="C95" s="41"/>
      <c r="D95" s="223" t="s">
        <v>154</v>
      </c>
      <c r="E95" s="41"/>
      <c r="F95" s="224" t="s">
        <v>155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154</v>
      </c>
      <c r="AU95" s="18" t="s">
        <v>82</v>
      </c>
    </row>
    <row r="96" spans="1:65" s="2" customFormat="1" ht="37.8" customHeight="1">
      <c r="A96" s="39"/>
      <c r="B96" s="40"/>
      <c r="C96" s="205" t="s">
        <v>82</v>
      </c>
      <c r="D96" s="205" t="s">
        <v>145</v>
      </c>
      <c r="E96" s="206" t="s">
        <v>156</v>
      </c>
      <c r="F96" s="207" t="s">
        <v>157</v>
      </c>
      <c r="G96" s="208" t="s">
        <v>158</v>
      </c>
      <c r="H96" s="209">
        <v>5</v>
      </c>
      <c r="I96" s="210"/>
      <c r="J96" s="211">
        <f>ROUND(I96*H96,2)</f>
        <v>0</v>
      </c>
      <c r="K96" s="207" t="s">
        <v>149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150</v>
      </c>
      <c r="AT96" s="216" t="s">
        <v>145</v>
      </c>
      <c r="AU96" s="216" t="s">
        <v>82</v>
      </c>
      <c r="AY96" s="18" t="s">
        <v>143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150</v>
      </c>
      <c r="BM96" s="216" t="s">
        <v>159</v>
      </c>
    </row>
    <row r="97" spans="1:47" s="2" customFormat="1" ht="12">
      <c r="A97" s="39"/>
      <c r="B97" s="40"/>
      <c r="C97" s="41"/>
      <c r="D97" s="218" t="s">
        <v>152</v>
      </c>
      <c r="E97" s="41"/>
      <c r="F97" s="219" t="s">
        <v>160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152</v>
      </c>
      <c r="AU97" s="18" t="s">
        <v>82</v>
      </c>
    </row>
    <row r="98" spans="1:47" s="2" customFormat="1" ht="12">
      <c r="A98" s="39"/>
      <c r="B98" s="40"/>
      <c r="C98" s="41"/>
      <c r="D98" s="223" t="s">
        <v>154</v>
      </c>
      <c r="E98" s="41"/>
      <c r="F98" s="224" t="s">
        <v>161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154</v>
      </c>
      <c r="AU98" s="18" t="s">
        <v>82</v>
      </c>
    </row>
    <row r="99" spans="1:65" s="2" customFormat="1" ht="66.75" customHeight="1">
      <c r="A99" s="39"/>
      <c r="B99" s="40"/>
      <c r="C99" s="205" t="s">
        <v>162</v>
      </c>
      <c r="D99" s="205" t="s">
        <v>145</v>
      </c>
      <c r="E99" s="206" t="s">
        <v>163</v>
      </c>
      <c r="F99" s="207" t="s">
        <v>164</v>
      </c>
      <c r="G99" s="208" t="s">
        <v>148</v>
      </c>
      <c r="H99" s="209">
        <v>836</v>
      </c>
      <c r="I99" s="210"/>
      <c r="J99" s="211">
        <f>ROUND(I99*H99,2)</f>
        <v>0</v>
      </c>
      <c r="K99" s="207" t="s">
        <v>149</v>
      </c>
      <c r="L99" s="45"/>
      <c r="M99" s="212" t="s">
        <v>19</v>
      </c>
      <c r="N99" s="213" t="s">
        <v>43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0.582</v>
      </c>
      <c r="T99" s="215">
        <f>S99*H99</f>
        <v>486.55199999999996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150</v>
      </c>
      <c r="AT99" s="216" t="s">
        <v>145</v>
      </c>
      <c r="AU99" s="216" t="s">
        <v>82</v>
      </c>
      <c r="AY99" s="18" t="s">
        <v>143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80</v>
      </c>
      <c r="BK99" s="217">
        <f>ROUND(I99*H99,2)</f>
        <v>0</v>
      </c>
      <c r="BL99" s="18" t="s">
        <v>150</v>
      </c>
      <c r="BM99" s="216" t="s">
        <v>165</v>
      </c>
    </row>
    <row r="100" spans="1:47" s="2" customFormat="1" ht="12">
      <c r="A100" s="39"/>
      <c r="B100" s="40"/>
      <c r="C100" s="41"/>
      <c r="D100" s="218" t="s">
        <v>152</v>
      </c>
      <c r="E100" s="41"/>
      <c r="F100" s="219" t="s">
        <v>166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152</v>
      </c>
      <c r="AU100" s="18" t="s">
        <v>82</v>
      </c>
    </row>
    <row r="101" spans="1:47" s="2" customFormat="1" ht="12">
      <c r="A101" s="39"/>
      <c r="B101" s="40"/>
      <c r="C101" s="41"/>
      <c r="D101" s="223" t="s">
        <v>154</v>
      </c>
      <c r="E101" s="41"/>
      <c r="F101" s="224" t="s">
        <v>167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154</v>
      </c>
      <c r="AU101" s="18" t="s">
        <v>82</v>
      </c>
    </row>
    <row r="102" spans="1:65" s="2" customFormat="1" ht="21.75" customHeight="1">
      <c r="A102" s="39"/>
      <c r="B102" s="40"/>
      <c r="C102" s="205" t="s">
        <v>150</v>
      </c>
      <c r="D102" s="205" t="s">
        <v>145</v>
      </c>
      <c r="E102" s="206" t="s">
        <v>168</v>
      </c>
      <c r="F102" s="207" t="s">
        <v>169</v>
      </c>
      <c r="G102" s="208" t="s">
        <v>170</v>
      </c>
      <c r="H102" s="209">
        <v>22</v>
      </c>
      <c r="I102" s="210"/>
      <c r="J102" s="211">
        <f>ROUND(I102*H102,2)</f>
        <v>0</v>
      </c>
      <c r="K102" s="207" t="s">
        <v>149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0.0269812134</v>
      </c>
      <c r="R102" s="214">
        <f>Q102*H102</f>
        <v>0.5935866947999999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150</v>
      </c>
      <c r="AT102" s="216" t="s">
        <v>145</v>
      </c>
      <c r="AU102" s="216" t="s">
        <v>82</v>
      </c>
      <c r="AY102" s="18" t="s">
        <v>143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150</v>
      </c>
      <c r="BM102" s="216" t="s">
        <v>171</v>
      </c>
    </row>
    <row r="103" spans="1:47" s="2" customFormat="1" ht="12">
      <c r="A103" s="39"/>
      <c r="B103" s="40"/>
      <c r="C103" s="41"/>
      <c r="D103" s="218" t="s">
        <v>152</v>
      </c>
      <c r="E103" s="41"/>
      <c r="F103" s="219" t="s">
        <v>172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152</v>
      </c>
      <c r="AU103" s="18" t="s">
        <v>82</v>
      </c>
    </row>
    <row r="104" spans="1:47" s="2" customFormat="1" ht="12">
      <c r="A104" s="39"/>
      <c r="B104" s="40"/>
      <c r="C104" s="41"/>
      <c r="D104" s="223" t="s">
        <v>154</v>
      </c>
      <c r="E104" s="41"/>
      <c r="F104" s="224" t="s">
        <v>173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154</v>
      </c>
      <c r="AU104" s="18" t="s">
        <v>82</v>
      </c>
    </row>
    <row r="105" spans="1:65" s="2" customFormat="1" ht="24.15" customHeight="1">
      <c r="A105" s="39"/>
      <c r="B105" s="40"/>
      <c r="C105" s="205" t="s">
        <v>174</v>
      </c>
      <c r="D105" s="205" t="s">
        <v>145</v>
      </c>
      <c r="E105" s="206" t="s">
        <v>175</v>
      </c>
      <c r="F105" s="207" t="s">
        <v>176</v>
      </c>
      <c r="G105" s="208" t="s">
        <v>177</v>
      </c>
      <c r="H105" s="209">
        <v>20</v>
      </c>
      <c r="I105" s="210"/>
      <c r="J105" s="211">
        <f>ROUND(I105*H105,2)</f>
        <v>0</v>
      </c>
      <c r="K105" s="207" t="s">
        <v>149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3.2634E-05</v>
      </c>
      <c r="R105" s="214">
        <f>Q105*H105</f>
        <v>0.00065268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150</v>
      </c>
      <c r="AT105" s="216" t="s">
        <v>145</v>
      </c>
      <c r="AU105" s="216" t="s">
        <v>82</v>
      </c>
      <c r="AY105" s="18" t="s">
        <v>143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150</v>
      </c>
      <c r="BM105" s="216" t="s">
        <v>178</v>
      </c>
    </row>
    <row r="106" spans="1:47" s="2" customFormat="1" ht="12">
      <c r="A106" s="39"/>
      <c r="B106" s="40"/>
      <c r="C106" s="41"/>
      <c r="D106" s="218" t="s">
        <v>152</v>
      </c>
      <c r="E106" s="41"/>
      <c r="F106" s="219" t="s">
        <v>179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152</v>
      </c>
      <c r="AU106" s="18" t="s">
        <v>82</v>
      </c>
    </row>
    <row r="107" spans="1:65" s="2" customFormat="1" ht="55.5" customHeight="1">
      <c r="A107" s="39"/>
      <c r="B107" s="40"/>
      <c r="C107" s="205" t="s">
        <v>180</v>
      </c>
      <c r="D107" s="205" t="s">
        <v>145</v>
      </c>
      <c r="E107" s="206" t="s">
        <v>181</v>
      </c>
      <c r="F107" s="207" t="s">
        <v>182</v>
      </c>
      <c r="G107" s="208" t="s">
        <v>183</v>
      </c>
      <c r="H107" s="209">
        <v>2511</v>
      </c>
      <c r="I107" s="210"/>
      <c r="J107" s="211">
        <f>ROUND(I107*H107,2)</f>
        <v>0</v>
      </c>
      <c r="K107" s="207" t="s">
        <v>149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150</v>
      </c>
      <c r="AT107" s="216" t="s">
        <v>145</v>
      </c>
      <c r="AU107" s="216" t="s">
        <v>82</v>
      </c>
      <c r="AY107" s="18" t="s">
        <v>143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150</v>
      </c>
      <c r="BM107" s="216" t="s">
        <v>184</v>
      </c>
    </row>
    <row r="108" spans="1:47" s="2" customFormat="1" ht="12">
      <c r="A108" s="39"/>
      <c r="B108" s="40"/>
      <c r="C108" s="41"/>
      <c r="D108" s="218" t="s">
        <v>152</v>
      </c>
      <c r="E108" s="41"/>
      <c r="F108" s="219" t="s">
        <v>185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152</v>
      </c>
      <c r="AU108" s="18" t="s">
        <v>82</v>
      </c>
    </row>
    <row r="109" spans="1:51" s="13" customFormat="1" ht="12">
      <c r="A109" s="13"/>
      <c r="B109" s="225"/>
      <c r="C109" s="226"/>
      <c r="D109" s="223" t="s">
        <v>186</v>
      </c>
      <c r="E109" s="227" t="s">
        <v>19</v>
      </c>
      <c r="F109" s="228" t="s">
        <v>187</v>
      </c>
      <c r="G109" s="226"/>
      <c r="H109" s="229">
        <v>2511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186</v>
      </c>
      <c r="AU109" s="235" t="s">
        <v>82</v>
      </c>
      <c r="AV109" s="13" t="s">
        <v>82</v>
      </c>
      <c r="AW109" s="13" t="s">
        <v>34</v>
      </c>
      <c r="AX109" s="13" t="s">
        <v>80</v>
      </c>
      <c r="AY109" s="235" t="s">
        <v>143</v>
      </c>
    </row>
    <row r="110" spans="1:65" s="2" customFormat="1" ht="21.75" customHeight="1">
      <c r="A110" s="39"/>
      <c r="B110" s="40"/>
      <c r="C110" s="236" t="s">
        <v>188</v>
      </c>
      <c r="D110" s="236" t="s">
        <v>189</v>
      </c>
      <c r="E110" s="237" t="s">
        <v>190</v>
      </c>
      <c r="F110" s="238" t="s">
        <v>191</v>
      </c>
      <c r="G110" s="239" t="s">
        <v>192</v>
      </c>
      <c r="H110" s="240">
        <v>131.828</v>
      </c>
      <c r="I110" s="241"/>
      <c r="J110" s="242">
        <f>ROUND(I110*H110,2)</f>
        <v>0</v>
      </c>
      <c r="K110" s="238" t="s">
        <v>149</v>
      </c>
      <c r="L110" s="243"/>
      <c r="M110" s="244" t="s">
        <v>19</v>
      </c>
      <c r="N110" s="245" t="s">
        <v>43</v>
      </c>
      <c r="O110" s="85"/>
      <c r="P110" s="214">
        <f>O110*H110</f>
        <v>0</v>
      </c>
      <c r="Q110" s="214">
        <v>1</v>
      </c>
      <c r="R110" s="214">
        <f>Q110*H110</f>
        <v>131.828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193</v>
      </c>
      <c r="AT110" s="216" t="s">
        <v>189</v>
      </c>
      <c r="AU110" s="216" t="s">
        <v>82</v>
      </c>
      <c r="AY110" s="18" t="s">
        <v>143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150</v>
      </c>
      <c r="BM110" s="216" t="s">
        <v>194</v>
      </c>
    </row>
    <row r="111" spans="1:47" s="2" customFormat="1" ht="12">
      <c r="A111" s="39"/>
      <c r="B111" s="40"/>
      <c r="C111" s="41"/>
      <c r="D111" s="223" t="s">
        <v>154</v>
      </c>
      <c r="E111" s="41"/>
      <c r="F111" s="224" t="s">
        <v>195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154</v>
      </c>
      <c r="AU111" s="18" t="s">
        <v>82</v>
      </c>
    </row>
    <row r="112" spans="1:65" s="2" customFormat="1" ht="16.5" customHeight="1">
      <c r="A112" s="39"/>
      <c r="B112" s="40"/>
      <c r="C112" s="236" t="s">
        <v>193</v>
      </c>
      <c r="D112" s="236" t="s">
        <v>189</v>
      </c>
      <c r="E112" s="237" t="s">
        <v>196</v>
      </c>
      <c r="F112" s="238" t="s">
        <v>197</v>
      </c>
      <c r="G112" s="239" t="s">
        <v>192</v>
      </c>
      <c r="H112" s="240">
        <v>131.828</v>
      </c>
      <c r="I112" s="241"/>
      <c r="J112" s="242">
        <f>ROUND(I112*H112,2)</f>
        <v>0</v>
      </c>
      <c r="K112" s="238" t="s">
        <v>149</v>
      </c>
      <c r="L112" s="243"/>
      <c r="M112" s="244" t="s">
        <v>19</v>
      </c>
      <c r="N112" s="245" t="s">
        <v>43</v>
      </c>
      <c r="O112" s="85"/>
      <c r="P112" s="214">
        <f>O112*H112</f>
        <v>0</v>
      </c>
      <c r="Q112" s="214">
        <v>1</v>
      </c>
      <c r="R112" s="214">
        <f>Q112*H112</f>
        <v>131.828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193</v>
      </c>
      <c r="AT112" s="216" t="s">
        <v>189</v>
      </c>
      <c r="AU112" s="216" t="s">
        <v>82</v>
      </c>
      <c r="AY112" s="18" t="s">
        <v>143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150</v>
      </c>
      <c r="BM112" s="216" t="s">
        <v>198</v>
      </c>
    </row>
    <row r="113" spans="1:47" s="2" customFormat="1" ht="12">
      <c r="A113" s="39"/>
      <c r="B113" s="40"/>
      <c r="C113" s="41"/>
      <c r="D113" s="223" t="s">
        <v>154</v>
      </c>
      <c r="E113" s="41"/>
      <c r="F113" s="224" t="s">
        <v>199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154</v>
      </c>
      <c r="AU113" s="18" t="s">
        <v>82</v>
      </c>
    </row>
    <row r="114" spans="1:65" s="2" customFormat="1" ht="24.15" customHeight="1">
      <c r="A114" s="39"/>
      <c r="B114" s="40"/>
      <c r="C114" s="205" t="s">
        <v>200</v>
      </c>
      <c r="D114" s="205" t="s">
        <v>145</v>
      </c>
      <c r="E114" s="206" t="s">
        <v>201</v>
      </c>
      <c r="F114" s="207" t="s">
        <v>202</v>
      </c>
      <c r="G114" s="208" t="s">
        <v>148</v>
      </c>
      <c r="H114" s="209">
        <v>5609</v>
      </c>
      <c r="I114" s="210"/>
      <c r="J114" s="211">
        <f>ROUND(I114*H114,2)</f>
        <v>0</v>
      </c>
      <c r="K114" s="207" t="s">
        <v>149</v>
      </c>
      <c r="L114" s="45"/>
      <c r="M114" s="212" t="s">
        <v>19</v>
      </c>
      <c r="N114" s="213" t="s">
        <v>43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150</v>
      </c>
      <c r="AT114" s="216" t="s">
        <v>145</v>
      </c>
      <c r="AU114" s="216" t="s">
        <v>82</v>
      </c>
      <c r="AY114" s="18" t="s">
        <v>143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150</v>
      </c>
      <c r="BM114" s="216" t="s">
        <v>203</v>
      </c>
    </row>
    <row r="115" spans="1:47" s="2" customFormat="1" ht="12">
      <c r="A115" s="39"/>
      <c r="B115" s="40"/>
      <c r="C115" s="41"/>
      <c r="D115" s="218" t="s">
        <v>152</v>
      </c>
      <c r="E115" s="41"/>
      <c r="F115" s="219" t="s">
        <v>204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152</v>
      </c>
      <c r="AU115" s="18" t="s">
        <v>82</v>
      </c>
    </row>
    <row r="116" spans="1:47" s="2" customFormat="1" ht="12">
      <c r="A116" s="39"/>
      <c r="B116" s="40"/>
      <c r="C116" s="41"/>
      <c r="D116" s="223" t="s">
        <v>154</v>
      </c>
      <c r="E116" s="41"/>
      <c r="F116" s="224" t="s">
        <v>205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154</v>
      </c>
      <c r="AU116" s="18" t="s">
        <v>82</v>
      </c>
    </row>
    <row r="117" spans="1:51" s="13" customFormat="1" ht="12">
      <c r="A117" s="13"/>
      <c r="B117" s="225"/>
      <c r="C117" s="226"/>
      <c r="D117" s="223" t="s">
        <v>186</v>
      </c>
      <c r="E117" s="227" t="s">
        <v>19</v>
      </c>
      <c r="F117" s="228" t="s">
        <v>206</v>
      </c>
      <c r="G117" s="226"/>
      <c r="H117" s="229">
        <v>5609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186</v>
      </c>
      <c r="AU117" s="235" t="s">
        <v>82</v>
      </c>
      <c r="AV117" s="13" t="s">
        <v>82</v>
      </c>
      <c r="AW117" s="13" t="s">
        <v>34</v>
      </c>
      <c r="AX117" s="13" t="s">
        <v>80</v>
      </c>
      <c r="AY117" s="235" t="s">
        <v>143</v>
      </c>
    </row>
    <row r="118" spans="1:65" s="2" customFormat="1" ht="37.8" customHeight="1">
      <c r="A118" s="39"/>
      <c r="B118" s="40"/>
      <c r="C118" s="205" t="s">
        <v>207</v>
      </c>
      <c r="D118" s="205" t="s">
        <v>145</v>
      </c>
      <c r="E118" s="206" t="s">
        <v>208</v>
      </c>
      <c r="F118" s="207" t="s">
        <v>209</v>
      </c>
      <c r="G118" s="208" t="s">
        <v>183</v>
      </c>
      <c r="H118" s="209">
        <v>1257</v>
      </c>
      <c r="I118" s="210"/>
      <c r="J118" s="211">
        <f>ROUND(I118*H118,2)</f>
        <v>0</v>
      </c>
      <c r="K118" s="207" t="s">
        <v>149</v>
      </c>
      <c r="L118" s="45"/>
      <c r="M118" s="212" t="s">
        <v>19</v>
      </c>
      <c r="N118" s="213" t="s">
        <v>43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150</v>
      </c>
      <c r="AT118" s="216" t="s">
        <v>145</v>
      </c>
      <c r="AU118" s="216" t="s">
        <v>82</v>
      </c>
      <c r="AY118" s="18" t="s">
        <v>143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150</v>
      </c>
      <c r="BM118" s="216" t="s">
        <v>210</v>
      </c>
    </row>
    <row r="119" spans="1:47" s="2" customFormat="1" ht="12">
      <c r="A119" s="39"/>
      <c r="B119" s="40"/>
      <c r="C119" s="41"/>
      <c r="D119" s="218" t="s">
        <v>152</v>
      </c>
      <c r="E119" s="41"/>
      <c r="F119" s="219" t="s">
        <v>211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152</v>
      </c>
      <c r="AU119" s="18" t="s">
        <v>82</v>
      </c>
    </row>
    <row r="120" spans="1:51" s="13" customFormat="1" ht="12">
      <c r="A120" s="13"/>
      <c r="B120" s="225"/>
      <c r="C120" s="226"/>
      <c r="D120" s="223" t="s">
        <v>186</v>
      </c>
      <c r="E120" s="227" t="s">
        <v>19</v>
      </c>
      <c r="F120" s="228" t="s">
        <v>212</v>
      </c>
      <c r="G120" s="226"/>
      <c r="H120" s="229">
        <v>1257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186</v>
      </c>
      <c r="AU120" s="235" t="s">
        <v>82</v>
      </c>
      <c r="AV120" s="13" t="s">
        <v>82</v>
      </c>
      <c r="AW120" s="13" t="s">
        <v>34</v>
      </c>
      <c r="AX120" s="13" t="s">
        <v>80</v>
      </c>
      <c r="AY120" s="235" t="s">
        <v>143</v>
      </c>
    </row>
    <row r="121" spans="1:65" s="2" customFormat="1" ht="44.25" customHeight="1">
      <c r="A121" s="39"/>
      <c r="B121" s="40"/>
      <c r="C121" s="205" t="s">
        <v>213</v>
      </c>
      <c r="D121" s="205" t="s">
        <v>145</v>
      </c>
      <c r="E121" s="206" t="s">
        <v>214</v>
      </c>
      <c r="F121" s="207" t="s">
        <v>215</v>
      </c>
      <c r="G121" s="208" t="s">
        <v>183</v>
      </c>
      <c r="H121" s="209">
        <v>107.06</v>
      </c>
      <c r="I121" s="210"/>
      <c r="J121" s="211">
        <f>ROUND(I121*H121,2)</f>
        <v>0</v>
      </c>
      <c r="K121" s="207" t="s">
        <v>149</v>
      </c>
      <c r="L121" s="45"/>
      <c r="M121" s="212" t="s">
        <v>19</v>
      </c>
      <c r="N121" s="213" t="s">
        <v>43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150</v>
      </c>
      <c r="AT121" s="216" t="s">
        <v>145</v>
      </c>
      <c r="AU121" s="216" t="s">
        <v>82</v>
      </c>
      <c r="AY121" s="18" t="s">
        <v>143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150</v>
      </c>
      <c r="BM121" s="216" t="s">
        <v>216</v>
      </c>
    </row>
    <row r="122" spans="1:47" s="2" customFormat="1" ht="12">
      <c r="A122" s="39"/>
      <c r="B122" s="40"/>
      <c r="C122" s="41"/>
      <c r="D122" s="218" t="s">
        <v>152</v>
      </c>
      <c r="E122" s="41"/>
      <c r="F122" s="219" t="s">
        <v>217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152</v>
      </c>
      <c r="AU122" s="18" t="s">
        <v>82</v>
      </c>
    </row>
    <row r="123" spans="1:47" s="2" customFormat="1" ht="12">
      <c r="A123" s="39"/>
      <c r="B123" s="40"/>
      <c r="C123" s="41"/>
      <c r="D123" s="223" t="s">
        <v>154</v>
      </c>
      <c r="E123" s="41"/>
      <c r="F123" s="224" t="s">
        <v>218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154</v>
      </c>
      <c r="AU123" s="18" t="s">
        <v>82</v>
      </c>
    </row>
    <row r="124" spans="1:51" s="13" customFormat="1" ht="12">
      <c r="A124" s="13"/>
      <c r="B124" s="225"/>
      <c r="C124" s="226"/>
      <c r="D124" s="223" t="s">
        <v>186</v>
      </c>
      <c r="E124" s="227" t="s">
        <v>19</v>
      </c>
      <c r="F124" s="228" t="s">
        <v>219</v>
      </c>
      <c r="G124" s="226"/>
      <c r="H124" s="229">
        <v>107.06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186</v>
      </c>
      <c r="AU124" s="235" t="s">
        <v>82</v>
      </c>
      <c r="AV124" s="13" t="s">
        <v>82</v>
      </c>
      <c r="AW124" s="13" t="s">
        <v>34</v>
      </c>
      <c r="AX124" s="13" t="s">
        <v>80</v>
      </c>
      <c r="AY124" s="235" t="s">
        <v>143</v>
      </c>
    </row>
    <row r="125" spans="1:65" s="2" customFormat="1" ht="44.25" customHeight="1">
      <c r="A125" s="39"/>
      <c r="B125" s="40"/>
      <c r="C125" s="205" t="s">
        <v>220</v>
      </c>
      <c r="D125" s="205" t="s">
        <v>145</v>
      </c>
      <c r="E125" s="206" t="s">
        <v>221</v>
      </c>
      <c r="F125" s="207" t="s">
        <v>222</v>
      </c>
      <c r="G125" s="208" t="s">
        <v>183</v>
      </c>
      <c r="H125" s="209">
        <v>229.6</v>
      </c>
      <c r="I125" s="210"/>
      <c r="J125" s="211">
        <f>ROUND(I125*H125,2)</f>
        <v>0</v>
      </c>
      <c r="K125" s="207" t="s">
        <v>149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150</v>
      </c>
      <c r="AT125" s="216" t="s">
        <v>145</v>
      </c>
      <c r="AU125" s="216" t="s">
        <v>82</v>
      </c>
      <c r="AY125" s="18" t="s">
        <v>143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150</v>
      </c>
      <c r="BM125" s="216" t="s">
        <v>223</v>
      </c>
    </row>
    <row r="126" spans="1:47" s="2" customFormat="1" ht="12">
      <c r="A126" s="39"/>
      <c r="B126" s="40"/>
      <c r="C126" s="41"/>
      <c r="D126" s="218" t="s">
        <v>152</v>
      </c>
      <c r="E126" s="41"/>
      <c r="F126" s="219" t="s">
        <v>224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152</v>
      </c>
      <c r="AU126" s="18" t="s">
        <v>82</v>
      </c>
    </row>
    <row r="127" spans="1:47" s="2" customFormat="1" ht="12">
      <c r="A127" s="39"/>
      <c r="B127" s="40"/>
      <c r="C127" s="41"/>
      <c r="D127" s="223" t="s">
        <v>154</v>
      </c>
      <c r="E127" s="41"/>
      <c r="F127" s="224" t="s">
        <v>225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154</v>
      </c>
      <c r="AU127" s="18" t="s">
        <v>82</v>
      </c>
    </row>
    <row r="128" spans="1:51" s="13" customFormat="1" ht="12">
      <c r="A128" s="13"/>
      <c r="B128" s="225"/>
      <c r="C128" s="226"/>
      <c r="D128" s="223" t="s">
        <v>186</v>
      </c>
      <c r="E128" s="227" t="s">
        <v>19</v>
      </c>
      <c r="F128" s="228" t="s">
        <v>226</v>
      </c>
      <c r="G128" s="226"/>
      <c r="H128" s="229">
        <v>229.6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186</v>
      </c>
      <c r="AU128" s="235" t="s">
        <v>82</v>
      </c>
      <c r="AV128" s="13" t="s">
        <v>82</v>
      </c>
      <c r="AW128" s="13" t="s">
        <v>34</v>
      </c>
      <c r="AX128" s="13" t="s">
        <v>80</v>
      </c>
      <c r="AY128" s="235" t="s">
        <v>143</v>
      </c>
    </row>
    <row r="129" spans="1:65" s="2" customFormat="1" ht="49.05" customHeight="1">
      <c r="A129" s="39"/>
      <c r="B129" s="40"/>
      <c r="C129" s="205" t="s">
        <v>227</v>
      </c>
      <c r="D129" s="205" t="s">
        <v>145</v>
      </c>
      <c r="E129" s="206" t="s">
        <v>228</v>
      </c>
      <c r="F129" s="207" t="s">
        <v>229</v>
      </c>
      <c r="G129" s="208" t="s">
        <v>183</v>
      </c>
      <c r="H129" s="209">
        <v>73</v>
      </c>
      <c r="I129" s="210"/>
      <c r="J129" s="211">
        <f>ROUND(I129*H129,2)</f>
        <v>0</v>
      </c>
      <c r="K129" s="207" t="s">
        <v>149</v>
      </c>
      <c r="L129" s="45"/>
      <c r="M129" s="212" t="s">
        <v>19</v>
      </c>
      <c r="N129" s="213" t="s">
        <v>43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150</v>
      </c>
      <c r="AT129" s="216" t="s">
        <v>145</v>
      </c>
      <c r="AU129" s="216" t="s">
        <v>82</v>
      </c>
      <c r="AY129" s="18" t="s">
        <v>143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80</v>
      </c>
      <c r="BK129" s="217">
        <f>ROUND(I129*H129,2)</f>
        <v>0</v>
      </c>
      <c r="BL129" s="18" t="s">
        <v>150</v>
      </c>
      <c r="BM129" s="216" t="s">
        <v>230</v>
      </c>
    </row>
    <row r="130" spans="1:47" s="2" customFormat="1" ht="12">
      <c r="A130" s="39"/>
      <c r="B130" s="40"/>
      <c r="C130" s="41"/>
      <c r="D130" s="218" t="s">
        <v>152</v>
      </c>
      <c r="E130" s="41"/>
      <c r="F130" s="219" t="s">
        <v>231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152</v>
      </c>
      <c r="AU130" s="18" t="s">
        <v>82</v>
      </c>
    </row>
    <row r="131" spans="1:47" s="2" customFormat="1" ht="12">
      <c r="A131" s="39"/>
      <c r="B131" s="40"/>
      <c r="C131" s="41"/>
      <c r="D131" s="223" t="s">
        <v>154</v>
      </c>
      <c r="E131" s="41"/>
      <c r="F131" s="224" t="s">
        <v>232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154</v>
      </c>
      <c r="AU131" s="18" t="s">
        <v>82</v>
      </c>
    </row>
    <row r="132" spans="1:51" s="13" customFormat="1" ht="12">
      <c r="A132" s="13"/>
      <c r="B132" s="225"/>
      <c r="C132" s="226"/>
      <c r="D132" s="223" t="s">
        <v>186</v>
      </c>
      <c r="E132" s="227" t="s">
        <v>19</v>
      </c>
      <c r="F132" s="228" t="s">
        <v>233</v>
      </c>
      <c r="G132" s="226"/>
      <c r="H132" s="229">
        <v>73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186</v>
      </c>
      <c r="AU132" s="235" t="s">
        <v>82</v>
      </c>
      <c r="AV132" s="13" t="s">
        <v>82</v>
      </c>
      <c r="AW132" s="13" t="s">
        <v>34</v>
      </c>
      <c r="AX132" s="13" t="s">
        <v>80</v>
      </c>
      <c r="AY132" s="235" t="s">
        <v>143</v>
      </c>
    </row>
    <row r="133" spans="1:65" s="2" customFormat="1" ht="37.8" customHeight="1">
      <c r="A133" s="39"/>
      <c r="B133" s="40"/>
      <c r="C133" s="205" t="s">
        <v>234</v>
      </c>
      <c r="D133" s="205" t="s">
        <v>145</v>
      </c>
      <c r="E133" s="206" t="s">
        <v>235</v>
      </c>
      <c r="F133" s="207" t="s">
        <v>236</v>
      </c>
      <c r="G133" s="208" t="s">
        <v>148</v>
      </c>
      <c r="H133" s="209">
        <v>546.1</v>
      </c>
      <c r="I133" s="210"/>
      <c r="J133" s="211">
        <f>ROUND(I133*H133,2)</f>
        <v>0</v>
      </c>
      <c r="K133" s="207" t="s">
        <v>149</v>
      </c>
      <c r="L133" s="45"/>
      <c r="M133" s="212" t="s">
        <v>19</v>
      </c>
      <c r="N133" s="213" t="s">
        <v>43</v>
      </c>
      <c r="O133" s="85"/>
      <c r="P133" s="214">
        <f>O133*H133</f>
        <v>0</v>
      </c>
      <c r="Q133" s="214">
        <v>0.00083851</v>
      </c>
      <c r="R133" s="214">
        <f>Q133*H133</f>
        <v>0.457910311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150</v>
      </c>
      <c r="AT133" s="216" t="s">
        <v>145</v>
      </c>
      <c r="AU133" s="216" t="s">
        <v>82</v>
      </c>
      <c r="AY133" s="18" t="s">
        <v>143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150</v>
      </c>
      <c r="BM133" s="216" t="s">
        <v>237</v>
      </c>
    </row>
    <row r="134" spans="1:47" s="2" customFormat="1" ht="12">
      <c r="A134" s="39"/>
      <c r="B134" s="40"/>
      <c r="C134" s="41"/>
      <c r="D134" s="218" t="s">
        <v>152</v>
      </c>
      <c r="E134" s="41"/>
      <c r="F134" s="219" t="s">
        <v>238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152</v>
      </c>
      <c r="AU134" s="18" t="s">
        <v>82</v>
      </c>
    </row>
    <row r="135" spans="1:51" s="13" customFormat="1" ht="12">
      <c r="A135" s="13"/>
      <c r="B135" s="225"/>
      <c r="C135" s="226"/>
      <c r="D135" s="223" t="s">
        <v>186</v>
      </c>
      <c r="E135" s="227" t="s">
        <v>19</v>
      </c>
      <c r="F135" s="228" t="s">
        <v>239</v>
      </c>
      <c r="G135" s="226"/>
      <c r="H135" s="229">
        <v>546.1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186</v>
      </c>
      <c r="AU135" s="235" t="s">
        <v>82</v>
      </c>
      <c r="AV135" s="13" t="s">
        <v>82</v>
      </c>
      <c r="AW135" s="13" t="s">
        <v>34</v>
      </c>
      <c r="AX135" s="13" t="s">
        <v>80</v>
      </c>
      <c r="AY135" s="235" t="s">
        <v>143</v>
      </c>
    </row>
    <row r="136" spans="1:65" s="2" customFormat="1" ht="44.25" customHeight="1">
      <c r="A136" s="39"/>
      <c r="B136" s="40"/>
      <c r="C136" s="205" t="s">
        <v>8</v>
      </c>
      <c r="D136" s="205" t="s">
        <v>145</v>
      </c>
      <c r="E136" s="206" t="s">
        <v>240</v>
      </c>
      <c r="F136" s="207" t="s">
        <v>241</v>
      </c>
      <c r="G136" s="208" t="s">
        <v>148</v>
      </c>
      <c r="H136" s="209">
        <v>546.1</v>
      </c>
      <c r="I136" s="210"/>
      <c r="J136" s="211">
        <f>ROUND(I136*H136,2)</f>
        <v>0</v>
      </c>
      <c r="K136" s="207" t="s">
        <v>149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150</v>
      </c>
      <c r="AT136" s="216" t="s">
        <v>145</v>
      </c>
      <c r="AU136" s="216" t="s">
        <v>82</v>
      </c>
      <c r="AY136" s="18" t="s">
        <v>143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150</v>
      </c>
      <c r="BM136" s="216" t="s">
        <v>242</v>
      </c>
    </row>
    <row r="137" spans="1:47" s="2" customFormat="1" ht="12">
      <c r="A137" s="39"/>
      <c r="B137" s="40"/>
      <c r="C137" s="41"/>
      <c r="D137" s="218" t="s">
        <v>152</v>
      </c>
      <c r="E137" s="41"/>
      <c r="F137" s="219" t="s">
        <v>243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152</v>
      </c>
      <c r="AU137" s="18" t="s">
        <v>82</v>
      </c>
    </row>
    <row r="138" spans="1:65" s="2" customFormat="1" ht="37.8" customHeight="1">
      <c r="A138" s="39"/>
      <c r="B138" s="40"/>
      <c r="C138" s="205" t="s">
        <v>244</v>
      </c>
      <c r="D138" s="205" t="s">
        <v>145</v>
      </c>
      <c r="E138" s="206" t="s">
        <v>245</v>
      </c>
      <c r="F138" s="207" t="s">
        <v>246</v>
      </c>
      <c r="G138" s="208" t="s">
        <v>158</v>
      </c>
      <c r="H138" s="209">
        <v>5</v>
      </c>
      <c r="I138" s="210"/>
      <c r="J138" s="211">
        <f>ROUND(I138*H138,2)</f>
        <v>0</v>
      </c>
      <c r="K138" s="207" t="s">
        <v>19</v>
      </c>
      <c r="L138" s="45"/>
      <c r="M138" s="212" t="s">
        <v>19</v>
      </c>
      <c r="N138" s="213" t="s">
        <v>43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150</v>
      </c>
      <c r="AT138" s="216" t="s">
        <v>145</v>
      </c>
      <c r="AU138" s="216" t="s">
        <v>82</v>
      </c>
      <c r="AY138" s="18" t="s">
        <v>143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80</v>
      </c>
      <c r="BK138" s="217">
        <f>ROUND(I138*H138,2)</f>
        <v>0</v>
      </c>
      <c r="BL138" s="18" t="s">
        <v>150</v>
      </c>
      <c r="BM138" s="216" t="s">
        <v>247</v>
      </c>
    </row>
    <row r="139" spans="1:47" s="2" customFormat="1" ht="12">
      <c r="A139" s="39"/>
      <c r="B139" s="40"/>
      <c r="C139" s="41"/>
      <c r="D139" s="223" t="s">
        <v>154</v>
      </c>
      <c r="E139" s="41"/>
      <c r="F139" s="224" t="s">
        <v>248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154</v>
      </c>
      <c r="AU139" s="18" t="s">
        <v>82</v>
      </c>
    </row>
    <row r="140" spans="1:65" s="2" customFormat="1" ht="24.15" customHeight="1">
      <c r="A140" s="39"/>
      <c r="B140" s="40"/>
      <c r="C140" s="205" t="s">
        <v>249</v>
      </c>
      <c r="D140" s="205" t="s">
        <v>145</v>
      </c>
      <c r="E140" s="206" t="s">
        <v>250</v>
      </c>
      <c r="F140" s="207" t="s">
        <v>251</v>
      </c>
      <c r="G140" s="208" t="s">
        <v>183</v>
      </c>
      <c r="H140" s="209">
        <v>1345.9</v>
      </c>
      <c r="I140" s="210"/>
      <c r="J140" s="211">
        <f>ROUND(I140*H140,2)</f>
        <v>0</v>
      </c>
      <c r="K140" s="207" t="s">
        <v>19</v>
      </c>
      <c r="L140" s="45"/>
      <c r="M140" s="212" t="s">
        <v>19</v>
      </c>
      <c r="N140" s="213" t="s">
        <v>43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150</v>
      </c>
      <c r="AT140" s="216" t="s">
        <v>145</v>
      </c>
      <c r="AU140" s="216" t="s">
        <v>82</v>
      </c>
      <c r="AY140" s="18" t="s">
        <v>143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150</v>
      </c>
      <c r="BM140" s="216" t="s">
        <v>252</v>
      </c>
    </row>
    <row r="141" spans="1:47" s="2" customFormat="1" ht="12">
      <c r="A141" s="39"/>
      <c r="B141" s="40"/>
      <c r="C141" s="41"/>
      <c r="D141" s="223" t="s">
        <v>154</v>
      </c>
      <c r="E141" s="41"/>
      <c r="F141" s="224" t="s">
        <v>253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154</v>
      </c>
      <c r="AU141" s="18" t="s">
        <v>82</v>
      </c>
    </row>
    <row r="142" spans="1:51" s="13" customFormat="1" ht="12">
      <c r="A142" s="13"/>
      <c r="B142" s="225"/>
      <c r="C142" s="226"/>
      <c r="D142" s="223" t="s">
        <v>186</v>
      </c>
      <c r="E142" s="227" t="s">
        <v>19</v>
      </c>
      <c r="F142" s="228" t="s">
        <v>254</v>
      </c>
      <c r="G142" s="226"/>
      <c r="H142" s="229">
        <v>1345.9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186</v>
      </c>
      <c r="AU142" s="235" t="s">
        <v>82</v>
      </c>
      <c r="AV142" s="13" t="s">
        <v>82</v>
      </c>
      <c r="AW142" s="13" t="s">
        <v>34</v>
      </c>
      <c r="AX142" s="13" t="s">
        <v>80</v>
      </c>
      <c r="AY142" s="235" t="s">
        <v>143</v>
      </c>
    </row>
    <row r="143" spans="1:65" s="2" customFormat="1" ht="33" customHeight="1">
      <c r="A143" s="39"/>
      <c r="B143" s="40"/>
      <c r="C143" s="205" t="s">
        <v>255</v>
      </c>
      <c r="D143" s="205" t="s">
        <v>145</v>
      </c>
      <c r="E143" s="206" t="s">
        <v>256</v>
      </c>
      <c r="F143" s="207" t="s">
        <v>257</v>
      </c>
      <c r="G143" s="208" t="s">
        <v>148</v>
      </c>
      <c r="H143" s="209">
        <v>65</v>
      </c>
      <c r="I143" s="210"/>
      <c r="J143" s="211">
        <f>ROUND(I143*H143,2)</f>
        <v>0</v>
      </c>
      <c r="K143" s="207" t="s">
        <v>149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150</v>
      </c>
      <c r="AT143" s="216" t="s">
        <v>145</v>
      </c>
      <c r="AU143" s="216" t="s">
        <v>82</v>
      </c>
      <c r="AY143" s="18" t="s">
        <v>143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150</v>
      </c>
      <c r="BM143" s="216" t="s">
        <v>258</v>
      </c>
    </row>
    <row r="144" spans="1:47" s="2" customFormat="1" ht="12">
      <c r="A144" s="39"/>
      <c r="B144" s="40"/>
      <c r="C144" s="41"/>
      <c r="D144" s="218" t="s">
        <v>152</v>
      </c>
      <c r="E144" s="41"/>
      <c r="F144" s="219" t="s">
        <v>259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152</v>
      </c>
      <c r="AU144" s="18" t="s">
        <v>82</v>
      </c>
    </row>
    <row r="145" spans="1:47" s="2" customFormat="1" ht="12">
      <c r="A145" s="39"/>
      <c r="B145" s="40"/>
      <c r="C145" s="41"/>
      <c r="D145" s="223" t="s">
        <v>154</v>
      </c>
      <c r="E145" s="41"/>
      <c r="F145" s="224" t="s">
        <v>260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154</v>
      </c>
      <c r="AU145" s="18" t="s">
        <v>82</v>
      </c>
    </row>
    <row r="146" spans="1:65" s="2" customFormat="1" ht="62.7" customHeight="1">
      <c r="A146" s="39"/>
      <c r="B146" s="40"/>
      <c r="C146" s="205" t="s">
        <v>261</v>
      </c>
      <c r="D146" s="205" t="s">
        <v>145</v>
      </c>
      <c r="E146" s="206" t="s">
        <v>262</v>
      </c>
      <c r="F146" s="207" t="s">
        <v>263</v>
      </c>
      <c r="G146" s="208" t="s">
        <v>183</v>
      </c>
      <c r="H146" s="209">
        <v>641.6</v>
      </c>
      <c r="I146" s="210"/>
      <c r="J146" s="211">
        <f>ROUND(I146*H146,2)</f>
        <v>0</v>
      </c>
      <c r="K146" s="207" t="s">
        <v>149</v>
      </c>
      <c r="L146" s="45"/>
      <c r="M146" s="212" t="s">
        <v>19</v>
      </c>
      <c r="N146" s="213" t="s">
        <v>43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150</v>
      </c>
      <c r="AT146" s="216" t="s">
        <v>145</v>
      </c>
      <c r="AU146" s="216" t="s">
        <v>82</v>
      </c>
      <c r="AY146" s="18" t="s">
        <v>143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80</v>
      </c>
      <c r="BK146" s="217">
        <f>ROUND(I146*H146,2)</f>
        <v>0</v>
      </c>
      <c r="BL146" s="18" t="s">
        <v>150</v>
      </c>
      <c r="BM146" s="216" t="s">
        <v>264</v>
      </c>
    </row>
    <row r="147" spans="1:47" s="2" customFormat="1" ht="12">
      <c r="A147" s="39"/>
      <c r="B147" s="40"/>
      <c r="C147" s="41"/>
      <c r="D147" s="218" t="s">
        <v>152</v>
      </c>
      <c r="E147" s="41"/>
      <c r="F147" s="219" t="s">
        <v>265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152</v>
      </c>
      <c r="AU147" s="18" t="s">
        <v>82</v>
      </c>
    </row>
    <row r="148" spans="1:47" s="2" customFormat="1" ht="12">
      <c r="A148" s="39"/>
      <c r="B148" s="40"/>
      <c r="C148" s="41"/>
      <c r="D148" s="223" t="s">
        <v>154</v>
      </c>
      <c r="E148" s="41"/>
      <c r="F148" s="224" t="s">
        <v>266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154</v>
      </c>
      <c r="AU148" s="18" t="s">
        <v>82</v>
      </c>
    </row>
    <row r="149" spans="1:51" s="13" customFormat="1" ht="12">
      <c r="A149" s="13"/>
      <c r="B149" s="225"/>
      <c r="C149" s="226"/>
      <c r="D149" s="223" t="s">
        <v>186</v>
      </c>
      <c r="E149" s="227" t="s">
        <v>19</v>
      </c>
      <c r="F149" s="228" t="s">
        <v>267</v>
      </c>
      <c r="G149" s="226"/>
      <c r="H149" s="229">
        <v>641.6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186</v>
      </c>
      <c r="AU149" s="235" t="s">
        <v>82</v>
      </c>
      <c r="AV149" s="13" t="s">
        <v>82</v>
      </c>
      <c r="AW149" s="13" t="s">
        <v>34</v>
      </c>
      <c r="AX149" s="13" t="s">
        <v>80</v>
      </c>
      <c r="AY149" s="235" t="s">
        <v>143</v>
      </c>
    </row>
    <row r="150" spans="1:65" s="2" customFormat="1" ht="62.7" customHeight="1">
      <c r="A150" s="39"/>
      <c r="B150" s="40"/>
      <c r="C150" s="205" t="s">
        <v>268</v>
      </c>
      <c r="D150" s="205" t="s">
        <v>145</v>
      </c>
      <c r="E150" s="206" t="s">
        <v>269</v>
      </c>
      <c r="F150" s="207" t="s">
        <v>270</v>
      </c>
      <c r="G150" s="208" t="s">
        <v>183</v>
      </c>
      <c r="H150" s="209">
        <v>1089.55</v>
      </c>
      <c r="I150" s="210"/>
      <c r="J150" s="211">
        <f>ROUND(I150*H150,2)</f>
        <v>0</v>
      </c>
      <c r="K150" s="207" t="s">
        <v>149</v>
      </c>
      <c r="L150" s="45"/>
      <c r="M150" s="212" t="s">
        <v>19</v>
      </c>
      <c r="N150" s="213" t="s">
        <v>43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150</v>
      </c>
      <c r="AT150" s="216" t="s">
        <v>145</v>
      </c>
      <c r="AU150" s="216" t="s">
        <v>82</v>
      </c>
      <c r="AY150" s="18" t="s">
        <v>143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80</v>
      </c>
      <c r="BK150" s="217">
        <f>ROUND(I150*H150,2)</f>
        <v>0</v>
      </c>
      <c r="BL150" s="18" t="s">
        <v>150</v>
      </c>
      <c r="BM150" s="216" t="s">
        <v>271</v>
      </c>
    </row>
    <row r="151" spans="1:47" s="2" customFormat="1" ht="12">
      <c r="A151" s="39"/>
      <c r="B151" s="40"/>
      <c r="C151" s="41"/>
      <c r="D151" s="218" t="s">
        <v>152</v>
      </c>
      <c r="E151" s="41"/>
      <c r="F151" s="219" t="s">
        <v>272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152</v>
      </c>
      <c r="AU151" s="18" t="s">
        <v>82</v>
      </c>
    </row>
    <row r="152" spans="1:47" s="2" customFormat="1" ht="12">
      <c r="A152" s="39"/>
      <c r="B152" s="40"/>
      <c r="C152" s="41"/>
      <c r="D152" s="223" t="s">
        <v>154</v>
      </c>
      <c r="E152" s="41"/>
      <c r="F152" s="224" t="s">
        <v>273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154</v>
      </c>
      <c r="AU152" s="18" t="s">
        <v>82</v>
      </c>
    </row>
    <row r="153" spans="1:51" s="13" customFormat="1" ht="12">
      <c r="A153" s="13"/>
      <c r="B153" s="225"/>
      <c r="C153" s="226"/>
      <c r="D153" s="223" t="s">
        <v>186</v>
      </c>
      <c r="E153" s="227" t="s">
        <v>19</v>
      </c>
      <c r="F153" s="228" t="s">
        <v>274</v>
      </c>
      <c r="G153" s="226"/>
      <c r="H153" s="229">
        <v>1089.55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186</v>
      </c>
      <c r="AU153" s="235" t="s">
        <v>82</v>
      </c>
      <c r="AV153" s="13" t="s">
        <v>82</v>
      </c>
      <c r="AW153" s="13" t="s">
        <v>34</v>
      </c>
      <c r="AX153" s="13" t="s">
        <v>80</v>
      </c>
      <c r="AY153" s="235" t="s">
        <v>143</v>
      </c>
    </row>
    <row r="154" spans="1:65" s="2" customFormat="1" ht="33" customHeight="1">
      <c r="A154" s="39"/>
      <c r="B154" s="40"/>
      <c r="C154" s="205" t="s">
        <v>7</v>
      </c>
      <c r="D154" s="205" t="s">
        <v>145</v>
      </c>
      <c r="E154" s="206" t="s">
        <v>275</v>
      </c>
      <c r="F154" s="207" t="s">
        <v>276</v>
      </c>
      <c r="G154" s="208" t="s">
        <v>148</v>
      </c>
      <c r="H154" s="209">
        <v>822</v>
      </c>
      <c r="I154" s="210"/>
      <c r="J154" s="211">
        <f>ROUND(I154*H154,2)</f>
        <v>0</v>
      </c>
      <c r="K154" s="207" t="s">
        <v>149</v>
      </c>
      <c r="L154" s="45"/>
      <c r="M154" s="212" t="s">
        <v>19</v>
      </c>
      <c r="N154" s="213" t="s">
        <v>43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150</v>
      </c>
      <c r="AT154" s="216" t="s">
        <v>145</v>
      </c>
      <c r="AU154" s="216" t="s">
        <v>82</v>
      </c>
      <c r="AY154" s="18" t="s">
        <v>143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150</v>
      </c>
      <c r="BM154" s="216" t="s">
        <v>277</v>
      </c>
    </row>
    <row r="155" spans="1:47" s="2" customFormat="1" ht="12">
      <c r="A155" s="39"/>
      <c r="B155" s="40"/>
      <c r="C155" s="41"/>
      <c r="D155" s="218" t="s">
        <v>152</v>
      </c>
      <c r="E155" s="41"/>
      <c r="F155" s="219" t="s">
        <v>278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152</v>
      </c>
      <c r="AU155" s="18" t="s">
        <v>82</v>
      </c>
    </row>
    <row r="156" spans="1:65" s="2" customFormat="1" ht="55.5" customHeight="1">
      <c r="A156" s="39"/>
      <c r="B156" s="40"/>
      <c r="C156" s="205" t="s">
        <v>279</v>
      </c>
      <c r="D156" s="205" t="s">
        <v>145</v>
      </c>
      <c r="E156" s="206" t="s">
        <v>280</v>
      </c>
      <c r="F156" s="207" t="s">
        <v>281</v>
      </c>
      <c r="G156" s="208" t="s">
        <v>183</v>
      </c>
      <c r="H156" s="209">
        <v>1232</v>
      </c>
      <c r="I156" s="210"/>
      <c r="J156" s="211">
        <f>ROUND(I156*H156,2)</f>
        <v>0</v>
      </c>
      <c r="K156" s="207" t="s">
        <v>149</v>
      </c>
      <c r="L156" s="45"/>
      <c r="M156" s="212" t="s">
        <v>19</v>
      </c>
      <c r="N156" s="213" t="s">
        <v>43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150</v>
      </c>
      <c r="AT156" s="216" t="s">
        <v>145</v>
      </c>
      <c r="AU156" s="216" t="s">
        <v>82</v>
      </c>
      <c r="AY156" s="18" t="s">
        <v>143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150</v>
      </c>
      <c r="BM156" s="216" t="s">
        <v>282</v>
      </c>
    </row>
    <row r="157" spans="1:47" s="2" customFormat="1" ht="12">
      <c r="A157" s="39"/>
      <c r="B157" s="40"/>
      <c r="C157" s="41"/>
      <c r="D157" s="218" t="s">
        <v>152</v>
      </c>
      <c r="E157" s="41"/>
      <c r="F157" s="219" t="s">
        <v>283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152</v>
      </c>
      <c r="AU157" s="18" t="s">
        <v>82</v>
      </c>
    </row>
    <row r="158" spans="1:51" s="13" customFormat="1" ht="12">
      <c r="A158" s="13"/>
      <c r="B158" s="225"/>
      <c r="C158" s="226"/>
      <c r="D158" s="223" t="s">
        <v>186</v>
      </c>
      <c r="E158" s="227" t="s">
        <v>19</v>
      </c>
      <c r="F158" s="228" t="s">
        <v>284</v>
      </c>
      <c r="G158" s="226"/>
      <c r="H158" s="229">
        <v>1232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186</v>
      </c>
      <c r="AU158" s="235" t="s">
        <v>82</v>
      </c>
      <c r="AV158" s="13" t="s">
        <v>82</v>
      </c>
      <c r="AW158" s="13" t="s">
        <v>34</v>
      </c>
      <c r="AX158" s="13" t="s">
        <v>80</v>
      </c>
      <c r="AY158" s="235" t="s">
        <v>143</v>
      </c>
    </row>
    <row r="159" spans="1:65" s="2" customFormat="1" ht="16.5" customHeight="1">
      <c r="A159" s="39"/>
      <c r="B159" s="40"/>
      <c r="C159" s="236" t="s">
        <v>285</v>
      </c>
      <c r="D159" s="236" t="s">
        <v>189</v>
      </c>
      <c r="E159" s="237" t="s">
        <v>286</v>
      </c>
      <c r="F159" s="238" t="s">
        <v>287</v>
      </c>
      <c r="G159" s="239" t="s">
        <v>192</v>
      </c>
      <c r="H159" s="240">
        <v>2217.6</v>
      </c>
      <c r="I159" s="241"/>
      <c r="J159" s="242">
        <f>ROUND(I159*H159,2)</f>
        <v>0</v>
      </c>
      <c r="K159" s="238" t="s">
        <v>19</v>
      </c>
      <c r="L159" s="243"/>
      <c r="M159" s="244" t="s">
        <v>19</v>
      </c>
      <c r="N159" s="245" t="s">
        <v>43</v>
      </c>
      <c r="O159" s="85"/>
      <c r="P159" s="214">
        <f>O159*H159</f>
        <v>0</v>
      </c>
      <c r="Q159" s="214">
        <v>1</v>
      </c>
      <c r="R159" s="214">
        <f>Q159*H159</f>
        <v>2217.6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193</v>
      </c>
      <c r="AT159" s="216" t="s">
        <v>189</v>
      </c>
      <c r="AU159" s="216" t="s">
        <v>82</v>
      </c>
      <c r="AY159" s="18" t="s">
        <v>143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80</v>
      </c>
      <c r="BK159" s="217">
        <f>ROUND(I159*H159,2)</f>
        <v>0</v>
      </c>
      <c r="BL159" s="18" t="s">
        <v>150</v>
      </c>
      <c r="BM159" s="216" t="s">
        <v>288</v>
      </c>
    </row>
    <row r="160" spans="1:47" s="2" customFormat="1" ht="12">
      <c r="A160" s="39"/>
      <c r="B160" s="40"/>
      <c r="C160" s="41"/>
      <c r="D160" s="223" t="s">
        <v>154</v>
      </c>
      <c r="E160" s="41"/>
      <c r="F160" s="224" t="s">
        <v>289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154</v>
      </c>
      <c r="AU160" s="18" t="s">
        <v>82</v>
      </c>
    </row>
    <row r="161" spans="1:51" s="13" customFormat="1" ht="12">
      <c r="A161" s="13"/>
      <c r="B161" s="225"/>
      <c r="C161" s="226"/>
      <c r="D161" s="223" t="s">
        <v>186</v>
      </c>
      <c r="E161" s="226"/>
      <c r="F161" s="228" t="s">
        <v>290</v>
      </c>
      <c r="G161" s="226"/>
      <c r="H161" s="229">
        <v>2217.6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186</v>
      </c>
      <c r="AU161" s="235" t="s">
        <v>82</v>
      </c>
      <c r="AV161" s="13" t="s">
        <v>82</v>
      </c>
      <c r="AW161" s="13" t="s">
        <v>4</v>
      </c>
      <c r="AX161" s="13" t="s">
        <v>80</v>
      </c>
      <c r="AY161" s="235" t="s">
        <v>143</v>
      </c>
    </row>
    <row r="162" spans="1:65" s="2" customFormat="1" ht="44.25" customHeight="1">
      <c r="A162" s="39"/>
      <c r="B162" s="40"/>
      <c r="C162" s="205" t="s">
        <v>291</v>
      </c>
      <c r="D162" s="205" t="s">
        <v>145</v>
      </c>
      <c r="E162" s="206" t="s">
        <v>292</v>
      </c>
      <c r="F162" s="207" t="s">
        <v>293</v>
      </c>
      <c r="G162" s="208" t="s">
        <v>183</v>
      </c>
      <c r="H162" s="209">
        <v>206</v>
      </c>
      <c r="I162" s="210"/>
      <c r="J162" s="211">
        <f>ROUND(I162*H162,2)</f>
        <v>0</v>
      </c>
      <c r="K162" s="207" t="s">
        <v>149</v>
      </c>
      <c r="L162" s="45"/>
      <c r="M162" s="212" t="s">
        <v>19</v>
      </c>
      <c r="N162" s="213" t="s">
        <v>43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150</v>
      </c>
      <c r="AT162" s="216" t="s">
        <v>145</v>
      </c>
      <c r="AU162" s="216" t="s">
        <v>82</v>
      </c>
      <c r="AY162" s="18" t="s">
        <v>143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80</v>
      </c>
      <c r="BK162" s="217">
        <f>ROUND(I162*H162,2)</f>
        <v>0</v>
      </c>
      <c r="BL162" s="18" t="s">
        <v>150</v>
      </c>
      <c r="BM162" s="216" t="s">
        <v>294</v>
      </c>
    </row>
    <row r="163" spans="1:47" s="2" customFormat="1" ht="12">
      <c r="A163" s="39"/>
      <c r="B163" s="40"/>
      <c r="C163" s="41"/>
      <c r="D163" s="218" t="s">
        <v>152</v>
      </c>
      <c r="E163" s="41"/>
      <c r="F163" s="219" t="s">
        <v>295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152</v>
      </c>
      <c r="AU163" s="18" t="s">
        <v>82</v>
      </c>
    </row>
    <row r="164" spans="1:65" s="2" customFormat="1" ht="16.5" customHeight="1">
      <c r="A164" s="39"/>
      <c r="B164" s="40"/>
      <c r="C164" s="236" t="s">
        <v>296</v>
      </c>
      <c r="D164" s="236" t="s">
        <v>189</v>
      </c>
      <c r="E164" s="237" t="s">
        <v>297</v>
      </c>
      <c r="F164" s="238" t="s">
        <v>298</v>
      </c>
      <c r="G164" s="239" t="s">
        <v>192</v>
      </c>
      <c r="H164" s="240">
        <v>370.8</v>
      </c>
      <c r="I164" s="241"/>
      <c r="J164" s="242">
        <f>ROUND(I164*H164,2)</f>
        <v>0</v>
      </c>
      <c r="K164" s="238" t="s">
        <v>19</v>
      </c>
      <c r="L164" s="243"/>
      <c r="M164" s="244" t="s">
        <v>19</v>
      </c>
      <c r="N164" s="245" t="s">
        <v>43</v>
      </c>
      <c r="O164" s="85"/>
      <c r="P164" s="214">
        <f>O164*H164</f>
        <v>0</v>
      </c>
      <c r="Q164" s="214">
        <v>1</v>
      </c>
      <c r="R164" s="214">
        <f>Q164*H164</f>
        <v>370.8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193</v>
      </c>
      <c r="AT164" s="216" t="s">
        <v>189</v>
      </c>
      <c r="AU164" s="216" t="s">
        <v>82</v>
      </c>
      <c r="AY164" s="18" t="s">
        <v>143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150</v>
      </c>
      <c r="BM164" s="216" t="s">
        <v>299</v>
      </c>
    </row>
    <row r="165" spans="1:51" s="13" customFormat="1" ht="12">
      <c r="A165" s="13"/>
      <c r="B165" s="225"/>
      <c r="C165" s="226"/>
      <c r="D165" s="223" t="s">
        <v>186</v>
      </c>
      <c r="E165" s="226"/>
      <c r="F165" s="228" t="s">
        <v>300</v>
      </c>
      <c r="G165" s="226"/>
      <c r="H165" s="229">
        <v>370.8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186</v>
      </c>
      <c r="AU165" s="235" t="s">
        <v>82</v>
      </c>
      <c r="AV165" s="13" t="s">
        <v>82</v>
      </c>
      <c r="AW165" s="13" t="s">
        <v>4</v>
      </c>
      <c r="AX165" s="13" t="s">
        <v>80</v>
      </c>
      <c r="AY165" s="235" t="s">
        <v>143</v>
      </c>
    </row>
    <row r="166" spans="1:65" s="2" customFormat="1" ht="49.05" customHeight="1">
      <c r="A166" s="39"/>
      <c r="B166" s="40"/>
      <c r="C166" s="205" t="s">
        <v>301</v>
      </c>
      <c r="D166" s="205" t="s">
        <v>145</v>
      </c>
      <c r="E166" s="206" t="s">
        <v>302</v>
      </c>
      <c r="F166" s="207" t="s">
        <v>303</v>
      </c>
      <c r="G166" s="208" t="s">
        <v>158</v>
      </c>
      <c r="H166" s="209">
        <v>5</v>
      </c>
      <c r="I166" s="210"/>
      <c r="J166" s="211">
        <f>ROUND(I166*H166,2)</f>
        <v>0</v>
      </c>
      <c r="K166" s="207" t="s">
        <v>149</v>
      </c>
      <c r="L166" s="45"/>
      <c r="M166" s="212" t="s">
        <v>19</v>
      </c>
      <c r="N166" s="213" t="s">
        <v>43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150</v>
      </c>
      <c r="AT166" s="216" t="s">
        <v>145</v>
      </c>
      <c r="AU166" s="216" t="s">
        <v>82</v>
      </c>
      <c r="AY166" s="18" t="s">
        <v>143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80</v>
      </c>
      <c r="BK166" s="217">
        <f>ROUND(I166*H166,2)</f>
        <v>0</v>
      </c>
      <c r="BL166" s="18" t="s">
        <v>150</v>
      </c>
      <c r="BM166" s="216" t="s">
        <v>304</v>
      </c>
    </row>
    <row r="167" spans="1:47" s="2" customFormat="1" ht="12">
      <c r="A167" s="39"/>
      <c r="B167" s="40"/>
      <c r="C167" s="41"/>
      <c r="D167" s="218" t="s">
        <v>152</v>
      </c>
      <c r="E167" s="41"/>
      <c r="F167" s="219" t="s">
        <v>305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152</v>
      </c>
      <c r="AU167" s="18" t="s">
        <v>82</v>
      </c>
    </row>
    <row r="168" spans="1:65" s="2" customFormat="1" ht="66.75" customHeight="1">
      <c r="A168" s="39"/>
      <c r="B168" s="40"/>
      <c r="C168" s="205" t="s">
        <v>306</v>
      </c>
      <c r="D168" s="205" t="s">
        <v>145</v>
      </c>
      <c r="E168" s="206" t="s">
        <v>307</v>
      </c>
      <c r="F168" s="207" t="s">
        <v>308</v>
      </c>
      <c r="G168" s="208" t="s">
        <v>183</v>
      </c>
      <c r="H168" s="209">
        <v>27.5</v>
      </c>
      <c r="I168" s="210"/>
      <c r="J168" s="211">
        <f>ROUND(I168*H168,2)</f>
        <v>0</v>
      </c>
      <c r="K168" s="207" t="s">
        <v>149</v>
      </c>
      <c r="L168" s="45"/>
      <c r="M168" s="212" t="s">
        <v>19</v>
      </c>
      <c r="N168" s="213" t="s">
        <v>43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150</v>
      </c>
      <c r="AT168" s="216" t="s">
        <v>145</v>
      </c>
      <c r="AU168" s="216" t="s">
        <v>82</v>
      </c>
      <c r="AY168" s="18" t="s">
        <v>143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80</v>
      </c>
      <c r="BK168" s="217">
        <f>ROUND(I168*H168,2)</f>
        <v>0</v>
      </c>
      <c r="BL168" s="18" t="s">
        <v>150</v>
      </c>
      <c r="BM168" s="216" t="s">
        <v>309</v>
      </c>
    </row>
    <row r="169" spans="1:47" s="2" customFormat="1" ht="12">
      <c r="A169" s="39"/>
      <c r="B169" s="40"/>
      <c r="C169" s="41"/>
      <c r="D169" s="218" t="s">
        <v>152</v>
      </c>
      <c r="E169" s="41"/>
      <c r="F169" s="219" t="s">
        <v>310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152</v>
      </c>
      <c r="AU169" s="18" t="s">
        <v>82</v>
      </c>
    </row>
    <row r="170" spans="1:65" s="2" customFormat="1" ht="55.5" customHeight="1">
      <c r="A170" s="39"/>
      <c r="B170" s="40"/>
      <c r="C170" s="205" t="s">
        <v>311</v>
      </c>
      <c r="D170" s="205" t="s">
        <v>145</v>
      </c>
      <c r="E170" s="206" t="s">
        <v>312</v>
      </c>
      <c r="F170" s="207" t="s">
        <v>313</v>
      </c>
      <c r="G170" s="208" t="s">
        <v>148</v>
      </c>
      <c r="H170" s="209">
        <v>336</v>
      </c>
      <c r="I170" s="210"/>
      <c r="J170" s="211">
        <f>ROUND(I170*H170,2)</f>
        <v>0</v>
      </c>
      <c r="K170" s="207" t="s">
        <v>149</v>
      </c>
      <c r="L170" s="45"/>
      <c r="M170" s="212" t="s">
        <v>19</v>
      </c>
      <c r="N170" s="213" t="s">
        <v>43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150</v>
      </c>
      <c r="AT170" s="216" t="s">
        <v>145</v>
      </c>
      <c r="AU170" s="216" t="s">
        <v>82</v>
      </c>
      <c r="AY170" s="18" t="s">
        <v>143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150</v>
      </c>
      <c r="BM170" s="216" t="s">
        <v>314</v>
      </c>
    </row>
    <row r="171" spans="1:47" s="2" customFormat="1" ht="12">
      <c r="A171" s="39"/>
      <c r="B171" s="40"/>
      <c r="C171" s="41"/>
      <c r="D171" s="218" t="s">
        <v>152</v>
      </c>
      <c r="E171" s="41"/>
      <c r="F171" s="219" t="s">
        <v>315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152</v>
      </c>
      <c r="AU171" s="18" t="s">
        <v>82</v>
      </c>
    </row>
    <row r="172" spans="1:47" s="2" customFormat="1" ht="12">
      <c r="A172" s="39"/>
      <c r="B172" s="40"/>
      <c r="C172" s="41"/>
      <c r="D172" s="223" t="s">
        <v>154</v>
      </c>
      <c r="E172" s="41"/>
      <c r="F172" s="224" t="s">
        <v>316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154</v>
      </c>
      <c r="AU172" s="18" t="s">
        <v>82</v>
      </c>
    </row>
    <row r="173" spans="1:65" s="2" customFormat="1" ht="24.15" customHeight="1">
      <c r="A173" s="39"/>
      <c r="B173" s="40"/>
      <c r="C173" s="205" t="s">
        <v>317</v>
      </c>
      <c r="D173" s="205" t="s">
        <v>145</v>
      </c>
      <c r="E173" s="206" t="s">
        <v>318</v>
      </c>
      <c r="F173" s="207" t="s">
        <v>319</v>
      </c>
      <c r="G173" s="208" t="s">
        <v>148</v>
      </c>
      <c r="H173" s="209">
        <v>6536</v>
      </c>
      <c r="I173" s="210"/>
      <c r="J173" s="211">
        <f>ROUND(I173*H173,2)</f>
        <v>0</v>
      </c>
      <c r="K173" s="207" t="s">
        <v>149</v>
      </c>
      <c r="L173" s="45"/>
      <c r="M173" s="212" t="s">
        <v>19</v>
      </c>
      <c r="N173" s="213" t="s">
        <v>43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150</v>
      </c>
      <c r="AT173" s="216" t="s">
        <v>145</v>
      </c>
      <c r="AU173" s="216" t="s">
        <v>82</v>
      </c>
      <c r="AY173" s="18" t="s">
        <v>143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80</v>
      </c>
      <c r="BK173" s="217">
        <f>ROUND(I173*H173,2)</f>
        <v>0</v>
      </c>
      <c r="BL173" s="18" t="s">
        <v>150</v>
      </c>
      <c r="BM173" s="216" t="s">
        <v>320</v>
      </c>
    </row>
    <row r="174" spans="1:47" s="2" customFormat="1" ht="12">
      <c r="A174" s="39"/>
      <c r="B174" s="40"/>
      <c r="C174" s="41"/>
      <c r="D174" s="218" t="s">
        <v>152</v>
      </c>
      <c r="E174" s="41"/>
      <c r="F174" s="219" t="s">
        <v>321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152</v>
      </c>
      <c r="AU174" s="18" t="s">
        <v>82</v>
      </c>
    </row>
    <row r="175" spans="1:51" s="13" customFormat="1" ht="12">
      <c r="A175" s="13"/>
      <c r="B175" s="225"/>
      <c r="C175" s="226"/>
      <c r="D175" s="223" t="s">
        <v>186</v>
      </c>
      <c r="E175" s="227" t="s">
        <v>19</v>
      </c>
      <c r="F175" s="228" t="s">
        <v>322</v>
      </c>
      <c r="G175" s="226"/>
      <c r="H175" s="229">
        <v>6536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186</v>
      </c>
      <c r="AU175" s="235" t="s">
        <v>82</v>
      </c>
      <c r="AV175" s="13" t="s">
        <v>82</v>
      </c>
      <c r="AW175" s="13" t="s">
        <v>34</v>
      </c>
      <c r="AX175" s="13" t="s">
        <v>80</v>
      </c>
      <c r="AY175" s="235" t="s">
        <v>143</v>
      </c>
    </row>
    <row r="176" spans="1:65" s="2" customFormat="1" ht="37.8" customHeight="1">
      <c r="A176" s="39"/>
      <c r="B176" s="40"/>
      <c r="C176" s="205" t="s">
        <v>323</v>
      </c>
      <c r="D176" s="205" t="s">
        <v>145</v>
      </c>
      <c r="E176" s="206" t="s">
        <v>324</v>
      </c>
      <c r="F176" s="207" t="s">
        <v>325</v>
      </c>
      <c r="G176" s="208" t="s">
        <v>148</v>
      </c>
      <c r="H176" s="209">
        <v>450</v>
      </c>
      <c r="I176" s="210"/>
      <c r="J176" s="211">
        <f>ROUND(I176*H176,2)</f>
        <v>0</v>
      </c>
      <c r="K176" s="207" t="s">
        <v>149</v>
      </c>
      <c r="L176" s="45"/>
      <c r="M176" s="212" t="s">
        <v>19</v>
      </c>
      <c r="N176" s="213" t="s">
        <v>43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150</v>
      </c>
      <c r="AT176" s="216" t="s">
        <v>145</v>
      </c>
      <c r="AU176" s="216" t="s">
        <v>82</v>
      </c>
      <c r="AY176" s="18" t="s">
        <v>143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80</v>
      </c>
      <c r="BK176" s="217">
        <f>ROUND(I176*H176,2)</f>
        <v>0</v>
      </c>
      <c r="BL176" s="18" t="s">
        <v>150</v>
      </c>
      <c r="BM176" s="216" t="s">
        <v>326</v>
      </c>
    </row>
    <row r="177" spans="1:47" s="2" customFormat="1" ht="12">
      <c r="A177" s="39"/>
      <c r="B177" s="40"/>
      <c r="C177" s="41"/>
      <c r="D177" s="218" t="s">
        <v>152</v>
      </c>
      <c r="E177" s="41"/>
      <c r="F177" s="219" t="s">
        <v>327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152</v>
      </c>
      <c r="AU177" s="18" t="s">
        <v>82</v>
      </c>
    </row>
    <row r="178" spans="1:47" s="2" customFormat="1" ht="12">
      <c r="A178" s="39"/>
      <c r="B178" s="40"/>
      <c r="C178" s="41"/>
      <c r="D178" s="223" t="s">
        <v>154</v>
      </c>
      <c r="E178" s="41"/>
      <c r="F178" s="224" t="s">
        <v>328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154</v>
      </c>
      <c r="AU178" s="18" t="s">
        <v>82</v>
      </c>
    </row>
    <row r="179" spans="1:51" s="13" customFormat="1" ht="12">
      <c r="A179" s="13"/>
      <c r="B179" s="225"/>
      <c r="C179" s="226"/>
      <c r="D179" s="223" t="s">
        <v>186</v>
      </c>
      <c r="E179" s="227" t="s">
        <v>19</v>
      </c>
      <c r="F179" s="228" t="s">
        <v>329</v>
      </c>
      <c r="G179" s="226"/>
      <c r="H179" s="229">
        <v>450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186</v>
      </c>
      <c r="AU179" s="235" t="s">
        <v>82</v>
      </c>
      <c r="AV179" s="13" t="s">
        <v>82</v>
      </c>
      <c r="AW179" s="13" t="s">
        <v>34</v>
      </c>
      <c r="AX179" s="13" t="s">
        <v>80</v>
      </c>
      <c r="AY179" s="235" t="s">
        <v>143</v>
      </c>
    </row>
    <row r="180" spans="1:65" s="2" customFormat="1" ht="37.8" customHeight="1">
      <c r="A180" s="39"/>
      <c r="B180" s="40"/>
      <c r="C180" s="205" t="s">
        <v>330</v>
      </c>
      <c r="D180" s="205" t="s">
        <v>145</v>
      </c>
      <c r="E180" s="206" t="s">
        <v>331</v>
      </c>
      <c r="F180" s="207" t="s">
        <v>332</v>
      </c>
      <c r="G180" s="208" t="s">
        <v>148</v>
      </c>
      <c r="H180" s="209">
        <v>450</v>
      </c>
      <c r="I180" s="210"/>
      <c r="J180" s="211">
        <f>ROUND(I180*H180,2)</f>
        <v>0</v>
      </c>
      <c r="K180" s="207" t="s">
        <v>149</v>
      </c>
      <c r="L180" s="45"/>
      <c r="M180" s="212" t="s">
        <v>19</v>
      </c>
      <c r="N180" s="213" t="s">
        <v>43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150</v>
      </c>
      <c r="AT180" s="216" t="s">
        <v>145</v>
      </c>
      <c r="AU180" s="216" t="s">
        <v>82</v>
      </c>
      <c r="AY180" s="18" t="s">
        <v>143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150</v>
      </c>
      <c r="BM180" s="216" t="s">
        <v>333</v>
      </c>
    </row>
    <row r="181" spans="1:47" s="2" customFormat="1" ht="12">
      <c r="A181" s="39"/>
      <c r="B181" s="40"/>
      <c r="C181" s="41"/>
      <c r="D181" s="218" t="s">
        <v>152</v>
      </c>
      <c r="E181" s="41"/>
      <c r="F181" s="219" t="s">
        <v>334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152</v>
      </c>
      <c r="AU181" s="18" t="s">
        <v>82</v>
      </c>
    </row>
    <row r="182" spans="1:51" s="13" customFormat="1" ht="12">
      <c r="A182" s="13"/>
      <c r="B182" s="225"/>
      <c r="C182" s="226"/>
      <c r="D182" s="223" t="s">
        <v>186</v>
      </c>
      <c r="E182" s="227" t="s">
        <v>19</v>
      </c>
      <c r="F182" s="228" t="s">
        <v>329</v>
      </c>
      <c r="G182" s="226"/>
      <c r="H182" s="229">
        <v>450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186</v>
      </c>
      <c r="AU182" s="235" t="s">
        <v>82</v>
      </c>
      <c r="AV182" s="13" t="s">
        <v>82</v>
      </c>
      <c r="AW182" s="13" t="s">
        <v>34</v>
      </c>
      <c r="AX182" s="13" t="s">
        <v>80</v>
      </c>
      <c r="AY182" s="235" t="s">
        <v>143</v>
      </c>
    </row>
    <row r="183" spans="1:65" s="2" customFormat="1" ht="16.5" customHeight="1">
      <c r="A183" s="39"/>
      <c r="B183" s="40"/>
      <c r="C183" s="236" t="s">
        <v>335</v>
      </c>
      <c r="D183" s="236" t="s">
        <v>189</v>
      </c>
      <c r="E183" s="237" t="s">
        <v>336</v>
      </c>
      <c r="F183" s="238" t="s">
        <v>337</v>
      </c>
      <c r="G183" s="239" t="s">
        <v>338</v>
      </c>
      <c r="H183" s="240">
        <v>9</v>
      </c>
      <c r="I183" s="241"/>
      <c r="J183" s="242">
        <f>ROUND(I183*H183,2)</f>
        <v>0</v>
      </c>
      <c r="K183" s="238" t="s">
        <v>149</v>
      </c>
      <c r="L183" s="243"/>
      <c r="M183" s="244" t="s">
        <v>19</v>
      </c>
      <c r="N183" s="245" t="s">
        <v>43</v>
      </c>
      <c r="O183" s="85"/>
      <c r="P183" s="214">
        <f>O183*H183</f>
        <v>0</v>
      </c>
      <c r="Q183" s="214">
        <v>0.001</v>
      </c>
      <c r="R183" s="214">
        <f>Q183*H183</f>
        <v>0.009000000000000001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193</v>
      </c>
      <c r="AT183" s="216" t="s">
        <v>189</v>
      </c>
      <c r="AU183" s="216" t="s">
        <v>82</v>
      </c>
      <c r="AY183" s="18" t="s">
        <v>143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80</v>
      </c>
      <c r="BK183" s="217">
        <f>ROUND(I183*H183,2)</f>
        <v>0</v>
      </c>
      <c r="BL183" s="18" t="s">
        <v>150</v>
      </c>
      <c r="BM183" s="216" t="s">
        <v>339</v>
      </c>
    </row>
    <row r="184" spans="1:51" s="13" customFormat="1" ht="12">
      <c r="A184" s="13"/>
      <c r="B184" s="225"/>
      <c r="C184" s="226"/>
      <c r="D184" s="223" t="s">
        <v>186</v>
      </c>
      <c r="E184" s="226"/>
      <c r="F184" s="228" t="s">
        <v>340</v>
      </c>
      <c r="G184" s="226"/>
      <c r="H184" s="229">
        <v>9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186</v>
      </c>
      <c r="AU184" s="235" t="s">
        <v>82</v>
      </c>
      <c r="AV184" s="13" t="s">
        <v>82</v>
      </c>
      <c r="AW184" s="13" t="s">
        <v>4</v>
      </c>
      <c r="AX184" s="13" t="s">
        <v>80</v>
      </c>
      <c r="AY184" s="235" t="s">
        <v>143</v>
      </c>
    </row>
    <row r="185" spans="1:65" s="2" customFormat="1" ht="37.8" customHeight="1">
      <c r="A185" s="39"/>
      <c r="B185" s="40"/>
      <c r="C185" s="205" t="s">
        <v>341</v>
      </c>
      <c r="D185" s="205" t="s">
        <v>145</v>
      </c>
      <c r="E185" s="206" t="s">
        <v>342</v>
      </c>
      <c r="F185" s="207" t="s">
        <v>343</v>
      </c>
      <c r="G185" s="208" t="s">
        <v>148</v>
      </c>
      <c r="H185" s="209">
        <v>2685</v>
      </c>
      <c r="I185" s="210"/>
      <c r="J185" s="211">
        <f>ROUND(I185*H185,2)</f>
        <v>0</v>
      </c>
      <c r="K185" s="207" t="s">
        <v>149</v>
      </c>
      <c r="L185" s="45"/>
      <c r="M185" s="212" t="s">
        <v>19</v>
      </c>
      <c r="N185" s="213" t="s">
        <v>43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150</v>
      </c>
      <c r="AT185" s="216" t="s">
        <v>145</v>
      </c>
      <c r="AU185" s="216" t="s">
        <v>82</v>
      </c>
      <c r="AY185" s="18" t="s">
        <v>143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80</v>
      </c>
      <c r="BK185" s="217">
        <f>ROUND(I185*H185,2)</f>
        <v>0</v>
      </c>
      <c r="BL185" s="18" t="s">
        <v>150</v>
      </c>
      <c r="BM185" s="216" t="s">
        <v>344</v>
      </c>
    </row>
    <row r="186" spans="1:47" s="2" customFormat="1" ht="12">
      <c r="A186" s="39"/>
      <c r="B186" s="40"/>
      <c r="C186" s="41"/>
      <c r="D186" s="218" t="s">
        <v>152</v>
      </c>
      <c r="E186" s="41"/>
      <c r="F186" s="219" t="s">
        <v>345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152</v>
      </c>
      <c r="AU186" s="18" t="s">
        <v>82</v>
      </c>
    </row>
    <row r="187" spans="1:51" s="13" customFormat="1" ht="12">
      <c r="A187" s="13"/>
      <c r="B187" s="225"/>
      <c r="C187" s="226"/>
      <c r="D187" s="223" t="s">
        <v>186</v>
      </c>
      <c r="E187" s="227" t="s">
        <v>19</v>
      </c>
      <c r="F187" s="228" t="s">
        <v>346</v>
      </c>
      <c r="G187" s="226"/>
      <c r="H187" s="229">
        <v>2685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186</v>
      </c>
      <c r="AU187" s="235" t="s">
        <v>82</v>
      </c>
      <c r="AV187" s="13" t="s">
        <v>82</v>
      </c>
      <c r="AW187" s="13" t="s">
        <v>34</v>
      </c>
      <c r="AX187" s="13" t="s">
        <v>80</v>
      </c>
      <c r="AY187" s="235" t="s">
        <v>143</v>
      </c>
    </row>
    <row r="188" spans="1:65" s="2" customFormat="1" ht="16.5" customHeight="1">
      <c r="A188" s="39"/>
      <c r="B188" s="40"/>
      <c r="C188" s="236" t="s">
        <v>347</v>
      </c>
      <c r="D188" s="236" t="s">
        <v>189</v>
      </c>
      <c r="E188" s="237" t="s">
        <v>336</v>
      </c>
      <c r="F188" s="238" t="s">
        <v>337</v>
      </c>
      <c r="G188" s="239" t="s">
        <v>338</v>
      </c>
      <c r="H188" s="240">
        <v>53.7</v>
      </c>
      <c r="I188" s="241"/>
      <c r="J188" s="242">
        <f>ROUND(I188*H188,2)</f>
        <v>0</v>
      </c>
      <c r="K188" s="238" t="s">
        <v>149</v>
      </c>
      <c r="L188" s="243"/>
      <c r="M188" s="244" t="s">
        <v>19</v>
      </c>
      <c r="N188" s="245" t="s">
        <v>43</v>
      </c>
      <c r="O188" s="85"/>
      <c r="P188" s="214">
        <f>O188*H188</f>
        <v>0</v>
      </c>
      <c r="Q188" s="214">
        <v>0.001</v>
      </c>
      <c r="R188" s="214">
        <f>Q188*H188</f>
        <v>0.053700000000000005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193</v>
      </c>
      <c r="AT188" s="216" t="s">
        <v>189</v>
      </c>
      <c r="AU188" s="216" t="s">
        <v>82</v>
      </c>
      <c r="AY188" s="18" t="s">
        <v>143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80</v>
      </c>
      <c r="BK188" s="217">
        <f>ROUND(I188*H188,2)</f>
        <v>0</v>
      </c>
      <c r="BL188" s="18" t="s">
        <v>150</v>
      </c>
      <c r="BM188" s="216" t="s">
        <v>348</v>
      </c>
    </row>
    <row r="189" spans="1:51" s="13" customFormat="1" ht="12">
      <c r="A189" s="13"/>
      <c r="B189" s="225"/>
      <c r="C189" s="226"/>
      <c r="D189" s="223" t="s">
        <v>186</v>
      </c>
      <c r="E189" s="226"/>
      <c r="F189" s="228" t="s">
        <v>349</v>
      </c>
      <c r="G189" s="226"/>
      <c r="H189" s="229">
        <v>53.7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186</v>
      </c>
      <c r="AU189" s="235" t="s">
        <v>82</v>
      </c>
      <c r="AV189" s="13" t="s">
        <v>82</v>
      </c>
      <c r="AW189" s="13" t="s">
        <v>4</v>
      </c>
      <c r="AX189" s="13" t="s">
        <v>80</v>
      </c>
      <c r="AY189" s="235" t="s">
        <v>143</v>
      </c>
    </row>
    <row r="190" spans="1:65" s="2" customFormat="1" ht="49.05" customHeight="1">
      <c r="A190" s="39"/>
      <c r="B190" s="40"/>
      <c r="C190" s="205" t="s">
        <v>350</v>
      </c>
      <c r="D190" s="205" t="s">
        <v>145</v>
      </c>
      <c r="E190" s="206" t="s">
        <v>351</v>
      </c>
      <c r="F190" s="207" t="s">
        <v>352</v>
      </c>
      <c r="G190" s="208" t="s">
        <v>148</v>
      </c>
      <c r="H190" s="209">
        <v>1512</v>
      </c>
      <c r="I190" s="210"/>
      <c r="J190" s="211">
        <f>ROUND(I190*H190,2)</f>
        <v>0</v>
      </c>
      <c r="K190" s="207" t="s">
        <v>149</v>
      </c>
      <c r="L190" s="45"/>
      <c r="M190" s="212" t="s">
        <v>19</v>
      </c>
      <c r="N190" s="213" t="s">
        <v>43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150</v>
      </c>
      <c r="AT190" s="216" t="s">
        <v>145</v>
      </c>
      <c r="AU190" s="216" t="s">
        <v>82</v>
      </c>
      <c r="AY190" s="18" t="s">
        <v>143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80</v>
      </c>
      <c r="BK190" s="217">
        <f>ROUND(I190*H190,2)</f>
        <v>0</v>
      </c>
      <c r="BL190" s="18" t="s">
        <v>150</v>
      </c>
      <c r="BM190" s="216" t="s">
        <v>353</v>
      </c>
    </row>
    <row r="191" spans="1:47" s="2" customFormat="1" ht="12">
      <c r="A191" s="39"/>
      <c r="B191" s="40"/>
      <c r="C191" s="41"/>
      <c r="D191" s="218" t="s">
        <v>152</v>
      </c>
      <c r="E191" s="41"/>
      <c r="F191" s="219" t="s">
        <v>354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152</v>
      </c>
      <c r="AU191" s="18" t="s">
        <v>82</v>
      </c>
    </row>
    <row r="192" spans="1:65" s="2" customFormat="1" ht="37.8" customHeight="1">
      <c r="A192" s="39"/>
      <c r="B192" s="40"/>
      <c r="C192" s="205" t="s">
        <v>355</v>
      </c>
      <c r="D192" s="205" t="s">
        <v>145</v>
      </c>
      <c r="E192" s="206" t="s">
        <v>356</v>
      </c>
      <c r="F192" s="207" t="s">
        <v>357</v>
      </c>
      <c r="G192" s="208" t="s">
        <v>148</v>
      </c>
      <c r="H192" s="209">
        <v>1164</v>
      </c>
      <c r="I192" s="210"/>
      <c r="J192" s="211">
        <f>ROUND(I192*H192,2)</f>
        <v>0</v>
      </c>
      <c r="K192" s="207" t="s">
        <v>149</v>
      </c>
      <c r="L192" s="45"/>
      <c r="M192" s="212" t="s">
        <v>19</v>
      </c>
      <c r="N192" s="213" t="s">
        <v>43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150</v>
      </c>
      <c r="AT192" s="216" t="s">
        <v>145</v>
      </c>
      <c r="AU192" s="216" t="s">
        <v>82</v>
      </c>
      <c r="AY192" s="18" t="s">
        <v>143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80</v>
      </c>
      <c r="BK192" s="217">
        <f>ROUND(I192*H192,2)</f>
        <v>0</v>
      </c>
      <c r="BL192" s="18" t="s">
        <v>150</v>
      </c>
      <c r="BM192" s="216" t="s">
        <v>358</v>
      </c>
    </row>
    <row r="193" spans="1:47" s="2" customFormat="1" ht="12">
      <c r="A193" s="39"/>
      <c r="B193" s="40"/>
      <c r="C193" s="41"/>
      <c r="D193" s="218" t="s">
        <v>152</v>
      </c>
      <c r="E193" s="41"/>
      <c r="F193" s="219" t="s">
        <v>359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152</v>
      </c>
      <c r="AU193" s="18" t="s">
        <v>82</v>
      </c>
    </row>
    <row r="194" spans="1:51" s="13" customFormat="1" ht="12">
      <c r="A194" s="13"/>
      <c r="B194" s="225"/>
      <c r="C194" s="226"/>
      <c r="D194" s="223" t="s">
        <v>186</v>
      </c>
      <c r="E194" s="227" t="s">
        <v>19</v>
      </c>
      <c r="F194" s="228" t="s">
        <v>360</v>
      </c>
      <c r="G194" s="226"/>
      <c r="H194" s="229">
        <v>1164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186</v>
      </c>
      <c r="AU194" s="235" t="s">
        <v>82</v>
      </c>
      <c r="AV194" s="13" t="s">
        <v>82</v>
      </c>
      <c r="AW194" s="13" t="s">
        <v>34</v>
      </c>
      <c r="AX194" s="13" t="s">
        <v>80</v>
      </c>
      <c r="AY194" s="235" t="s">
        <v>143</v>
      </c>
    </row>
    <row r="195" spans="1:65" s="2" customFormat="1" ht="37.8" customHeight="1">
      <c r="A195" s="39"/>
      <c r="B195" s="40"/>
      <c r="C195" s="205" t="s">
        <v>361</v>
      </c>
      <c r="D195" s="205" t="s">
        <v>145</v>
      </c>
      <c r="E195" s="206" t="s">
        <v>362</v>
      </c>
      <c r="F195" s="207" t="s">
        <v>363</v>
      </c>
      <c r="G195" s="208" t="s">
        <v>148</v>
      </c>
      <c r="H195" s="209">
        <v>2676</v>
      </c>
      <c r="I195" s="210"/>
      <c r="J195" s="211">
        <f>ROUND(I195*H195,2)</f>
        <v>0</v>
      </c>
      <c r="K195" s="207" t="s">
        <v>149</v>
      </c>
      <c r="L195" s="45"/>
      <c r="M195" s="212" t="s">
        <v>19</v>
      </c>
      <c r="N195" s="213" t="s">
        <v>43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150</v>
      </c>
      <c r="AT195" s="216" t="s">
        <v>145</v>
      </c>
      <c r="AU195" s="216" t="s">
        <v>82</v>
      </c>
      <c r="AY195" s="18" t="s">
        <v>143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80</v>
      </c>
      <c r="BK195" s="217">
        <f>ROUND(I195*H195,2)</f>
        <v>0</v>
      </c>
      <c r="BL195" s="18" t="s">
        <v>150</v>
      </c>
      <c r="BM195" s="216" t="s">
        <v>364</v>
      </c>
    </row>
    <row r="196" spans="1:47" s="2" customFormat="1" ht="12">
      <c r="A196" s="39"/>
      <c r="B196" s="40"/>
      <c r="C196" s="41"/>
      <c r="D196" s="218" t="s">
        <v>152</v>
      </c>
      <c r="E196" s="41"/>
      <c r="F196" s="219" t="s">
        <v>365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152</v>
      </c>
      <c r="AU196" s="18" t="s">
        <v>82</v>
      </c>
    </row>
    <row r="197" spans="1:51" s="13" customFormat="1" ht="12">
      <c r="A197" s="13"/>
      <c r="B197" s="225"/>
      <c r="C197" s="226"/>
      <c r="D197" s="223" t="s">
        <v>186</v>
      </c>
      <c r="E197" s="227" t="s">
        <v>19</v>
      </c>
      <c r="F197" s="228" t="s">
        <v>366</v>
      </c>
      <c r="G197" s="226"/>
      <c r="H197" s="229">
        <v>2676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186</v>
      </c>
      <c r="AU197" s="235" t="s">
        <v>82</v>
      </c>
      <c r="AV197" s="13" t="s">
        <v>82</v>
      </c>
      <c r="AW197" s="13" t="s">
        <v>34</v>
      </c>
      <c r="AX197" s="13" t="s">
        <v>80</v>
      </c>
      <c r="AY197" s="235" t="s">
        <v>143</v>
      </c>
    </row>
    <row r="198" spans="1:63" s="12" customFormat="1" ht="22.8" customHeight="1">
      <c r="A198" s="12"/>
      <c r="B198" s="189"/>
      <c r="C198" s="190"/>
      <c r="D198" s="191" t="s">
        <v>71</v>
      </c>
      <c r="E198" s="203" t="s">
        <v>82</v>
      </c>
      <c r="F198" s="203" t="s">
        <v>367</v>
      </c>
      <c r="G198" s="190"/>
      <c r="H198" s="190"/>
      <c r="I198" s="193"/>
      <c r="J198" s="204">
        <f>BK198</f>
        <v>0</v>
      </c>
      <c r="K198" s="190"/>
      <c r="L198" s="195"/>
      <c r="M198" s="196"/>
      <c r="N198" s="197"/>
      <c r="O198" s="197"/>
      <c r="P198" s="198">
        <f>P199</f>
        <v>0</v>
      </c>
      <c r="Q198" s="197"/>
      <c r="R198" s="198">
        <f>R199</f>
        <v>121.83210000000001</v>
      </c>
      <c r="S198" s="197"/>
      <c r="T198" s="199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0" t="s">
        <v>80</v>
      </c>
      <c r="AT198" s="201" t="s">
        <v>71</v>
      </c>
      <c r="AU198" s="201" t="s">
        <v>80</v>
      </c>
      <c r="AY198" s="200" t="s">
        <v>143</v>
      </c>
      <c r="BK198" s="202">
        <f>BK199</f>
        <v>0</v>
      </c>
    </row>
    <row r="199" spans="1:65" s="2" customFormat="1" ht="55.5" customHeight="1">
      <c r="A199" s="39"/>
      <c r="B199" s="40"/>
      <c r="C199" s="205" t="s">
        <v>368</v>
      </c>
      <c r="D199" s="205" t="s">
        <v>145</v>
      </c>
      <c r="E199" s="206" t="s">
        <v>369</v>
      </c>
      <c r="F199" s="207" t="s">
        <v>370</v>
      </c>
      <c r="G199" s="208" t="s">
        <v>170</v>
      </c>
      <c r="H199" s="209">
        <v>445</v>
      </c>
      <c r="I199" s="210"/>
      <c r="J199" s="211">
        <f>ROUND(I199*H199,2)</f>
        <v>0</v>
      </c>
      <c r="K199" s="207" t="s">
        <v>19</v>
      </c>
      <c r="L199" s="45"/>
      <c r="M199" s="212" t="s">
        <v>19</v>
      </c>
      <c r="N199" s="213" t="s">
        <v>43</v>
      </c>
      <c r="O199" s="85"/>
      <c r="P199" s="214">
        <f>O199*H199</f>
        <v>0</v>
      </c>
      <c r="Q199" s="214">
        <v>0.27378</v>
      </c>
      <c r="R199" s="214">
        <f>Q199*H199</f>
        <v>121.83210000000001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150</v>
      </c>
      <c r="AT199" s="216" t="s">
        <v>145</v>
      </c>
      <c r="AU199" s="216" t="s">
        <v>82</v>
      </c>
      <c r="AY199" s="18" t="s">
        <v>143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80</v>
      </c>
      <c r="BK199" s="217">
        <f>ROUND(I199*H199,2)</f>
        <v>0</v>
      </c>
      <c r="BL199" s="18" t="s">
        <v>150</v>
      </c>
      <c r="BM199" s="216" t="s">
        <v>371</v>
      </c>
    </row>
    <row r="200" spans="1:63" s="12" customFormat="1" ht="22.8" customHeight="1">
      <c r="A200" s="12"/>
      <c r="B200" s="189"/>
      <c r="C200" s="190"/>
      <c r="D200" s="191" t="s">
        <v>71</v>
      </c>
      <c r="E200" s="203" t="s">
        <v>150</v>
      </c>
      <c r="F200" s="203" t="s">
        <v>372</v>
      </c>
      <c r="G200" s="190"/>
      <c r="H200" s="190"/>
      <c r="I200" s="193"/>
      <c r="J200" s="204">
        <f>BK200</f>
        <v>0</v>
      </c>
      <c r="K200" s="190"/>
      <c r="L200" s="195"/>
      <c r="M200" s="196"/>
      <c r="N200" s="197"/>
      <c r="O200" s="197"/>
      <c r="P200" s="198">
        <f>SUM(P201:P202)</f>
        <v>0</v>
      </c>
      <c r="Q200" s="197"/>
      <c r="R200" s="198">
        <f>SUM(R201:R202)</f>
        <v>0</v>
      </c>
      <c r="S200" s="197"/>
      <c r="T200" s="199">
        <f>SUM(T201:T202)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0" t="s">
        <v>80</v>
      </c>
      <c r="AT200" s="201" t="s">
        <v>71</v>
      </c>
      <c r="AU200" s="201" t="s">
        <v>80</v>
      </c>
      <c r="AY200" s="200" t="s">
        <v>143</v>
      </c>
      <c r="BK200" s="202">
        <f>SUM(BK201:BK202)</f>
        <v>0</v>
      </c>
    </row>
    <row r="201" spans="1:65" s="2" customFormat="1" ht="37.8" customHeight="1">
      <c r="A201" s="39"/>
      <c r="B201" s="40"/>
      <c r="C201" s="205" t="s">
        <v>373</v>
      </c>
      <c r="D201" s="205" t="s">
        <v>145</v>
      </c>
      <c r="E201" s="206" t="s">
        <v>374</v>
      </c>
      <c r="F201" s="207" t="s">
        <v>375</v>
      </c>
      <c r="G201" s="208" t="s">
        <v>148</v>
      </c>
      <c r="H201" s="209">
        <v>105.3</v>
      </c>
      <c r="I201" s="210"/>
      <c r="J201" s="211">
        <f>ROUND(I201*H201,2)</f>
        <v>0</v>
      </c>
      <c r="K201" s="207" t="s">
        <v>149</v>
      </c>
      <c r="L201" s="45"/>
      <c r="M201" s="212" t="s">
        <v>19</v>
      </c>
      <c r="N201" s="213" t="s">
        <v>43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150</v>
      </c>
      <c r="AT201" s="216" t="s">
        <v>145</v>
      </c>
      <c r="AU201" s="216" t="s">
        <v>82</v>
      </c>
      <c r="AY201" s="18" t="s">
        <v>143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80</v>
      </c>
      <c r="BK201" s="217">
        <f>ROUND(I201*H201,2)</f>
        <v>0</v>
      </c>
      <c r="BL201" s="18" t="s">
        <v>150</v>
      </c>
      <c r="BM201" s="216" t="s">
        <v>376</v>
      </c>
    </row>
    <row r="202" spans="1:47" s="2" customFormat="1" ht="12">
      <c r="A202" s="39"/>
      <c r="B202" s="40"/>
      <c r="C202" s="41"/>
      <c r="D202" s="218" t="s">
        <v>152</v>
      </c>
      <c r="E202" s="41"/>
      <c r="F202" s="219" t="s">
        <v>377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152</v>
      </c>
      <c r="AU202" s="18" t="s">
        <v>82</v>
      </c>
    </row>
    <row r="203" spans="1:63" s="12" customFormat="1" ht="22.8" customHeight="1">
      <c r="A203" s="12"/>
      <c r="B203" s="189"/>
      <c r="C203" s="190"/>
      <c r="D203" s="191" t="s">
        <v>71</v>
      </c>
      <c r="E203" s="203" t="s">
        <v>174</v>
      </c>
      <c r="F203" s="203" t="s">
        <v>378</v>
      </c>
      <c r="G203" s="190"/>
      <c r="H203" s="190"/>
      <c r="I203" s="193"/>
      <c r="J203" s="204">
        <f>BK203</f>
        <v>0</v>
      </c>
      <c r="K203" s="190"/>
      <c r="L203" s="195"/>
      <c r="M203" s="196"/>
      <c r="N203" s="197"/>
      <c r="O203" s="197"/>
      <c r="P203" s="198">
        <f>SUM(P204:P234)</f>
        <v>0</v>
      </c>
      <c r="Q203" s="197"/>
      <c r="R203" s="198">
        <f>SUM(R204:R234)</f>
        <v>155.25085320000002</v>
      </c>
      <c r="S203" s="197"/>
      <c r="T203" s="199">
        <f>SUM(T204:T234)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0" t="s">
        <v>80</v>
      </c>
      <c r="AT203" s="201" t="s">
        <v>71</v>
      </c>
      <c r="AU203" s="201" t="s">
        <v>80</v>
      </c>
      <c r="AY203" s="200" t="s">
        <v>143</v>
      </c>
      <c r="BK203" s="202">
        <f>SUM(BK204:BK234)</f>
        <v>0</v>
      </c>
    </row>
    <row r="204" spans="1:65" s="2" customFormat="1" ht="33" customHeight="1">
      <c r="A204" s="39"/>
      <c r="B204" s="40"/>
      <c r="C204" s="205" t="s">
        <v>379</v>
      </c>
      <c r="D204" s="205" t="s">
        <v>145</v>
      </c>
      <c r="E204" s="206" t="s">
        <v>380</v>
      </c>
      <c r="F204" s="207" t="s">
        <v>381</v>
      </c>
      <c r="G204" s="208" t="s">
        <v>148</v>
      </c>
      <c r="H204" s="209">
        <v>4790</v>
      </c>
      <c r="I204" s="210"/>
      <c r="J204" s="211">
        <f>ROUND(I204*H204,2)</f>
        <v>0</v>
      </c>
      <c r="K204" s="207" t="s">
        <v>149</v>
      </c>
      <c r="L204" s="45"/>
      <c r="M204" s="212" t="s">
        <v>19</v>
      </c>
      <c r="N204" s="213" t="s">
        <v>43</v>
      </c>
      <c r="O204" s="85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150</v>
      </c>
      <c r="AT204" s="216" t="s">
        <v>145</v>
      </c>
      <c r="AU204" s="216" t="s">
        <v>82</v>
      </c>
      <c r="AY204" s="18" t="s">
        <v>143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80</v>
      </c>
      <c r="BK204" s="217">
        <f>ROUND(I204*H204,2)</f>
        <v>0</v>
      </c>
      <c r="BL204" s="18" t="s">
        <v>150</v>
      </c>
      <c r="BM204" s="216" t="s">
        <v>382</v>
      </c>
    </row>
    <row r="205" spans="1:47" s="2" customFormat="1" ht="12">
      <c r="A205" s="39"/>
      <c r="B205" s="40"/>
      <c r="C205" s="41"/>
      <c r="D205" s="218" t="s">
        <v>152</v>
      </c>
      <c r="E205" s="41"/>
      <c r="F205" s="219" t="s">
        <v>383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152</v>
      </c>
      <c r="AU205" s="18" t="s">
        <v>82</v>
      </c>
    </row>
    <row r="206" spans="1:51" s="13" customFormat="1" ht="12">
      <c r="A206" s="13"/>
      <c r="B206" s="225"/>
      <c r="C206" s="226"/>
      <c r="D206" s="223" t="s">
        <v>186</v>
      </c>
      <c r="E206" s="227" t="s">
        <v>19</v>
      </c>
      <c r="F206" s="228" t="s">
        <v>384</v>
      </c>
      <c r="G206" s="226"/>
      <c r="H206" s="229">
        <v>4790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186</v>
      </c>
      <c r="AU206" s="235" t="s">
        <v>82</v>
      </c>
      <c r="AV206" s="13" t="s">
        <v>82</v>
      </c>
      <c r="AW206" s="13" t="s">
        <v>34</v>
      </c>
      <c r="AX206" s="13" t="s">
        <v>80</v>
      </c>
      <c r="AY206" s="235" t="s">
        <v>143</v>
      </c>
    </row>
    <row r="207" spans="1:65" s="2" customFormat="1" ht="37.8" customHeight="1">
      <c r="A207" s="39"/>
      <c r="B207" s="40"/>
      <c r="C207" s="205" t="s">
        <v>385</v>
      </c>
      <c r="D207" s="205" t="s">
        <v>145</v>
      </c>
      <c r="E207" s="206" t="s">
        <v>386</v>
      </c>
      <c r="F207" s="207" t="s">
        <v>387</v>
      </c>
      <c r="G207" s="208" t="s">
        <v>148</v>
      </c>
      <c r="H207" s="209">
        <v>3943.6</v>
      </c>
      <c r="I207" s="210"/>
      <c r="J207" s="211">
        <f>ROUND(I207*H207,2)</f>
        <v>0</v>
      </c>
      <c r="K207" s="207" t="s">
        <v>149</v>
      </c>
      <c r="L207" s="45"/>
      <c r="M207" s="212" t="s">
        <v>19</v>
      </c>
      <c r="N207" s="213" t="s">
        <v>43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150</v>
      </c>
      <c r="AT207" s="216" t="s">
        <v>145</v>
      </c>
      <c r="AU207" s="216" t="s">
        <v>82</v>
      </c>
      <c r="AY207" s="18" t="s">
        <v>143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80</v>
      </c>
      <c r="BK207" s="217">
        <f>ROUND(I207*H207,2)</f>
        <v>0</v>
      </c>
      <c r="BL207" s="18" t="s">
        <v>150</v>
      </c>
      <c r="BM207" s="216" t="s">
        <v>388</v>
      </c>
    </row>
    <row r="208" spans="1:47" s="2" customFormat="1" ht="12">
      <c r="A208" s="39"/>
      <c r="B208" s="40"/>
      <c r="C208" s="41"/>
      <c r="D208" s="218" t="s">
        <v>152</v>
      </c>
      <c r="E208" s="41"/>
      <c r="F208" s="219" t="s">
        <v>389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152</v>
      </c>
      <c r="AU208" s="18" t="s">
        <v>82</v>
      </c>
    </row>
    <row r="209" spans="1:51" s="13" customFormat="1" ht="12">
      <c r="A209" s="13"/>
      <c r="B209" s="225"/>
      <c r="C209" s="226"/>
      <c r="D209" s="223" t="s">
        <v>186</v>
      </c>
      <c r="E209" s="227" t="s">
        <v>19</v>
      </c>
      <c r="F209" s="228" t="s">
        <v>390</v>
      </c>
      <c r="G209" s="226"/>
      <c r="H209" s="229">
        <v>3943.6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186</v>
      </c>
      <c r="AU209" s="235" t="s">
        <v>82</v>
      </c>
      <c r="AV209" s="13" t="s">
        <v>82</v>
      </c>
      <c r="AW209" s="13" t="s">
        <v>34</v>
      </c>
      <c r="AX209" s="13" t="s">
        <v>80</v>
      </c>
      <c r="AY209" s="235" t="s">
        <v>143</v>
      </c>
    </row>
    <row r="210" spans="1:65" s="2" customFormat="1" ht="49.05" customHeight="1">
      <c r="A210" s="39"/>
      <c r="B210" s="40"/>
      <c r="C210" s="205" t="s">
        <v>391</v>
      </c>
      <c r="D210" s="205" t="s">
        <v>145</v>
      </c>
      <c r="E210" s="206" t="s">
        <v>392</v>
      </c>
      <c r="F210" s="207" t="s">
        <v>393</v>
      </c>
      <c r="G210" s="208" t="s">
        <v>148</v>
      </c>
      <c r="H210" s="209">
        <v>3862.75</v>
      </c>
      <c r="I210" s="210"/>
      <c r="J210" s="211">
        <f>ROUND(I210*H210,2)</f>
        <v>0</v>
      </c>
      <c r="K210" s="207" t="s">
        <v>149</v>
      </c>
      <c r="L210" s="45"/>
      <c r="M210" s="212" t="s">
        <v>19</v>
      </c>
      <c r="N210" s="213" t="s">
        <v>43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150</v>
      </c>
      <c r="AT210" s="216" t="s">
        <v>145</v>
      </c>
      <c r="AU210" s="216" t="s">
        <v>82</v>
      </c>
      <c r="AY210" s="18" t="s">
        <v>143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80</v>
      </c>
      <c r="BK210" s="217">
        <f>ROUND(I210*H210,2)</f>
        <v>0</v>
      </c>
      <c r="BL210" s="18" t="s">
        <v>150</v>
      </c>
      <c r="BM210" s="216" t="s">
        <v>394</v>
      </c>
    </row>
    <row r="211" spans="1:47" s="2" customFormat="1" ht="12">
      <c r="A211" s="39"/>
      <c r="B211" s="40"/>
      <c r="C211" s="41"/>
      <c r="D211" s="218" t="s">
        <v>152</v>
      </c>
      <c r="E211" s="41"/>
      <c r="F211" s="219" t="s">
        <v>395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152</v>
      </c>
      <c r="AU211" s="18" t="s">
        <v>82</v>
      </c>
    </row>
    <row r="212" spans="1:51" s="13" customFormat="1" ht="12">
      <c r="A212" s="13"/>
      <c r="B212" s="225"/>
      <c r="C212" s="226"/>
      <c r="D212" s="223" t="s">
        <v>186</v>
      </c>
      <c r="E212" s="227" t="s">
        <v>19</v>
      </c>
      <c r="F212" s="228" t="s">
        <v>396</v>
      </c>
      <c r="G212" s="226"/>
      <c r="H212" s="229">
        <v>3862.75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186</v>
      </c>
      <c r="AU212" s="235" t="s">
        <v>82</v>
      </c>
      <c r="AV212" s="13" t="s">
        <v>82</v>
      </c>
      <c r="AW212" s="13" t="s">
        <v>34</v>
      </c>
      <c r="AX212" s="13" t="s">
        <v>80</v>
      </c>
      <c r="AY212" s="235" t="s">
        <v>143</v>
      </c>
    </row>
    <row r="213" spans="1:65" s="2" customFormat="1" ht="37.8" customHeight="1">
      <c r="A213" s="39"/>
      <c r="B213" s="40"/>
      <c r="C213" s="205" t="s">
        <v>397</v>
      </c>
      <c r="D213" s="205" t="s">
        <v>145</v>
      </c>
      <c r="E213" s="206" t="s">
        <v>398</v>
      </c>
      <c r="F213" s="207" t="s">
        <v>399</v>
      </c>
      <c r="G213" s="208" t="s">
        <v>148</v>
      </c>
      <c r="H213" s="209">
        <v>256</v>
      </c>
      <c r="I213" s="210"/>
      <c r="J213" s="211">
        <f>ROUND(I213*H213,2)</f>
        <v>0</v>
      </c>
      <c r="K213" s="207" t="s">
        <v>149</v>
      </c>
      <c r="L213" s="45"/>
      <c r="M213" s="212" t="s">
        <v>19</v>
      </c>
      <c r="N213" s="213" t="s">
        <v>43</v>
      </c>
      <c r="O213" s="85"/>
      <c r="P213" s="214">
        <f>O213*H213</f>
        <v>0</v>
      </c>
      <c r="Q213" s="214">
        <v>0.2916</v>
      </c>
      <c r="R213" s="214">
        <f>Q213*H213</f>
        <v>74.6496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150</v>
      </c>
      <c r="AT213" s="216" t="s">
        <v>145</v>
      </c>
      <c r="AU213" s="216" t="s">
        <v>82</v>
      </c>
      <c r="AY213" s="18" t="s">
        <v>143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80</v>
      </c>
      <c r="BK213" s="217">
        <f>ROUND(I213*H213,2)</f>
        <v>0</v>
      </c>
      <c r="BL213" s="18" t="s">
        <v>150</v>
      </c>
      <c r="BM213" s="216" t="s">
        <v>400</v>
      </c>
    </row>
    <row r="214" spans="1:47" s="2" customFormat="1" ht="12">
      <c r="A214" s="39"/>
      <c r="B214" s="40"/>
      <c r="C214" s="41"/>
      <c r="D214" s="218" t="s">
        <v>152</v>
      </c>
      <c r="E214" s="41"/>
      <c r="F214" s="219" t="s">
        <v>401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152</v>
      </c>
      <c r="AU214" s="18" t="s">
        <v>82</v>
      </c>
    </row>
    <row r="215" spans="1:65" s="2" customFormat="1" ht="24.15" customHeight="1">
      <c r="A215" s="39"/>
      <c r="B215" s="40"/>
      <c r="C215" s="205" t="s">
        <v>402</v>
      </c>
      <c r="D215" s="205" t="s">
        <v>145</v>
      </c>
      <c r="E215" s="206" t="s">
        <v>403</v>
      </c>
      <c r="F215" s="207" t="s">
        <v>404</v>
      </c>
      <c r="G215" s="208" t="s">
        <v>183</v>
      </c>
      <c r="H215" s="209">
        <v>321</v>
      </c>
      <c r="I215" s="210"/>
      <c r="J215" s="211">
        <f>ROUND(I215*H215,2)</f>
        <v>0</v>
      </c>
      <c r="K215" s="207" t="s">
        <v>149</v>
      </c>
      <c r="L215" s="45"/>
      <c r="M215" s="212" t="s">
        <v>19</v>
      </c>
      <c r="N215" s="213" t="s">
        <v>43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150</v>
      </c>
      <c r="AT215" s="216" t="s">
        <v>145</v>
      </c>
      <c r="AU215" s="216" t="s">
        <v>82</v>
      </c>
      <c r="AY215" s="18" t="s">
        <v>143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80</v>
      </c>
      <c r="BK215" s="217">
        <f>ROUND(I215*H215,2)</f>
        <v>0</v>
      </c>
      <c r="BL215" s="18" t="s">
        <v>150</v>
      </c>
      <c r="BM215" s="216" t="s">
        <v>405</v>
      </c>
    </row>
    <row r="216" spans="1:47" s="2" customFormat="1" ht="12">
      <c r="A216" s="39"/>
      <c r="B216" s="40"/>
      <c r="C216" s="41"/>
      <c r="D216" s="218" t="s">
        <v>152</v>
      </c>
      <c r="E216" s="41"/>
      <c r="F216" s="219" t="s">
        <v>406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152</v>
      </c>
      <c r="AU216" s="18" t="s">
        <v>82</v>
      </c>
    </row>
    <row r="217" spans="1:65" s="2" customFormat="1" ht="37.8" customHeight="1">
      <c r="A217" s="39"/>
      <c r="B217" s="40"/>
      <c r="C217" s="205" t="s">
        <v>407</v>
      </c>
      <c r="D217" s="205" t="s">
        <v>145</v>
      </c>
      <c r="E217" s="206" t="s">
        <v>408</v>
      </c>
      <c r="F217" s="207" t="s">
        <v>409</v>
      </c>
      <c r="G217" s="208" t="s">
        <v>148</v>
      </c>
      <c r="H217" s="209">
        <v>5694</v>
      </c>
      <c r="I217" s="210"/>
      <c r="J217" s="211">
        <f>ROUND(I217*H217,2)</f>
        <v>0</v>
      </c>
      <c r="K217" s="207" t="s">
        <v>149</v>
      </c>
      <c r="L217" s="45"/>
      <c r="M217" s="212" t="s">
        <v>19</v>
      </c>
      <c r="N217" s="213" t="s">
        <v>43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150</v>
      </c>
      <c r="AT217" s="216" t="s">
        <v>145</v>
      </c>
      <c r="AU217" s="216" t="s">
        <v>82</v>
      </c>
      <c r="AY217" s="18" t="s">
        <v>143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80</v>
      </c>
      <c r="BK217" s="217">
        <f>ROUND(I217*H217,2)</f>
        <v>0</v>
      </c>
      <c r="BL217" s="18" t="s">
        <v>150</v>
      </c>
      <c r="BM217" s="216" t="s">
        <v>410</v>
      </c>
    </row>
    <row r="218" spans="1:47" s="2" customFormat="1" ht="12">
      <c r="A218" s="39"/>
      <c r="B218" s="40"/>
      <c r="C218" s="41"/>
      <c r="D218" s="218" t="s">
        <v>152</v>
      </c>
      <c r="E218" s="41"/>
      <c r="F218" s="219" t="s">
        <v>411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152</v>
      </c>
      <c r="AU218" s="18" t="s">
        <v>82</v>
      </c>
    </row>
    <row r="219" spans="1:47" s="2" customFormat="1" ht="12">
      <c r="A219" s="39"/>
      <c r="B219" s="40"/>
      <c r="C219" s="41"/>
      <c r="D219" s="223" t="s">
        <v>154</v>
      </c>
      <c r="E219" s="41"/>
      <c r="F219" s="224" t="s">
        <v>412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154</v>
      </c>
      <c r="AU219" s="18" t="s">
        <v>82</v>
      </c>
    </row>
    <row r="220" spans="1:65" s="2" customFormat="1" ht="24.15" customHeight="1">
      <c r="A220" s="39"/>
      <c r="B220" s="40"/>
      <c r="C220" s="205" t="s">
        <v>413</v>
      </c>
      <c r="D220" s="205" t="s">
        <v>145</v>
      </c>
      <c r="E220" s="206" t="s">
        <v>414</v>
      </c>
      <c r="F220" s="207" t="s">
        <v>415</v>
      </c>
      <c r="G220" s="208" t="s">
        <v>148</v>
      </c>
      <c r="H220" s="209">
        <v>3805</v>
      </c>
      <c r="I220" s="210"/>
      <c r="J220" s="211">
        <f>ROUND(I220*H220,2)</f>
        <v>0</v>
      </c>
      <c r="K220" s="207" t="s">
        <v>149</v>
      </c>
      <c r="L220" s="45"/>
      <c r="M220" s="212" t="s">
        <v>19</v>
      </c>
      <c r="N220" s="213" t="s">
        <v>43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150</v>
      </c>
      <c r="AT220" s="216" t="s">
        <v>145</v>
      </c>
      <c r="AU220" s="216" t="s">
        <v>82</v>
      </c>
      <c r="AY220" s="18" t="s">
        <v>143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80</v>
      </c>
      <c r="BK220" s="217">
        <f>ROUND(I220*H220,2)</f>
        <v>0</v>
      </c>
      <c r="BL220" s="18" t="s">
        <v>150</v>
      </c>
      <c r="BM220" s="216" t="s">
        <v>416</v>
      </c>
    </row>
    <row r="221" spans="1:47" s="2" customFormat="1" ht="12">
      <c r="A221" s="39"/>
      <c r="B221" s="40"/>
      <c r="C221" s="41"/>
      <c r="D221" s="218" t="s">
        <v>152</v>
      </c>
      <c r="E221" s="41"/>
      <c r="F221" s="219" t="s">
        <v>417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152</v>
      </c>
      <c r="AU221" s="18" t="s">
        <v>82</v>
      </c>
    </row>
    <row r="222" spans="1:51" s="13" customFormat="1" ht="12">
      <c r="A222" s="13"/>
      <c r="B222" s="225"/>
      <c r="C222" s="226"/>
      <c r="D222" s="223" t="s">
        <v>186</v>
      </c>
      <c r="E222" s="227" t="s">
        <v>19</v>
      </c>
      <c r="F222" s="228" t="s">
        <v>418</v>
      </c>
      <c r="G222" s="226"/>
      <c r="H222" s="229">
        <v>3805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186</v>
      </c>
      <c r="AU222" s="235" t="s">
        <v>82</v>
      </c>
      <c r="AV222" s="13" t="s">
        <v>82</v>
      </c>
      <c r="AW222" s="13" t="s">
        <v>34</v>
      </c>
      <c r="AX222" s="13" t="s">
        <v>80</v>
      </c>
      <c r="AY222" s="235" t="s">
        <v>143</v>
      </c>
    </row>
    <row r="223" spans="1:65" s="2" customFormat="1" ht="24.15" customHeight="1">
      <c r="A223" s="39"/>
      <c r="B223" s="40"/>
      <c r="C223" s="205" t="s">
        <v>419</v>
      </c>
      <c r="D223" s="205" t="s">
        <v>145</v>
      </c>
      <c r="E223" s="206" t="s">
        <v>420</v>
      </c>
      <c r="F223" s="207" t="s">
        <v>421</v>
      </c>
      <c r="G223" s="208" t="s">
        <v>148</v>
      </c>
      <c r="H223" s="209">
        <v>3862.75</v>
      </c>
      <c r="I223" s="210"/>
      <c r="J223" s="211">
        <f>ROUND(I223*H223,2)</f>
        <v>0</v>
      </c>
      <c r="K223" s="207" t="s">
        <v>149</v>
      </c>
      <c r="L223" s="45"/>
      <c r="M223" s="212" t="s">
        <v>19</v>
      </c>
      <c r="N223" s="213" t="s">
        <v>43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150</v>
      </c>
      <c r="AT223" s="216" t="s">
        <v>145</v>
      </c>
      <c r="AU223" s="216" t="s">
        <v>82</v>
      </c>
      <c r="AY223" s="18" t="s">
        <v>143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80</v>
      </c>
      <c r="BK223" s="217">
        <f>ROUND(I223*H223,2)</f>
        <v>0</v>
      </c>
      <c r="BL223" s="18" t="s">
        <v>150</v>
      </c>
      <c r="BM223" s="216" t="s">
        <v>422</v>
      </c>
    </row>
    <row r="224" spans="1:47" s="2" customFormat="1" ht="12">
      <c r="A224" s="39"/>
      <c r="B224" s="40"/>
      <c r="C224" s="41"/>
      <c r="D224" s="218" t="s">
        <v>152</v>
      </c>
      <c r="E224" s="41"/>
      <c r="F224" s="219" t="s">
        <v>423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152</v>
      </c>
      <c r="AU224" s="18" t="s">
        <v>82</v>
      </c>
    </row>
    <row r="225" spans="1:65" s="2" customFormat="1" ht="44.25" customHeight="1">
      <c r="A225" s="39"/>
      <c r="B225" s="40"/>
      <c r="C225" s="205" t="s">
        <v>424</v>
      </c>
      <c r="D225" s="205" t="s">
        <v>145</v>
      </c>
      <c r="E225" s="206" t="s">
        <v>425</v>
      </c>
      <c r="F225" s="207" t="s">
        <v>426</v>
      </c>
      <c r="G225" s="208" t="s">
        <v>148</v>
      </c>
      <c r="H225" s="209">
        <v>3805</v>
      </c>
      <c r="I225" s="210"/>
      <c r="J225" s="211">
        <f>ROUND(I225*H225,2)</f>
        <v>0</v>
      </c>
      <c r="K225" s="207" t="s">
        <v>149</v>
      </c>
      <c r="L225" s="45"/>
      <c r="M225" s="212" t="s">
        <v>19</v>
      </c>
      <c r="N225" s="213" t="s">
        <v>43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150</v>
      </c>
      <c r="AT225" s="216" t="s">
        <v>145</v>
      </c>
      <c r="AU225" s="216" t="s">
        <v>82</v>
      </c>
      <c r="AY225" s="18" t="s">
        <v>143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80</v>
      </c>
      <c r="BK225" s="217">
        <f>ROUND(I225*H225,2)</f>
        <v>0</v>
      </c>
      <c r="BL225" s="18" t="s">
        <v>150</v>
      </c>
      <c r="BM225" s="216" t="s">
        <v>427</v>
      </c>
    </row>
    <row r="226" spans="1:47" s="2" customFormat="1" ht="12">
      <c r="A226" s="39"/>
      <c r="B226" s="40"/>
      <c r="C226" s="41"/>
      <c r="D226" s="218" t="s">
        <v>152</v>
      </c>
      <c r="E226" s="41"/>
      <c r="F226" s="219" t="s">
        <v>428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152</v>
      </c>
      <c r="AU226" s="18" t="s">
        <v>82</v>
      </c>
    </row>
    <row r="227" spans="1:51" s="13" customFormat="1" ht="12">
      <c r="A227" s="13"/>
      <c r="B227" s="225"/>
      <c r="C227" s="226"/>
      <c r="D227" s="223" t="s">
        <v>186</v>
      </c>
      <c r="E227" s="227" t="s">
        <v>19</v>
      </c>
      <c r="F227" s="228" t="s">
        <v>418</v>
      </c>
      <c r="G227" s="226"/>
      <c r="H227" s="229">
        <v>3805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186</v>
      </c>
      <c r="AU227" s="235" t="s">
        <v>82</v>
      </c>
      <c r="AV227" s="13" t="s">
        <v>82</v>
      </c>
      <c r="AW227" s="13" t="s">
        <v>34</v>
      </c>
      <c r="AX227" s="13" t="s">
        <v>80</v>
      </c>
      <c r="AY227" s="235" t="s">
        <v>143</v>
      </c>
    </row>
    <row r="228" spans="1:65" s="2" customFormat="1" ht="44.25" customHeight="1">
      <c r="A228" s="39"/>
      <c r="B228" s="40"/>
      <c r="C228" s="205" t="s">
        <v>429</v>
      </c>
      <c r="D228" s="205" t="s">
        <v>145</v>
      </c>
      <c r="E228" s="206" t="s">
        <v>430</v>
      </c>
      <c r="F228" s="207" t="s">
        <v>431</v>
      </c>
      <c r="G228" s="208" t="s">
        <v>148</v>
      </c>
      <c r="H228" s="209">
        <v>3828.1</v>
      </c>
      <c r="I228" s="210"/>
      <c r="J228" s="211">
        <f>ROUND(I228*H228,2)</f>
        <v>0</v>
      </c>
      <c r="K228" s="207" t="s">
        <v>149</v>
      </c>
      <c r="L228" s="45"/>
      <c r="M228" s="212" t="s">
        <v>19</v>
      </c>
      <c r="N228" s="213" t="s">
        <v>43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150</v>
      </c>
      <c r="AT228" s="216" t="s">
        <v>145</v>
      </c>
      <c r="AU228" s="216" t="s">
        <v>82</v>
      </c>
      <c r="AY228" s="18" t="s">
        <v>143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80</v>
      </c>
      <c r="BK228" s="217">
        <f>ROUND(I228*H228,2)</f>
        <v>0</v>
      </c>
      <c r="BL228" s="18" t="s">
        <v>150</v>
      </c>
      <c r="BM228" s="216" t="s">
        <v>432</v>
      </c>
    </row>
    <row r="229" spans="1:47" s="2" customFormat="1" ht="12">
      <c r="A229" s="39"/>
      <c r="B229" s="40"/>
      <c r="C229" s="41"/>
      <c r="D229" s="218" t="s">
        <v>152</v>
      </c>
      <c r="E229" s="41"/>
      <c r="F229" s="219" t="s">
        <v>433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152</v>
      </c>
      <c r="AU229" s="18" t="s">
        <v>82</v>
      </c>
    </row>
    <row r="230" spans="1:51" s="13" customFormat="1" ht="12">
      <c r="A230" s="13"/>
      <c r="B230" s="225"/>
      <c r="C230" s="226"/>
      <c r="D230" s="223" t="s">
        <v>186</v>
      </c>
      <c r="E230" s="227" t="s">
        <v>19</v>
      </c>
      <c r="F230" s="228" t="s">
        <v>434</v>
      </c>
      <c r="G230" s="226"/>
      <c r="H230" s="229">
        <v>3828.1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186</v>
      </c>
      <c r="AU230" s="235" t="s">
        <v>82</v>
      </c>
      <c r="AV230" s="13" t="s">
        <v>82</v>
      </c>
      <c r="AW230" s="13" t="s">
        <v>34</v>
      </c>
      <c r="AX230" s="13" t="s">
        <v>80</v>
      </c>
      <c r="AY230" s="235" t="s">
        <v>143</v>
      </c>
    </row>
    <row r="231" spans="1:65" s="2" customFormat="1" ht="55.5" customHeight="1">
      <c r="A231" s="39"/>
      <c r="B231" s="40"/>
      <c r="C231" s="205" t="s">
        <v>435</v>
      </c>
      <c r="D231" s="205" t="s">
        <v>145</v>
      </c>
      <c r="E231" s="206" t="s">
        <v>436</v>
      </c>
      <c r="F231" s="207" t="s">
        <v>437</v>
      </c>
      <c r="G231" s="208" t="s">
        <v>148</v>
      </c>
      <c r="H231" s="209">
        <v>105.3</v>
      </c>
      <c r="I231" s="210"/>
      <c r="J231" s="211">
        <f>ROUND(I231*H231,2)</f>
        <v>0</v>
      </c>
      <c r="K231" s="207" t="s">
        <v>149</v>
      </c>
      <c r="L231" s="45"/>
      <c r="M231" s="212" t="s">
        <v>19</v>
      </c>
      <c r="N231" s="213" t="s">
        <v>43</v>
      </c>
      <c r="O231" s="85"/>
      <c r="P231" s="214">
        <f>O231*H231</f>
        <v>0</v>
      </c>
      <c r="Q231" s="214">
        <v>0.61404</v>
      </c>
      <c r="R231" s="214">
        <f>Q231*H231</f>
        <v>64.658412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150</v>
      </c>
      <c r="AT231" s="216" t="s">
        <v>145</v>
      </c>
      <c r="AU231" s="216" t="s">
        <v>82</v>
      </c>
      <c r="AY231" s="18" t="s">
        <v>143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80</v>
      </c>
      <c r="BK231" s="217">
        <f>ROUND(I231*H231,2)</f>
        <v>0</v>
      </c>
      <c r="BL231" s="18" t="s">
        <v>150</v>
      </c>
      <c r="BM231" s="216" t="s">
        <v>438</v>
      </c>
    </row>
    <row r="232" spans="1:47" s="2" customFormat="1" ht="12">
      <c r="A232" s="39"/>
      <c r="B232" s="40"/>
      <c r="C232" s="41"/>
      <c r="D232" s="218" t="s">
        <v>152</v>
      </c>
      <c r="E232" s="41"/>
      <c r="F232" s="219" t="s">
        <v>439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152</v>
      </c>
      <c r="AU232" s="18" t="s">
        <v>82</v>
      </c>
    </row>
    <row r="233" spans="1:65" s="2" customFormat="1" ht="37.8" customHeight="1">
      <c r="A233" s="39"/>
      <c r="B233" s="40"/>
      <c r="C233" s="205" t="s">
        <v>440</v>
      </c>
      <c r="D233" s="205" t="s">
        <v>145</v>
      </c>
      <c r="E233" s="206" t="s">
        <v>441</v>
      </c>
      <c r="F233" s="207" t="s">
        <v>442</v>
      </c>
      <c r="G233" s="208" t="s">
        <v>148</v>
      </c>
      <c r="H233" s="209">
        <v>105.3</v>
      </c>
      <c r="I233" s="210"/>
      <c r="J233" s="211">
        <f>ROUND(I233*H233,2)</f>
        <v>0</v>
      </c>
      <c r="K233" s="207" t="s">
        <v>149</v>
      </c>
      <c r="L233" s="45"/>
      <c r="M233" s="212" t="s">
        <v>19</v>
      </c>
      <c r="N233" s="213" t="s">
        <v>43</v>
      </c>
      <c r="O233" s="85"/>
      <c r="P233" s="214">
        <f>O233*H233</f>
        <v>0</v>
      </c>
      <c r="Q233" s="214">
        <v>0.151404</v>
      </c>
      <c r="R233" s="214">
        <f>Q233*H233</f>
        <v>15.9428412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150</v>
      </c>
      <c r="AT233" s="216" t="s">
        <v>145</v>
      </c>
      <c r="AU233" s="216" t="s">
        <v>82</v>
      </c>
      <c r="AY233" s="18" t="s">
        <v>143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80</v>
      </c>
      <c r="BK233" s="217">
        <f>ROUND(I233*H233,2)</f>
        <v>0</v>
      </c>
      <c r="BL233" s="18" t="s">
        <v>150</v>
      </c>
      <c r="BM233" s="216" t="s">
        <v>443</v>
      </c>
    </row>
    <row r="234" spans="1:47" s="2" customFormat="1" ht="12">
      <c r="A234" s="39"/>
      <c r="B234" s="40"/>
      <c r="C234" s="41"/>
      <c r="D234" s="218" t="s">
        <v>152</v>
      </c>
      <c r="E234" s="41"/>
      <c r="F234" s="219" t="s">
        <v>444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152</v>
      </c>
      <c r="AU234" s="18" t="s">
        <v>82</v>
      </c>
    </row>
    <row r="235" spans="1:63" s="12" customFormat="1" ht="22.8" customHeight="1">
      <c r="A235" s="12"/>
      <c r="B235" s="189"/>
      <c r="C235" s="190"/>
      <c r="D235" s="191" t="s">
        <v>71</v>
      </c>
      <c r="E235" s="203" t="s">
        <v>193</v>
      </c>
      <c r="F235" s="203" t="s">
        <v>445</v>
      </c>
      <c r="G235" s="190"/>
      <c r="H235" s="190"/>
      <c r="I235" s="193"/>
      <c r="J235" s="204">
        <f>BK235</f>
        <v>0</v>
      </c>
      <c r="K235" s="190"/>
      <c r="L235" s="195"/>
      <c r="M235" s="196"/>
      <c r="N235" s="197"/>
      <c r="O235" s="197"/>
      <c r="P235" s="198">
        <f>SUM(P236:P257)</f>
        <v>0</v>
      </c>
      <c r="Q235" s="197"/>
      <c r="R235" s="198">
        <f>SUM(R236:R257)</f>
        <v>25.5825221</v>
      </c>
      <c r="S235" s="197"/>
      <c r="T235" s="199">
        <f>SUM(T236:T257)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0" t="s">
        <v>80</v>
      </c>
      <c r="AT235" s="201" t="s">
        <v>71</v>
      </c>
      <c r="AU235" s="201" t="s">
        <v>80</v>
      </c>
      <c r="AY235" s="200" t="s">
        <v>143</v>
      </c>
      <c r="BK235" s="202">
        <f>SUM(BK236:BK257)</f>
        <v>0</v>
      </c>
    </row>
    <row r="236" spans="1:65" s="2" customFormat="1" ht="24.15" customHeight="1">
      <c r="A236" s="39"/>
      <c r="B236" s="40"/>
      <c r="C236" s="205" t="s">
        <v>446</v>
      </c>
      <c r="D236" s="205" t="s">
        <v>145</v>
      </c>
      <c r="E236" s="206" t="s">
        <v>447</v>
      </c>
      <c r="F236" s="207" t="s">
        <v>448</v>
      </c>
      <c r="G236" s="208" t="s">
        <v>449</v>
      </c>
      <c r="H236" s="209">
        <v>23</v>
      </c>
      <c r="I236" s="210"/>
      <c r="J236" s="211">
        <f>ROUND(I236*H236,2)</f>
        <v>0</v>
      </c>
      <c r="K236" s="207" t="s">
        <v>19</v>
      </c>
      <c r="L236" s="45"/>
      <c r="M236" s="212" t="s">
        <v>19</v>
      </c>
      <c r="N236" s="213" t="s">
        <v>43</v>
      </c>
      <c r="O236" s="85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150</v>
      </c>
      <c r="AT236" s="216" t="s">
        <v>145</v>
      </c>
      <c r="AU236" s="216" t="s">
        <v>82</v>
      </c>
      <c r="AY236" s="18" t="s">
        <v>143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80</v>
      </c>
      <c r="BK236" s="217">
        <f>ROUND(I236*H236,2)</f>
        <v>0</v>
      </c>
      <c r="BL236" s="18" t="s">
        <v>150</v>
      </c>
      <c r="BM236" s="216" t="s">
        <v>450</v>
      </c>
    </row>
    <row r="237" spans="1:51" s="13" customFormat="1" ht="12">
      <c r="A237" s="13"/>
      <c r="B237" s="225"/>
      <c r="C237" s="226"/>
      <c r="D237" s="223" t="s">
        <v>186</v>
      </c>
      <c r="E237" s="227" t="s">
        <v>19</v>
      </c>
      <c r="F237" s="228" t="s">
        <v>285</v>
      </c>
      <c r="G237" s="226"/>
      <c r="H237" s="229">
        <v>23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186</v>
      </c>
      <c r="AU237" s="235" t="s">
        <v>82</v>
      </c>
      <c r="AV237" s="13" t="s">
        <v>82</v>
      </c>
      <c r="AW237" s="13" t="s">
        <v>34</v>
      </c>
      <c r="AX237" s="13" t="s">
        <v>80</v>
      </c>
      <c r="AY237" s="235" t="s">
        <v>143</v>
      </c>
    </row>
    <row r="238" spans="1:65" s="2" customFormat="1" ht="44.25" customHeight="1">
      <c r="A238" s="39"/>
      <c r="B238" s="40"/>
      <c r="C238" s="205" t="s">
        <v>451</v>
      </c>
      <c r="D238" s="205" t="s">
        <v>145</v>
      </c>
      <c r="E238" s="206" t="s">
        <v>452</v>
      </c>
      <c r="F238" s="207" t="s">
        <v>453</v>
      </c>
      <c r="G238" s="208" t="s">
        <v>170</v>
      </c>
      <c r="H238" s="209">
        <v>111</v>
      </c>
      <c r="I238" s="210"/>
      <c r="J238" s="211">
        <f>ROUND(I238*H238,2)</f>
        <v>0</v>
      </c>
      <c r="K238" s="207" t="s">
        <v>149</v>
      </c>
      <c r="L238" s="45"/>
      <c r="M238" s="212" t="s">
        <v>19</v>
      </c>
      <c r="N238" s="213" t="s">
        <v>43</v>
      </c>
      <c r="O238" s="85"/>
      <c r="P238" s="214">
        <f>O238*H238</f>
        <v>0</v>
      </c>
      <c r="Q238" s="214">
        <v>0.0027611</v>
      </c>
      <c r="R238" s="214">
        <f>Q238*H238</f>
        <v>0.3064821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150</v>
      </c>
      <c r="AT238" s="216" t="s">
        <v>145</v>
      </c>
      <c r="AU238" s="216" t="s">
        <v>82</v>
      </c>
      <c r="AY238" s="18" t="s">
        <v>143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80</v>
      </c>
      <c r="BK238" s="217">
        <f>ROUND(I238*H238,2)</f>
        <v>0</v>
      </c>
      <c r="BL238" s="18" t="s">
        <v>150</v>
      </c>
      <c r="BM238" s="216" t="s">
        <v>454</v>
      </c>
    </row>
    <row r="239" spans="1:47" s="2" customFormat="1" ht="12">
      <c r="A239" s="39"/>
      <c r="B239" s="40"/>
      <c r="C239" s="41"/>
      <c r="D239" s="218" t="s">
        <v>152</v>
      </c>
      <c r="E239" s="41"/>
      <c r="F239" s="219" t="s">
        <v>455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152</v>
      </c>
      <c r="AU239" s="18" t="s">
        <v>82</v>
      </c>
    </row>
    <row r="240" spans="1:47" s="2" customFormat="1" ht="12">
      <c r="A240" s="39"/>
      <c r="B240" s="40"/>
      <c r="C240" s="41"/>
      <c r="D240" s="223" t="s">
        <v>154</v>
      </c>
      <c r="E240" s="41"/>
      <c r="F240" s="224" t="s">
        <v>456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154</v>
      </c>
      <c r="AU240" s="18" t="s">
        <v>82</v>
      </c>
    </row>
    <row r="241" spans="1:51" s="13" customFormat="1" ht="12">
      <c r="A241" s="13"/>
      <c r="B241" s="225"/>
      <c r="C241" s="226"/>
      <c r="D241" s="223" t="s">
        <v>186</v>
      </c>
      <c r="E241" s="227" t="s">
        <v>19</v>
      </c>
      <c r="F241" s="228" t="s">
        <v>457</v>
      </c>
      <c r="G241" s="226"/>
      <c r="H241" s="229">
        <v>111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186</v>
      </c>
      <c r="AU241" s="235" t="s">
        <v>82</v>
      </c>
      <c r="AV241" s="13" t="s">
        <v>82</v>
      </c>
      <c r="AW241" s="13" t="s">
        <v>34</v>
      </c>
      <c r="AX241" s="13" t="s">
        <v>80</v>
      </c>
      <c r="AY241" s="235" t="s">
        <v>143</v>
      </c>
    </row>
    <row r="242" spans="1:65" s="2" customFormat="1" ht="44.25" customHeight="1">
      <c r="A242" s="39"/>
      <c r="B242" s="40"/>
      <c r="C242" s="205" t="s">
        <v>458</v>
      </c>
      <c r="D242" s="205" t="s">
        <v>145</v>
      </c>
      <c r="E242" s="206" t="s">
        <v>459</v>
      </c>
      <c r="F242" s="207" t="s">
        <v>460</v>
      </c>
      <c r="G242" s="208" t="s">
        <v>158</v>
      </c>
      <c r="H242" s="209">
        <v>46</v>
      </c>
      <c r="I242" s="210"/>
      <c r="J242" s="211">
        <f>ROUND(I242*H242,2)</f>
        <v>0</v>
      </c>
      <c r="K242" s="207" t="s">
        <v>461</v>
      </c>
      <c r="L242" s="45"/>
      <c r="M242" s="212" t="s">
        <v>19</v>
      </c>
      <c r="N242" s="213" t="s">
        <v>43</v>
      </c>
      <c r="O242" s="85"/>
      <c r="P242" s="214">
        <f>O242*H242</f>
        <v>0</v>
      </c>
      <c r="Q242" s="214">
        <v>1E-05</v>
      </c>
      <c r="R242" s="214">
        <f>Q242*H242</f>
        <v>0.00046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150</v>
      </c>
      <c r="AT242" s="216" t="s">
        <v>145</v>
      </c>
      <c r="AU242" s="216" t="s">
        <v>82</v>
      </c>
      <c r="AY242" s="18" t="s">
        <v>143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80</v>
      </c>
      <c r="BK242" s="217">
        <f>ROUND(I242*H242,2)</f>
        <v>0</v>
      </c>
      <c r="BL242" s="18" t="s">
        <v>150</v>
      </c>
      <c r="BM242" s="216" t="s">
        <v>462</v>
      </c>
    </row>
    <row r="243" spans="1:47" s="2" customFormat="1" ht="12">
      <c r="A243" s="39"/>
      <c r="B243" s="40"/>
      <c r="C243" s="41"/>
      <c r="D243" s="223" t="s">
        <v>154</v>
      </c>
      <c r="E243" s="41"/>
      <c r="F243" s="224" t="s">
        <v>463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154</v>
      </c>
      <c r="AU243" s="18" t="s">
        <v>82</v>
      </c>
    </row>
    <row r="244" spans="1:51" s="13" customFormat="1" ht="12">
      <c r="A244" s="13"/>
      <c r="B244" s="225"/>
      <c r="C244" s="226"/>
      <c r="D244" s="223" t="s">
        <v>186</v>
      </c>
      <c r="E244" s="227" t="s">
        <v>19</v>
      </c>
      <c r="F244" s="228" t="s">
        <v>464</v>
      </c>
      <c r="G244" s="226"/>
      <c r="H244" s="229">
        <v>46</v>
      </c>
      <c r="I244" s="230"/>
      <c r="J244" s="226"/>
      <c r="K244" s="226"/>
      <c r="L244" s="231"/>
      <c r="M244" s="232"/>
      <c r="N244" s="233"/>
      <c r="O244" s="233"/>
      <c r="P244" s="233"/>
      <c r="Q244" s="233"/>
      <c r="R244" s="233"/>
      <c r="S244" s="233"/>
      <c r="T244" s="23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5" t="s">
        <v>186</v>
      </c>
      <c r="AU244" s="235" t="s">
        <v>82</v>
      </c>
      <c r="AV244" s="13" t="s">
        <v>82</v>
      </c>
      <c r="AW244" s="13" t="s">
        <v>34</v>
      </c>
      <c r="AX244" s="13" t="s">
        <v>80</v>
      </c>
      <c r="AY244" s="235" t="s">
        <v>143</v>
      </c>
    </row>
    <row r="245" spans="1:65" s="2" customFormat="1" ht="33" customHeight="1">
      <c r="A245" s="39"/>
      <c r="B245" s="40"/>
      <c r="C245" s="236" t="s">
        <v>465</v>
      </c>
      <c r="D245" s="236" t="s">
        <v>189</v>
      </c>
      <c r="E245" s="237" t="s">
        <v>466</v>
      </c>
      <c r="F245" s="238" t="s">
        <v>467</v>
      </c>
      <c r="G245" s="239" t="s">
        <v>158</v>
      </c>
      <c r="H245" s="240">
        <v>46</v>
      </c>
      <c r="I245" s="241"/>
      <c r="J245" s="242">
        <f>ROUND(I245*H245,2)</f>
        <v>0</v>
      </c>
      <c r="K245" s="238" t="s">
        <v>461</v>
      </c>
      <c r="L245" s="243"/>
      <c r="M245" s="244" t="s">
        <v>19</v>
      </c>
      <c r="N245" s="245" t="s">
        <v>43</v>
      </c>
      <c r="O245" s="85"/>
      <c r="P245" s="214">
        <f>O245*H245</f>
        <v>0</v>
      </c>
      <c r="Q245" s="214">
        <v>0.00054</v>
      </c>
      <c r="R245" s="214">
        <f>Q245*H245</f>
        <v>0.02484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193</v>
      </c>
      <c r="AT245" s="216" t="s">
        <v>189</v>
      </c>
      <c r="AU245" s="216" t="s">
        <v>82</v>
      </c>
      <c r="AY245" s="18" t="s">
        <v>143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80</v>
      </c>
      <c r="BK245" s="217">
        <f>ROUND(I245*H245,2)</f>
        <v>0</v>
      </c>
      <c r="BL245" s="18" t="s">
        <v>150</v>
      </c>
      <c r="BM245" s="216" t="s">
        <v>468</v>
      </c>
    </row>
    <row r="246" spans="1:65" s="2" customFormat="1" ht="24.15" customHeight="1">
      <c r="A246" s="39"/>
      <c r="B246" s="40"/>
      <c r="C246" s="205" t="s">
        <v>469</v>
      </c>
      <c r="D246" s="205" t="s">
        <v>145</v>
      </c>
      <c r="E246" s="206" t="s">
        <v>470</v>
      </c>
      <c r="F246" s="207" t="s">
        <v>471</v>
      </c>
      <c r="G246" s="208" t="s">
        <v>158</v>
      </c>
      <c r="H246" s="209">
        <v>3</v>
      </c>
      <c r="I246" s="210"/>
      <c r="J246" s="211">
        <f>ROUND(I246*H246,2)</f>
        <v>0</v>
      </c>
      <c r="K246" s="207" t="s">
        <v>19</v>
      </c>
      <c r="L246" s="45"/>
      <c r="M246" s="212" t="s">
        <v>19</v>
      </c>
      <c r="N246" s="213" t="s">
        <v>43</v>
      </c>
      <c r="O246" s="85"/>
      <c r="P246" s="214">
        <f>O246*H246</f>
        <v>0</v>
      </c>
      <c r="Q246" s="214">
        <v>2.61488</v>
      </c>
      <c r="R246" s="214">
        <f>Q246*H246</f>
        <v>7.84464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150</v>
      </c>
      <c r="AT246" s="216" t="s">
        <v>145</v>
      </c>
      <c r="AU246" s="216" t="s">
        <v>82</v>
      </c>
      <c r="AY246" s="18" t="s">
        <v>143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80</v>
      </c>
      <c r="BK246" s="217">
        <f>ROUND(I246*H246,2)</f>
        <v>0</v>
      </c>
      <c r="BL246" s="18" t="s">
        <v>150</v>
      </c>
      <c r="BM246" s="216" t="s">
        <v>472</v>
      </c>
    </row>
    <row r="247" spans="1:65" s="2" customFormat="1" ht="24.15" customHeight="1">
      <c r="A247" s="39"/>
      <c r="B247" s="40"/>
      <c r="C247" s="205" t="s">
        <v>473</v>
      </c>
      <c r="D247" s="205" t="s">
        <v>145</v>
      </c>
      <c r="E247" s="206" t="s">
        <v>474</v>
      </c>
      <c r="F247" s="207" t="s">
        <v>475</v>
      </c>
      <c r="G247" s="208" t="s">
        <v>158</v>
      </c>
      <c r="H247" s="209">
        <v>23</v>
      </c>
      <c r="I247" s="210"/>
      <c r="J247" s="211">
        <f>ROUND(I247*H247,2)</f>
        <v>0</v>
      </c>
      <c r="K247" s="207" t="s">
        <v>461</v>
      </c>
      <c r="L247" s="45"/>
      <c r="M247" s="212" t="s">
        <v>19</v>
      </c>
      <c r="N247" s="213" t="s">
        <v>43</v>
      </c>
      <c r="O247" s="85"/>
      <c r="P247" s="214">
        <f>O247*H247</f>
        <v>0</v>
      </c>
      <c r="Q247" s="214">
        <v>0.3409</v>
      </c>
      <c r="R247" s="214">
        <f>Q247*H247</f>
        <v>7.8407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150</v>
      </c>
      <c r="AT247" s="216" t="s">
        <v>145</v>
      </c>
      <c r="AU247" s="216" t="s">
        <v>82</v>
      </c>
      <c r="AY247" s="18" t="s">
        <v>143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80</v>
      </c>
      <c r="BK247" s="217">
        <f>ROUND(I247*H247,2)</f>
        <v>0</v>
      </c>
      <c r="BL247" s="18" t="s">
        <v>150</v>
      </c>
      <c r="BM247" s="216" t="s">
        <v>476</v>
      </c>
    </row>
    <row r="248" spans="1:51" s="13" customFormat="1" ht="12">
      <c r="A248" s="13"/>
      <c r="B248" s="225"/>
      <c r="C248" s="226"/>
      <c r="D248" s="223" t="s">
        <v>186</v>
      </c>
      <c r="E248" s="227" t="s">
        <v>19</v>
      </c>
      <c r="F248" s="228" t="s">
        <v>285</v>
      </c>
      <c r="G248" s="226"/>
      <c r="H248" s="229">
        <v>23</v>
      </c>
      <c r="I248" s="230"/>
      <c r="J248" s="226"/>
      <c r="K248" s="226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186</v>
      </c>
      <c r="AU248" s="235" t="s">
        <v>82</v>
      </c>
      <c r="AV248" s="13" t="s">
        <v>82</v>
      </c>
      <c r="AW248" s="13" t="s">
        <v>34</v>
      </c>
      <c r="AX248" s="13" t="s">
        <v>80</v>
      </c>
      <c r="AY248" s="235" t="s">
        <v>143</v>
      </c>
    </row>
    <row r="249" spans="1:65" s="2" customFormat="1" ht="37.8" customHeight="1">
      <c r="A249" s="39"/>
      <c r="B249" s="40"/>
      <c r="C249" s="236" t="s">
        <v>477</v>
      </c>
      <c r="D249" s="236" t="s">
        <v>189</v>
      </c>
      <c r="E249" s="237" t="s">
        <v>478</v>
      </c>
      <c r="F249" s="238" t="s">
        <v>479</v>
      </c>
      <c r="G249" s="239" t="s">
        <v>158</v>
      </c>
      <c r="H249" s="240">
        <v>23</v>
      </c>
      <c r="I249" s="241"/>
      <c r="J249" s="242">
        <f>ROUND(I249*H249,2)</f>
        <v>0</v>
      </c>
      <c r="K249" s="238" t="s">
        <v>461</v>
      </c>
      <c r="L249" s="243"/>
      <c r="M249" s="244" t="s">
        <v>19</v>
      </c>
      <c r="N249" s="245" t="s">
        <v>43</v>
      </c>
      <c r="O249" s="85"/>
      <c r="P249" s="214">
        <f>O249*H249</f>
        <v>0</v>
      </c>
      <c r="Q249" s="214">
        <v>0.08</v>
      </c>
      <c r="R249" s="214">
        <f>Q249*H249</f>
        <v>1.84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193</v>
      </c>
      <c r="AT249" s="216" t="s">
        <v>189</v>
      </c>
      <c r="AU249" s="216" t="s">
        <v>82</v>
      </c>
      <c r="AY249" s="18" t="s">
        <v>143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80</v>
      </c>
      <c r="BK249" s="217">
        <f>ROUND(I249*H249,2)</f>
        <v>0</v>
      </c>
      <c r="BL249" s="18" t="s">
        <v>150</v>
      </c>
      <c r="BM249" s="216" t="s">
        <v>480</v>
      </c>
    </row>
    <row r="250" spans="1:65" s="2" customFormat="1" ht="24.15" customHeight="1">
      <c r="A250" s="39"/>
      <c r="B250" s="40"/>
      <c r="C250" s="236" t="s">
        <v>481</v>
      </c>
      <c r="D250" s="236" t="s">
        <v>189</v>
      </c>
      <c r="E250" s="237" t="s">
        <v>482</v>
      </c>
      <c r="F250" s="238" t="s">
        <v>483</v>
      </c>
      <c r="G250" s="239" t="s">
        <v>158</v>
      </c>
      <c r="H250" s="240">
        <v>23</v>
      </c>
      <c r="I250" s="241"/>
      <c r="J250" s="242">
        <f>ROUND(I250*H250,2)</f>
        <v>0</v>
      </c>
      <c r="K250" s="238" t="s">
        <v>149</v>
      </c>
      <c r="L250" s="243"/>
      <c r="M250" s="244" t="s">
        <v>19</v>
      </c>
      <c r="N250" s="245" t="s">
        <v>43</v>
      </c>
      <c r="O250" s="85"/>
      <c r="P250" s="214">
        <f>O250*H250</f>
        <v>0</v>
      </c>
      <c r="Q250" s="214">
        <v>0.061</v>
      </c>
      <c r="R250" s="214">
        <f>Q250*H250</f>
        <v>1.403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193</v>
      </c>
      <c r="AT250" s="216" t="s">
        <v>189</v>
      </c>
      <c r="AU250" s="216" t="s">
        <v>82</v>
      </c>
      <c r="AY250" s="18" t="s">
        <v>143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80</v>
      </c>
      <c r="BK250" s="217">
        <f>ROUND(I250*H250,2)</f>
        <v>0</v>
      </c>
      <c r="BL250" s="18" t="s">
        <v>150</v>
      </c>
      <c r="BM250" s="216" t="s">
        <v>484</v>
      </c>
    </row>
    <row r="251" spans="1:65" s="2" customFormat="1" ht="37.8" customHeight="1">
      <c r="A251" s="39"/>
      <c r="B251" s="40"/>
      <c r="C251" s="236" t="s">
        <v>485</v>
      </c>
      <c r="D251" s="236" t="s">
        <v>189</v>
      </c>
      <c r="E251" s="237" t="s">
        <v>486</v>
      </c>
      <c r="F251" s="238" t="s">
        <v>487</v>
      </c>
      <c r="G251" s="239" t="s">
        <v>158</v>
      </c>
      <c r="H251" s="240">
        <v>23</v>
      </c>
      <c r="I251" s="241"/>
      <c r="J251" s="242">
        <f>ROUND(I251*H251,2)</f>
        <v>0</v>
      </c>
      <c r="K251" s="238" t="s">
        <v>461</v>
      </c>
      <c r="L251" s="243"/>
      <c r="M251" s="244" t="s">
        <v>19</v>
      </c>
      <c r="N251" s="245" t="s">
        <v>43</v>
      </c>
      <c r="O251" s="85"/>
      <c r="P251" s="214">
        <f>O251*H251</f>
        <v>0</v>
      </c>
      <c r="Q251" s="214">
        <v>0.072</v>
      </c>
      <c r="R251" s="214">
        <f>Q251*H251</f>
        <v>1.656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193</v>
      </c>
      <c r="AT251" s="216" t="s">
        <v>189</v>
      </c>
      <c r="AU251" s="216" t="s">
        <v>82</v>
      </c>
      <c r="AY251" s="18" t="s">
        <v>143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80</v>
      </c>
      <c r="BK251" s="217">
        <f>ROUND(I251*H251,2)</f>
        <v>0</v>
      </c>
      <c r="BL251" s="18" t="s">
        <v>150</v>
      </c>
      <c r="BM251" s="216" t="s">
        <v>488</v>
      </c>
    </row>
    <row r="252" spans="1:65" s="2" customFormat="1" ht="37.8" customHeight="1">
      <c r="A252" s="39"/>
      <c r="B252" s="40"/>
      <c r="C252" s="236" t="s">
        <v>489</v>
      </c>
      <c r="D252" s="236" t="s">
        <v>189</v>
      </c>
      <c r="E252" s="237" t="s">
        <v>490</v>
      </c>
      <c r="F252" s="238" t="s">
        <v>491</v>
      </c>
      <c r="G252" s="239" t="s">
        <v>158</v>
      </c>
      <c r="H252" s="240">
        <v>23</v>
      </c>
      <c r="I252" s="241"/>
      <c r="J252" s="242">
        <f>ROUND(I252*H252,2)</f>
        <v>0</v>
      </c>
      <c r="K252" s="238" t="s">
        <v>461</v>
      </c>
      <c r="L252" s="243"/>
      <c r="M252" s="244" t="s">
        <v>19</v>
      </c>
      <c r="N252" s="245" t="s">
        <v>43</v>
      </c>
      <c r="O252" s="85"/>
      <c r="P252" s="214">
        <f>O252*H252</f>
        <v>0</v>
      </c>
      <c r="Q252" s="214">
        <v>0.057</v>
      </c>
      <c r="R252" s="214">
        <f>Q252*H252</f>
        <v>1.311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193</v>
      </c>
      <c r="AT252" s="216" t="s">
        <v>189</v>
      </c>
      <c r="AU252" s="216" t="s">
        <v>82</v>
      </c>
      <c r="AY252" s="18" t="s">
        <v>143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80</v>
      </c>
      <c r="BK252" s="217">
        <f>ROUND(I252*H252,2)</f>
        <v>0</v>
      </c>
      <c r="BL252" s="18" t="s">
        <v>150</v>
      </c>
      <c r="BM252" s="216" t="s">
        <v>492</v>
      </c>
    </row>
    <row r="253" spans="1:65" s="2" customFormat="1" ht="37.8" customHeight="1">
      <c r="A253" s="39"/>
      <c r="B253" s="40"/>
      <c r="C253" s="236" t="s">
        <v>493</v>
      </c>
      <c r="D253" s="236" t="s">
        <v>189</v>
      </c>
      <c r="E253" s="237" t="s">
        <v>494</v>
      </c>
      <c r="F253" s="238" t="s">
        <v>495</v>
      </c>
      <c r="G253" s="239" t="s">
        <v>158</v>
      </c>
      <c r="H253" s="240">
        <v>23</v>
      </c>
      <c r="I253" s="241"/>
      <c r="J253" s="242">
        <f>ROUND(I253*H253,2)</f>
        <v>0</v>
      </c>
      <c r="K253" s="238" t="s">
        <v>461</v>
      </c>
      <c r="L253" s="243"/>
      <c r="M253" s="244" t="s">
        <v>19</v>
      </c>
      <c r="N253" s="245" t="s">
        <v>43</v>
      </c>
      <c r="O253" s="85"/>
      <c r="P253" s="214">
        <f>O253*H253</f>
        <v>0</v>
      </c>
      <c r="Q253" s="214">
        <v>0.027</v>
      </c>
      <c r="R253" s="214">
        <f>Q253*H253</f>
        <v>0.621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193</v>
      </c>
      <c r="AT253" s="216" t="s">
        <v>189</v>
      </c>
      <c r="AU253" s="216" t="s">
        <v>82</v>
      </c>
      <c r="AY253" s="18" t="s">
        <v>143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80</v>
      </c>
      <c r="BK253" s="217">
        <f>ROUND(I253*H253,2)</f>
        <v>0</v>
      </c>
      <c r="BL253" s="18" t="s">
        <v>150</v>
      </c>
      <c r="BM253" s="216" t="s">
        <v>496</v>
      </c>
    </row>
    <row r="254" spans="1:65" s="2" customFormat="1" ht="24.15" customHeight="1">
      <c r="A254" s="39"/>
      <c r="B254" s="40"/>
      <c r="C254" s="236" t="s">
        <v>497</v>
      </c>
      <c r="D254" s="236" t="s">
        <v>189</v>
      </c>
      <c r="E254" s="237" t="s">
        <v>498</v>
      </c>
      <c r="F254" s="238" t="s">
        <v>499</v>
      </c>
      <c r="G254" s="239" t="s">
        <v>158</v>
      </c>
      <c r="H254" s="240">
        <v>23</v>
      </c>
      <c r="I254" s="241"/>
      <c r="J254" s="242">
        <f>ROUND(I254*H254,2)</f>
        <v>0</v>
      </c>
      <c r="K254" s="238" t="s">
        <v>461</v>
      </c>
      <c r="L254" s="243"/>
      <c r="M254" s="244" t="s">
        <v>19</v>
      </c>
      <c r="N254" s="245" t="s">
        <v>43</v>
      </c>
      <c r="O254" s="85"/>
      <c r="P254" s="214">
        <f>O254*H254</f>
        <v>0</v>
      </c>
      <c r="Q254" s="214">
        <v>0.006</v>
      </c>
      <c r="R254" s="214">
        <f>Q254*H254</f>
        <v>0.138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193</v>
      </c>
      <c r="AT254" s="216" t="s">
        <v>189</v>
      </c>
      <c r="AU254" s="216" t="s">
        <v>82</v>
      </c>
      <c r="AY254" s="18" t="s">
        <v>143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80</v>
      </c>
      <c r="BK254" s="217">
        <f>ROUND(I254*H254,2)</f>
        <v>0</v>
      </c>
      <c r="BL254" s="18" t="s">
        <v>150</v>
      </c>
      <c r="BM254" s="216" t="s">
        <v>500</v>
      </c>
    </row>
    <row r="255" spans="1:65" s="2" customFormat="1" ht="37.8" customHeight="1">
      <c r="A255" s="39"/>
      <c r="B255" s="40"/>
      <c r="C255" s="236" t="s">
        <v>501</v>
      </c>
      <c r="D255" s="236" t="s">
        <v>189</v>
      </c>
      <c r="E255" s="237" t="s">
        <v>502</v>
      </c>
      <c r="F255" s="238" t="s">
        <v>503</v>
      </c>
      <c r="G255" s="239" t="s">
        <v>158</v>
      </c>
      <c r="H255" s="240">
        <v>23</v>
      </c>
      <c r="I255" s="241"/>
      <c r="J255" s="242">
        <f>ROUND(I255*H255,2)</f>
        <v>0</v>
      </c>
      <c r="K255" s="238" t="s">
        <v>461</v>
      </c>
      <c r="L255" s="243"/>
      <c r="M255" s="244" t="s">
        <v>19</v>
      </c>
      <c r="N255" s="245" t="s">
        <v>43</v>
      </c>
      <c r="O255" s="85"/>
      <c r="P255" s="214">
        <f>O255*H255</f>
        <v>0</v>
      </c>
      <c r="Q255" s="214">
        <v>0.058</v>
      </c>
      <c r="R255" s="214">
        <f>Q255*H255</f>
        <v>1.334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193</v>
      </c>
      <c r="AT255" s="216" t="s">
        <v>189</v>
      </c>
      <c r="AU255" s="216" t="s">
        <v>82</v>
      </c>
      <c r="AY255" s="18" t="s">
        <v>143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80</v>
      </c>
      <c r="BK255" s="217">
        <f>ROUND(I255*H255,2)</f>
        <v>0</v>
      </c>
      <c r="BL255" s="18" t="s">
        <v>150</v>
      </c>
      <c r="BM255" s="216" t="s">
        <v>504</v>
      </c>
    </row>
    <row r="256" spans="1:65" s="2" customFormat="1" ht="24.15" customHeight="1">
      <c r="A256" s="39"/>
      <c r="B256" s="40"/>
      <c r="C256" s="205" t="s">
        <v>505</v>
      </c>
      <c r="D256" s="205" t="s">
        <v>145</v>
      </c>
      <c r="E256" s="206" t="s">
        <v>506</v>
      </c>
      <c r="F256" s="207" t="s">
        <v>507</v>
      </c>
      <c r="G256" s="208" t="s">
        <v>158</v>
      </c>
      <c r="H256" s="209">
        <v>3</v>
      </c>
      <c r="I256" s="210"/>
      <c r="J256" s="211">
        <f>ROUND(I256*H256,2)</f>
        <v>0</v>
      </c>
      <c r="K256" s="207" t="s">
        <v>149</v>
      </c>
      <c r="L256" s="45"/>
      <c r="M256" s="212" t="s">
        <v>19</v>
      </c>
      <c r="N256" s="213" t="s">
        <v>43</v>
      </c>
      <c r="O256" s="85"/>
      <c r="P256" s="214">
        <f>O256*H256</f>
        <v>0</v>
      </c>
      <c r="Q256" s="214">
        <v>0.4208</v>
      </c>
      <c r="R256" s="214">
        <f>Q256*H256</f>
        <v>1.2624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150</v>
      </c>
      <c r="AT256" s="216" t="s">
        <v>145</v>
      </c>
      <c r="AU256" s="216" t="s">
        <v>82</v>
      </c>
      <c r="AY256" s="18" t="s">
        <v>143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80</v>
      </c>
      <c r="BK256" s="217">
        <f>ROUND(I256*H256,2)</f>
        <v>0</v>
      </c>
      <c r="BL256" s="18" t="s">
        <v>150</v>
      </c>
      <c r="BM256" s="216" t="s">
        <v>508</v>
      </c>
    </row>
    <row r="257" spans="1:47" s="2" customFormat="1" ht="12">
      <c r="A257" s="39"/>
      <c r="B257" s="40"/>
      <c r="C257" s="41"/>
      <c r="D257" s="218" t="s">
        <v>152</v>
      </c>
      <c r="E257" s="41"/>
      <c r="F257" s="219" t="s">
        <v>509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152</v>
      </c>
      <c r="AU257" s="18" t="s">
        <v>82</v>
      </c>
    </row>
    <row r="258" spans="1:63" s="12" customFormat="1" ht="22.8" customHeight="1">
      <c r="A258" s="12"/>
      <c r="B258" s="189"/>
      <c r="C258" s="190"/>
      <c r="D258" s="191" t="s">
        <v>71</v>
      </c>
      <c r="E258" s="203" t="s">
        <v>200</v>
      </c>
      <c r="F258" s="203" t="s">
        <v>510</v>
      </c>
      <c r="G258" s="190"/>
      <c r="H258" s="190"/>
      <c r="I258" s="193"/>
      <c r="J258" s="204">
        <f>BK258</f>
        <v>0</v>
      </c>
      <c r="K258" s="190"/>
      <c r="L258" s="195"/>
      <c r="M258" s="196"/>
      <c r="N258" s="197"/>
      <c r="O258" s="197"/>
      <c r="P258" s="198">
        <f>SUM(P259:P323)</f>
        <v>0</v>
      </c>
      <c r="Q258" s="197"/>
      <c r="R258" s="198">
        <f>SUM(R259:R323)</f>
        <v>313.2719927549999</v>
      </c>
      <c r="S258" s="197"/>
      <c r="T258" s="199">
        <f>SUM(T259:T323)</f>
        <v>41.42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0" t="s">
        <v>80</v>
      </c>
      <c r="AT258" s="201" t="s">
        <v>71</v>
      </c>
      <c r="AU258" s="201" t="s">
        <v>80</v>
      </c>
      <c r="AY258" s="200" t="s">
        <v>143</v>
      </c>
      <c r="BK258" s="202">
        <f>SUM(BK259:BK323)</f>
        <v>0</v>
      </c>
    </row>
    <row r="259" spans="1:65" s="2" customFormat="1" ht="33" customHeight="1">
      <c r="A259" s="39"/>
      <c r="B259" s="40"/>
      <c r="C259" s="205" t="s">
        <v>511</v>
      </c>
      <c r="D259" s="205" t="s">
        <v>145</v>
      </c>
      <c r="E259" s="206" t="s">
        <v>512</v>
      </c>
      <c r="F259" s="207" t="s">
        <v>513</v>
      </c>
      <c r="G259" s="208" t="s">
        <v>158</v>
      </c>
      <c r="H259" s="209">
        <v>20</v>
      </c>
      <c r="I259" s="210"/>
      <c r="J259" s="211">
        <f>ROUND(I259*H259,2)</f>
        <v>0</v>
      </c>
      <c r="K259" s="207" t="s">
        <v>149</v>
      </c>
      <c r="L259" s="45"/>
      <c r="M259" s="212" t="s">
        <v>19</v>
      </c>
      <c r="N259" s="213" t="s">
        <v>43</v>
      </c>
      <c r="O259" s="85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150</v>
      </c>
      <c r="AT259" s="216" t="s">
        <v>145</v>
      </c>
      <c r="AU259" s="216" t="s">
        <v>82</v>
      </c>
      <c r="AY259" s="18" t="s">
        <v>143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80</v>
      </c>
      <c r="BK259" s="217">
        <f>ROUND(I259*H259,2)</f>
        <v>0</v>
      </c>
      <c r="BL259" s="18" t="s">
        <v>150</v>
      </c>
      <c r="BM259" s="216" t="s">
        <v>514</v>
      </c>
    </row>
    <row r="260" spans="1:47" s="2" customFormat="1" ht="12">
      <c r="A260" s="39"/>
      <c r="B260" s="40"/>
      <c r="C260" s="41"/>
      <c r="D260" s="218" t="s">
        <v>152</v>
      </c>
      <c r="E260" s="41"/>
      <c r="F260" s="219" t="s">
        <v>515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152</v>
      </c>
      <c r="AU260" s="18" t="s">
        <v>82</v>
      </c>
    </row>
    <row r="261" spans="1:65" s="2" customFormat="1" ht="24.15" customHeight="1">
      <c r="A261" s="39"/>
      <c r="B261" s="40"/>
      <c r="C261" s="205" t="s">
        <v>516</v>
      </c>
      <c r="D261" s="205" t="s">
        <v>145</v>
      </c>
      <c r="E261" s="206" t="s">
        <v>517</v>
      </c>
      <c r="F261" s="207" t="s">
        <v>518</v>
      </c>
      <c r="G261" s="208" t="s">
        <v>158</v>
      </c>
      <c r="H261" s="209">
        <v>9</v>
      </c>
      <c r="I261" s="210"/>
      <c r="J261" s="211">
        <f>ROUND(I261*H261,2)</f>
        <v>0</v>
      </c>
      <c r="K261" s="207" t="s">
        <v>149</v>
      </c>
      <c r="L261" s="45"/>
      <c r="M261" s="212" t="s">
        <v>19</v>
      </c>
      <c r="N261" s="213" t="s">
        <v>43</v>
      </c>
      <c r="O261" s="85"/>
      <c r="P261" s="214">
        <f>O261*H261</f>
        <v>0</v>
      </c>
      <c r="Q261" s="214">
        <v>0.0007</v>
      </c>
      <c r="R261" s="214">
        <f>Q261*H261</f>
        <v>0.0063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150</v>
      </c>
      <c r="AT261" s="216" t="s">
        <v>145</v>
      </c>
      <c r="AU261" s="216" t="s">
        <v>82</v>
      </c>
      <c r="AY261" s="18" t="s">
        <v>143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80</v>
      </c>
      <c r="BK261" s="217">
        <f>ROUND(I261*H261,2)</f>
        <v>0</v>
      </c>
      <c r="BL261" s="18" t="s">
        <v>150</v>
      </c>
      <c r="BM261" s="216" t="s">
        <v>519</v>
      </c>
    </row>
    <row r="262" spans="1:47" s="2" customFormat="1" ht="12">
      <c r="A262" s="39"/>
      <c r="B262" s="40"/>
      <c r="C262" s="41"/>
      <c r="D262" s="218" t="s">
        <v>152</v>
      </c>
      <c r="E262" s="41"/>
      <c r="F262" s="219" t="s">
        <v>520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152</v>
      </c>
      <c r="AU262" s="18" t="s">
        <v>82</v>
      </c>
    </row>
    <row r="263" spans="1:65" s="2" customFormat="1" ht="16.5" customHeight="1">
      <c r="A263" s="39"/>
      <c r="B263" s="40"/>
      <c r="C263" s="236" t="s">
        <v>521</v>
      </c>
      <c r="D263" s="236" t="s">
        <v>189</v>
      </c>
      <c r="E263" s="237" t="s">
        <v>522</v>
      </c>
      <c r="F263" s="238" t="s">
        <v>523</v>
      </c>
      <c r="G263" s="239" t="s">
        <v>158</v>
      </c>
      <c r="H263" s="240">
        <v>2</v>
      </c>
      <c r="I263" s="241"/>
      <c r="J263" s="242">
        <f>ROUND(I263*H263,2)</f>
        <v>0</v>
      </c>
      <c r="K263" s="238" t="s">
        <v>149</v>
      </c>
      <c r="L263" s="243"/>
      <c r="M263" s="244" t="s">
        <v>19</v>
      </c>
      <c r="N263" s="245" t="s">
        <v>43</v>
      </c>
      <c r="O263" s="85"/>
      <c r="P263" s="214">
        <f>O263*H263</f>
        <v>0</v>
      </c>
      <c r="Q263" s="214">
        <v>0.004</v>
      </c>
      <c r="R263" s="214">
        <f>Q263*H263</f>
        <v>0.008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193</v>
      </c>
      <c r="AT263" s="216" t="s">
        <v>189</v>
      </c>
      <c r="AU263" s="216" t="s">
        <v>82</v>
      </c>
      <c r="AY263" s="18" t="s">
        <v>143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80</v>
      </c>
      <c r="BK263" s="217">
        <f>ROUND(I263*H263,2)</f>
        <v>0</v>
      </c>
      <c r="BL263" s="18" t="s">
        <v>150</v>
      </c>
      <c r="BM263" s="216" t="s">
        <v>524</v>
      </c>
    </row>
    <row r="264" spans="1:65" s="2" customFormat="1" ht="16.5" customHeight="1">
      <c r="A264" s="39"/>
      <c r="B264" s="40"/>
      <c r="C264" s="236" t="s">
        <v>525</v>
      </c>
      <c r="D264" s="236" t="s">
        <v>189</v>
      </c>
      <c r="E264" s="237" t="s">
        <v>526</v>
      </c>
      <c r="F264" s="238" t="s">
        <v>527</v>
      </c>
      <c r="G264" s="239" t="s">
        <v>158</v>
      </c>
      <c r="H264" s="240">
        <v>2</v>
      </c>
      <c r="I264" s="241"/>
      <c r="J264" s="242">
        <f>ROUND(I264*H264,2)</f>
        <v>0</v>
      </c>
      <c r="K264" s="238" t="s">
        <v>149</v>
      </c>
      <c r="L264" s="243"/>
      <c r="M264" s="244" t="s">
        <v>19</v>
      </c>
      <c r="N264" s="245" t="s">
        <v>43</v>
      </c>
      <c r="O264" s="85"/>
      <c r="P264" s="214">
        <f>O264*H264</f>
        <v>0</v>
      </c>
      <c r="Q264" s="214">
        <v>0.004</v>
      </c>
      <c r="R264" s="214">
        <f>Q264*H264</f>
        <v>0.008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193</v>
      </c>
      <c r="AT264" s="216" t="s">
        <v>189</v>
      </c>
      <c r="AU264" s="216" t="s">
        <v>82</v>
      </c>
      <c r="AY264" s="18" t="s">
        <v>143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80</v>
      </c>
      <c r="BK264" s="217">
        <f>ROUND(I264*H264,2)</f>
        <v>0</v>
      </c>
      <c r="BL264" s="18" t="s">
        <v>150</v>
      </c>
      <c r="BM264" s="216" t="s">
        <v>528</v>
      </c>
    </row>
    <row r="265" spans="1:65" s="2" customFormat="1" ht="24.15" customHeight="1">
      <c r="A265" s="39"/>
      <c r="B265" s="40"/>
      <c r="C265" s="236" t="s">
        <v>529</v>
      </c>
      <c r="D265" s="236" t="s">
        <v>189</v>
      </c>
      <c r="E265" s="237" t="s">
        <v>530</v>
      </c>
      <c r="F265" s="238" t="s">
        <v>531</v>
      </c>
      <c r="G265" s="239" t="s">
        <v>158</v>
      </c>
      <c r="H265" s="240">
        <v>3</v>
      </c>
      <c r="I265" s="241"/>
      <c r="J265" s="242">
        <f>ROUND(I265*H265,2)</f>
        <v>0</v>
      </c>
      <c r="K265" s="238" t="s">
        <v>149</v>
      </c>
      <c r="L265" s="243"/>
      <c r="M265" s="244" t="s">
        <v>19</v>
      </c>
      <c r="N265" s="245" t="s">
        <v>43</v>
      </c>
      <c r="O265" s="85"/>
      <c r="P265" s="214">
        <f>O265*H265</f>
        <v>0</v>
      </c>
      <c r="Q265" s="214">
        <v>0.0036</v>
      </c>
      <c r="R265" s="214">
        <f>Q265*H265</f>
        <v>0.0108</v>
      </c>
      <c r="S265" s="214">
        <v>0</v>
      </c>
      <c r="T265" s="21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6" t="s">
        <v>193</v>
      </c>
      <c r="AT265" s="216" t="s">
        <v>189</v>
      </c>
      <c r="AU265" s="216" t="s">
        <v>82</v>
      </c>
      <c r="AY265" s="18" t="s">
        <v>143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80</v>
      </c>
      <c r="BK265" s="217">
        <f>ROUND(I265*H265,2)</f>
        <v>0</v>
      </c>
      <c r="BL265" s="18" t="s">
        <v>150</v>
      </c>
      <c r="BM265" s="216" t="s">
        <v>532</v>
      </c>
    </row>
    <row r="266" spans="1:65" s="2" customFormat="1" ht="16.5" customHeight="1">
      <c r="A266" s="39"/>
      <c r="B266" s="40"/>
      <c r="C266" s="236" t="s">
        <v>533</v>
      </c>
      <c r="D266" s="236" t="s">
        <v>189</v>
      </c>
      <c r="E266" s="237" t="s">
        <v>534</v>
      </c>
      <c r="F266" s="238" t="s">
        <v>535</v>
      </c>
      <c r="G266" s="239" t="s">
        <v>158</v>
      </c>
      <c r="H266" s="240">
        <v>2</v>
      </c>
      <c r="I266" s="241"/>
      <c r="J266" s="242">
        <f>ROUND(I266*H266,2)</f>
        <v>0</v>
      </c>
      <c r="K266" s="238" t="s">
        <v>19</v>
      </c>
      <c r="L266" s="243"/>
      <c r="M266" s="244" t="s">
        <v>19</v>
      </c>
      <c r="N266" s="245" t="s">
        <v>43</v>
      </c>
      <c r="O266" s="85"/>
      <c r="P266" s="214">
        <f>O266*H266</f>
        <v>0</v>
      </c>
      <c r="Q266" s="214">
        <v>0.0069</v>
      </c>
      <c r="R266" s="214">
        <f>Q266*H266</f>
        <v>0.0138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193</v>
      </c>
      <c r="AT266" s="216" t="s">
        <v>189</v>
      </c>
      <c r="AU266" s="216" t="s">
        <v>82</v>
      </c>
      <c r="AY266" s="18" t="s">
        <v>143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80</v>
      </c>
      <c r="BK266" s="217">
        <f>ROUND(I266*H266,2)</f>
        <v>0</v>
      </c>
      <c r="BL266" s="18" t="s">
        <v>150</v>
      </c>
      <c r="BM266" s="216" t="s">
        <v>536</v>
      </c>
    </row>
    <row r="267" spans="1:65" s="2" customFormat="1" ht="21.75" customHeight="1">
      <c r="A267" s="39"/>
      <c r="B267" s="40"/>
      <c r="C267" s="236" t="s">
        <v>537</v>
      </c>
      <c r="D267" s="236" t="s">
        <v>189</v>
      </c>
      <c r="E267" s="237" t="s">
        <v>538</v>
      </c>
      <c r="F267" s="238" t="s">
        <v>539</v>
      </c>
      <c r="G267" s="239" t="s">
        <v>158</v>
      </c>
      <c r="H267" s="240">
        <v>9</v>
      </c>
      <c r="I267" s="241"/>
      <c r="J267" s="242">
        <f>ROUND(I267*H267,2)</f>
        <v>0</v>
      </c>
      <c r="K267" s="238" t="s">
        <v>149</v>
      </c>
      <c r="L267" s="243"/>
      <c r="M267" s="244" t="s">
        <v>19</v>
      </c>
      <c r="N267" s="245" t="s">
        <v>43</v>
      </c>
      <c r="O267" s="85"/>
      <c r="P267" s="214">
        <f>O267*H267</f>
        <v>0</v>
      </c>
      <c r="Q267" s="214">
        <v>0.0025</v>
      </c>
      <c r="R267" s="214">
        <f>Q267*H267</f>
        <v>0.0225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193</v>
      </c>
      <c r="AT267" s="216" t="s">
        <v>189</v>
      </c>
      <c r="AU267" s="216" t="s">
        <v>82</v>
      </c>
      <c r="AY267" s="18" t="s">
        <v>143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80</v>
      </c>
      <c r="BK267" s="217">
        <f>ROUND(I267*H267,2)</f>
        <v>0</v>
      </c>
      <c r="BL267" s="18" t="s">
        <v>150</v>
      </c>
      <c r="BM267" s="216" t="s">
        <v>540</v>
      </c>
    </row>
    <row r="268" spans="1:65" s="2" customFormat="1" ht="16.5" customHeight="1">
      <c r="A268" s="39"/>
      <c r="B268" s="40"/>
      <c r="C268" s="236" t="s">
        <v>541</v>
      </c>
      <c r="D268" s="236" t="s">
        <v>189</v>
      </c>
      <c r="E268" s="237" t="s">
        <v>542</v>
      </c>
      <c r="F268" s="238" t="s">
        <v>543</v>
      </c>
      <c r="G268" s="239" t="s">
        <v>158</v>
      </c>
      <c r="H268" s="240">
        <v>9</v>
      </c>
      <c r="I268" s="241"/>
      <c r="J268" s="242">
        <f>ROUND(I268*H268,2)</f>
        <v>0</v>
      </c>
      <c r="K268" s="238" t="s">
        <v>149</v>
      </c>
      <c r="L268" s="243"/>
      <c r="M268" s="244" t="s">
        <v>19</v>
      </c>
      <c r="N268" s="245" t="s">
        <v>43</v>
      </c>
      <c r="O268" s="85"/>
      <c r="P268" s="214">
        <f>O268*H268</f>
        <v>0</v>
      </c>
      <c r="Q268" s="214">
        <v>0.003</v>
      </c>
      <c r="R268" s="214">
        <f>Q268*H268</f>
        <v>0.027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193</v>
      </c>
      <c r="AT268" s="216" t="s">
        <v>189</v>
      </c>
      <c r="AU268" s="216" t="s">
        <v>82</v>
      </c>
      <c r="AY268" s="18" t="s">
        <v>143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80</v>
      </c>
      <c r="BK268" s="217">
        <f>ROUND(I268*H268,2)</f>
        <v>0</v>
      </c>
      <c r="BL268" s="18" t="s">
        <v>150</v>
      </c>
      <c r="BM268" s="216" t="s">
        <v>544</v>
      </c>
    </row>
    <row r="269" spans="1:65" s="2" customFormat="1" ht="21.75" customHeight="1">
      <c r="A269" s="39"/>
      <c r="B269" s="40"/>
      <c r="C269" s="236" t="s">
        <v>545</v>
      </c>
      <c r="D269" s="236" t="s">
        <v>189</v>
      </c>
      <c r="E269" s="237" t="s">
        <v>546</v>
      </c>
      <c r="F269" s="238" t="s">
        <v>547</v>
      </c>
      <c r="G269" s="239" t="s">
        <v>158</v>
      </c>
      <c r="H269" s="240">
        <v>20</v>
      </c>
      <c r="I269" s="241"/>
      <c r="J269" s="242">
        <f>ROUND(I269*H269,2)</f>
        <v>0</v>
      </c>
      <c r="K269" s="238" t="s">
        <v>548</v>
      </c>
      <c r="L269" s="243"/>
      <c r="M269" s="244" t="s">
        <v>19</v>
      </c>
      <c r="N269" s="245" t="s">
        <v>43</v>
      </c>
      <c r="O269" s="85"/>
      <c r="P269" s="214">
        <f>O269*H269</f>
        <v>0</v>
      </c>
      <c r="Q269" s="214">
        <v>0.00035</v>
      </c>
      <c r="R269" s="214">
        <f>Q269*H269</f>
        <v>0.007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193</v>
      </c>
      <c r="AT269" s="216" t="s">
        <v>189</v>
      </c>
      <c r="AU269" s="216" t="s">
        <v>82</v>
      </c>
      <c r="AY269" s="18" t="s">
        <v>143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80</v>
      </c>
      <c r="BK269" s="217">
        <f>ROUND(I269*H269,2)</f>
        <v>0</v>
      </c>
      <c r="BL269" s="18" t="s">
        <v>150</v>
      </c>
      <c r="BM269" s="216" t="s">
        <v>549</v>
      </c>
    </row>
    <row r="270" spans="1:65" s="2" customFormat="1" ht="16.5" customHeight="1">
      <c r="A270" s="39"/>
      <c r="B270" s="40"/>
      <c r="C270" s="236" t="s">
        <v>550</v>
      </c>
      <c r="D270" s="236" t="s">
        <v>189</v>
      </c>
      <c r="E270" s="237" t="s">
        <v>551</v>
      </c>
      <c r="F270" s="238" t="s">
        <v>552</v>
      </c>
      <c r="G270" s="239" t="s">
        <v>158</v>
      </c>
      <c r="H270" s="240">
        <v>9</v>
      </c>
      <c r="I270" s="241"/>
      <c r="J270" s="242">
        <f>ROUND(I270*H270,2)</f>
        <v>0</v>
      </c>
      <c r="K270" s="238" t="s">
        <v>149</v>
      </c>
      <c r="L270" s="243"/>
      <c r="M270" s="244" t="s">
        <v>19</v>
      </c>
      <c r="N270" s="245" t="s">
        <v>43</v>
      </c>
      <c r="O270" s="85"/>
      <c r="P270" s="214">
        <f>O270*H270</f>
        <v>0</v>
      </c>
      <c r="Q270" s="214">
        <v>0.0001</v>
      </c>
      <c r="R270" s="214">
        <f>Q270*H270</f>
        <v>0.0009000000000000001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193</v>
      </c>
      <c r="AT270" s="216" t="s">
        <v>189</v>
      </c>
      <c r="AU270" s="216" t="s">
        <v>82</v>
      </c>
      <c r="AY270" s="18" t="s">
        <v>143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80</v>
      </c>
      <c r="BK270" s="217">
        <f>ROUND(I270*H270,2)</f>
        <v>0</v>
      </c>
      <c r="BL270" s="18" t="s">
        <v>150</v>
      </c>
      <c r="BM270" s="216" t="s">
        <v>553</v>
      </c>
    </row>
    <row r="271" spans="1:65" s="2" customFormat="1" ht="16.5" customHeight="1">
      <c r="A271" s="39"/>
      <c r="B271" s="40"/>
      <c r="C271" s="236" t="s">
        <v>554</v>
      </c>
      <c r="D271" s="236" t="s">
        <v>189</v>
      </c>
      <c r="E271" s="237" t="s">
        <v>555</v>
      </c>
      <c r="F271" s="238" t="s">
        <v>556</v>
      </c>
      <c r="G271" s="239" t="s">
        <v>158</v>
      </c>
      <c r="H271" s="240">
        <v>20</v>
      </c>
      <c r="I271" s="241"/>
      <c r="J271" s="242">
        <f>ROUND(I271*H271,2)</f>
        <v>0</v>
      </c>
      <c r="K271" s="238" t="s">
        <v>149</v>
      </c>
      <c r="L271" s="243"/>
      <c r="M271" s="244" t="s">
        <v>19</v>
      </c>
      <c r="N271" s="245" t="s">
        <v>43</v>
      </c>
      <c r="O271" s="85"/>
      <c r="P271" s="214">
        <f>O271*H271</f>
        <v>0</v>
      </c>
      <c r="Q271" s="214">
        <v>0.0021</v>
      </c>
      <c r="R271" s="214">
        <f>Q271*H271</f>
        <v>0.041999999999999996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193</v>
      </c>
      <c r="AT271" s="216" t="s">
        <v>189</v>
      </c>
      <c r="AU271" s="216" t="s">
        <v>82</v>
      </c>
      <c r="AY271" s="18" t="s">
        <v>143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80</v>
      </c>
      <c r="BK271" s="217">
        <f>ROUND(I271*H271,2)</f>
        <v>0</v>
      </c>
      <c r="BL271" s="18" t="s">
        <v>150</v>
      </c>
      <c r="BM271" s="216" t="s">
        <v>557</v>
      </c>
    </row>
    <row r="272" spans="1:65" s="2" customFormat="1" ht="24.15" customHeight="1">
      <c r="A272" s="39"/>
      <c r="B272" s="40"/>
      <c r="C272" s="205" t="s">
        <v>558</v>
      </c>
      <c r="D272" s="205" t="s">
        <v>145</v>
      </c>
      <c r="E272" s="206" t="s">
        <v>559</v>
      </c>
      <c r="F272" s="207" t="s">
        <v>560</v>
      </c>
      <c r="G272" s="208" t="s">
        <v>158</v>
      </c>
      <c r="H272" s="209">
        <v>9</v>
      </c>
      <c r="I272" s="210"/>
      <c r="J272" s="211">
        <f>ROUND(I272*H272,2)</f>
        <v>0</v>
      </c>
      <c r="K272" s="207" t="s">
        <v>149</v>
      </c>
      <c r="L272" s="45"/>
      <c r="M272" s="212" t="s">
        <v>19</v>
      </c>
      <c r="N272" s="213" t="s">
        <v>43</v>
      </c>
      <c r="O272" s="85"/>
      <c r="P272" s="214">
        <f>O272*H272</f>
        <v>0</v>
      </c>
      <c r="Q272" s="214">
        <v>0.112405</v>
      </c>
      <c r="R272" s="214">
        <f>Q272*H272</f>
        <v>1.0116450000000001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150</v>
      </c>
      <c r="AT272" s="216" t="s">
        <v>145</v>
      </c>
      <c r="AU272" s="216" t="s">
        <v>82</v>
      </c>
      <c r="AY272" s="18" t="s">
        <v>143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80</v>
      </c>
      <c r="BK272" s="217">
        <f>ROUND(I272*H272,2)</f>
        <v>0</v>
      </c>
      <c r="BL272" s="18" t="s">
        <v>150</v>
      </c>
      <c r="BM272" s="216" t="s">
        <v>561</v>
      </c>
    </row>
    <row r="273" spans="1:47" s="2" customFormat="1" ht="12">
      <c r="A273" s="39"/>
      <c r="B273" s="40"/>
      <c r="C273" s="41"/>
      <c r="D273" s="218" t="s">
        <v>152</v>
      </c>
      <c r="E273" s="41"/>
      <c r="F273" s="219" t="s">
        <v>562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152</v>
      </c>
      <c r="AU273" s="18" t="s">
        <v>82</v>
      </c>
    </row>
    <row r="274" spans="1:65" s="2" customFormat="1" ht="33" customHeight="1">
      <c r="A274" s="39"/>
      <c r="B274" s="40"/>
      <c r="C274" s="205" t="s">
        <v>563</v>
      </c>
      <c r="D274" s="205" t="s">
        <v>145</v>
      </c>
      <c r="E274" s="206" t="s">
        <v>564</v>
      </c>
      <c r="F274" s="207" t="s">
        <v>565</v>
      </c>
      <c r="G274" s="208" t="s">
        <v>170</v>
      </c>
      <c r="H274" s="209">
        <v>360</v>
      </c>
      <c r="I274" s="210"/>
      <c r="J274" s="211">
        <f>ROUND(I274*H274,2)</f>
        <v>0</v>
      </c>
      <c r="K274" s="207" t="s">
        <v>149</v>
      </c>
      <c r="L274" s="45"/>
      <c r="M274" s="212" t="s">
        <v>19</v>
      </c>
      <c r="N274" s="213" t="s">
        <v>43</v>
      </c>
      <c r="O274" s="85"/>
      <c r="P274" s="214">
        <f>O274*H274</f>
        <v>0</v>
      </c>
      <c r="Q274" s="214">
        <v>0.000325</v>
      </c>
      <c r="R274" s="214">
        <f>Q274*H274</f>
        <v>0.11699999999999999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150</v>
      </c>
      <c r="AT274" s="216" t="s">
        <v>145</v>
      </c>
      <c r="AU274" s="216" t="s">
        <v>82</v>
      </c>
      <c r="AY274" s="18" t="s">
        <v>143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80</v>
      </c>
      <c r="BK274" s="217">
        <f>ROUND(I274*H274,2)</f>
        <v>0</v>
      </c>
      <c r="BL274" s="18" t="s">
        <v>150</v>
      </c>
      <c r="BM274" s="216" t="s">
        <v>566</v>
      </c>
    </row>
    <row r="275" spans="1:47" s="2" customFormat="1" ht="12">
      <c r="A275" s="39"/>
      <c r="B275" s="40"/>
      <c r="C275" s="41"/>
      <c r="D275" s="218" t="s">
        <v>152</v>
      </c>
      <c r="E275" s="41"/>
      <c r="F275" s="219" t="s">
        <v>567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152</v>
      </c>
      <c r="AU275" s="18" t="s">
        <v>82</v>
      </c>
    </row>
    <row r="276" spans="1:65" s="2" customFormat="1" ht="33" customHeight="1">
      <c r="A276" s="39"/>
      <c r="B276" s="40"/>
      <c r="C276" s="205" t="s">
        <v>568</v>
      </c>
      <c r="D276" s="205" t="s">
        <v>145</v>
      </c>
      <c r="E276" s="206" t="s">
        <v>569</v>
      </c>
      <c r="F276" s="207" t="s">
        <v>570</v>
      </c>
      <c r="G276" s="208" t="s">
        <v>170</v>
      </c>
      <c r="H276" s="209">
        <v>75</v>
      </c>
      <c r="I276" s="210"/>
      <c r="J276" s="211">
        <f>ROUND(I276*H276,2)</f>
        <v>0</v>
      </c>
      <c r="K276" s="207" t="s">
        <v>149</v>
      </c>
      <c r="L276" s="45"/>
      <c r="M276" s="212" t="s">
        <v>19</v>
      </c>
      <c r="N276" s="213" t="s">
        <v>43</v>
      </c>
      <c r="O276" s="85"/>
      <c r="P276" s="214">
        <f>O276*H276</f>
        <v>0</v>
      </c>
      <c r="Q276" s="214">
        <v>0.0001092</v>
      </c>
      <c r="R276" s="214">
        <f>Q276*H276</f>
        <v>0.00819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150</v>
      </c>
      <c r="AT276" s="216" t="s">
        <v>145</v>
      </c>
      <c r="AU276" s="216" t="s">
        <v>82</v>
      </c>
      <c r="AY276" s="18" t="s">
        <v>143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80</v>
      </c>
      <c r="BK276" s="217">
        <f>ROUND(I276*H276,2)</f>
        <v>0</v>
      </c>
      <c r="BL276" s="18" t="s">
        <v>150</v>
      </c>
      <c r="BM276" s="216" t="s">
        <v>571</v>
      </c>
    </row>
    <row r="277" spans="1:47" s="2" customFormat="1" ht="12">
      <c r="A277" s="39"/>
      <c r="B277" s="40"/>
      <c r="C277" s="41"/>
      <c r="D277" s="218" t="s">
        <v>152</v>
      </c>
      <c r="E277" s="41"/>
      <c r="F277" s="219" t="s">
        <v>572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152</v>
      </c>
      <c r="AU277" s="18" t="s">
        <v>82</v>
      </c>
    </row>
    <row r="278" spans="1:65" s="2" customFormat="1" ht="33" customHeight="1">
      <c r="A278" s="39"/>
      <c r="B278" s="40"/>
      <c r="C278" s="205" t="s">
        <v>573</v>
      </c>
      <c r="D278" s="205" t="s">
        <v>145</v>
      </c>
      <c r="E278" s="206" t="s">
        <v>574</v>
      </c>
      <c r="F278" s="207" t="s">
        <v>575</v>
      </c>
      <c r="G278" s="208" t="s">
        <v>170</v>
      </c>
      <c r="H278" s="209">
        <v>1050</v>
      </c>
      <c r="I278" s="210"/>
      <c r="J278" s="211">
        <f>ROUND(I278*H278,2)</f>
        <v>0</v>
      </c>
      <c r="K278" s="207" t="s">
        <v>149</v>
      </c>
      <c r="L278" s="45"/>
      <c r="M278" s="212" t="s">
        <v>19</v>
      </c>
      <c r="N278" s="213" t="s">
        <v>43</v>
      </c>
      <c r="O278" s="85"/>
      <c r="P278" s="214">
        <f>O278*H278</f>
        <v>0</v>
      </c>
      <c r="Q278" s="214">
        <v>0.00065</v>
      </c>
      <c r="R278" s="214">
        <f>Q278*H278</f>
        <v>0.6825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150</v>
      </c>
      <c r="AT278" s="216" t="s">
        <v>145</v>
      </c>
      <c r="AU278" s="216" t="s">
        <v>82</v>
      </c>
      <c r="AY278" s="18" t="s">
        <v>143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80</v>
      </c>
      <c r="BK278" s="217">
        <f>ROUND(I278*H278,2)</f>
        <v>0</v>
      </c>
      <c r="BL278" s="18" t="s">
        <v>150</v>
      </c>
      <c r="BM278" s="216" t="s">
        <v>576</v>
      </c>
    </row>
    <row r="279" spans="1:47" s="2" customFormat="1" ht="12">
      <c r="A279" s="39"/>
      <c r="B279" s="40"/>
      <c r="C279" s="41"/>
      <c r="D279" s="218" t="s">
        <v>152</v>
      </c>
      <c r="E279" s="41"/>
      <c r="F279" s="219" t="s">
        <v>577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152</v>
      </c>
      <c r="AU279" s="18" t="s">
        <v>82</v>
      </c>
    </row>
    <row r="280" spans="1:65" s="2" customFormat="1" ht="33" customHeight="1">
      <c r="A280" s="39"/>
      <c r="B280" s="40"/>
      <c r="C280" s="205" t="s">
        <v>578</v>
      </c>
      <c r="D280" s="205" t="s">
        <v>145</v>
      </c>
      <c r="E280" s="206" t="s">
        <v>579</v>
      </c>
      <c r="F280" s="207" t="s">
        <v>580</v>
      </c>
      <c r="G280" s="208" t="s">
        <v>170</v>
      </c>
      <c r="H280" s="209">
        <v>86</v>
      </c>
      <c r="I280" s="210"/>
      <c r="J280" s="211">
        <f>ROUND(I280*H280,2)</f>
        <v>0</v>
      </c>
      <c r="K280" s="207" t="s">
        <v>149</v>
      </c>
      <c r="L280" s="45"/>
      <c r="M280" s="212" t="s">
        <v>19</v>
      </c>
      <c r="N280" s="213" t="s">
        <v>43</v>
      </c>
      <c r="O280" s="85"/>
      <c r="P280" s="214">
        <f>O280*H280</f>
        <v>0</v>
      </c>
      <c r="Q280" s="214">
        <v>0.000384</v>
      </c>
      <c r="R280" s="214">
        <f>Q280*H280</f>
        <v>0.033024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150</v>
      </c>
      <c r="AT280" s="216" t="s">
        <v>145</v>
      </c>
      <c r="AU280" s="216" t="s">
        <v>82</v>
      </c>
      <c r="AY280" s="18" t="s">
        <v>143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80</v>
      </c>
      <c r="BK280" s="217">
        <f>ROUND(I280*H280,2)</f>
        <v>0</v>
      </c>
      <c r="BL280" s="18" t="s">
        <v>150</v>
      </c>
      <c r="BM280" s="216" t="s">
        <v>581</v>
      </c>
    </row>
    <row r="281" spans="1:47" s="2" customFormat="1" ht="12">
      <c r="A281" s="39"/>
      <c r="B281" s="40"/>
      <c r="C281" s="41"/>
      <c r="D281" s="218" t="s">
        <v>152</v>
      </c>
      <c r="E281" s="41"/>
      <c r="F281" s="219" t="s">
        <v>582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152</v>
      </c>
      <c r="AU281" s="18" t="s">
        <v>82</v>
      </c>
    </row>
    <row r="282" spans="1:65" s="2" customFormat="1" ht="37.8" customHeight="1">
      <c r="A282" s="39"/>
      <c r="B282" s="40"/>
      <c r="C282" s="205" t="s">
        <v>583</v>
      </c>
      <c r="D282" s="205" t="s">
        <v>145</v>
      </c>
      <c r="E282" s="206" t="s">
        <v>584</v>
      </c>
      <c r="F282" s="207" t="s">
        <v>585</v>
      </c>
      <c r="G282" s="208" t="s">
        <v>148</v>
      </c>
      <c r="H282" s="209">
        <v>15</v>
      </c>
      <c r="I282" s="210"/>
      <c r="J282" s="211">
        <f>ROUND(I282*H282,2)</f>
        <v>0</v>
      </c>
      <c r="K282" s="207" t="s">
        <v>149</v>
      </c>
      <c r="L282" s="45"/>
      <c r="M282" s="212" t="s">
        <v>19</v>
      </c>
      <c r="N282" s="213" t="s">
        <v>43</v>
      </c>
      <c r="O282" s="85"/>
      <c r="P282" s="214">
        <f>O282*H282</f>
        <v>0</v>
      </c>
      <c r="Q282" s="214">
        <v>0.0026</v>
      </c>
      <c r="R282" s="214">
        <f>Q282*H282</f>
        <v>0.039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150</v>
      </c>
      <c r="AT282" s="216" t="s">
        <v>145</v>
      </c>
      <c r="AU282" s="216" t="s">
        <v>82</v>
      </c>
      <c r="AY282" s="18" t="s">
        <v>143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80</v>
      </c>
      <c r="BK282" s="217">
        <f>ROUND(I282*H282,2)</f>
        <v>0</v>
      </c>
      <c r="BL282" s="18" t="s">
        <v>150</v>
      </c>
      <c r="BM282" s="216" t="s">
        <v>586</v>
      </c>
    </row>
    <row r="283" spans="1:47" s="2" customFormat="1" ht="12">
      <c r="A283" s="39"/>
      <c r="B283" s="40"/>
      <c r="C283" s="41"/>
      <c r="D283" s="218" t="s">
        <v>152</v>
      </c>
      <c r="E283" s="41"/>
      <c r="F283" s="219" t="s">
        <v>587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152</v>
      </c>
      <c r="AU283" s="18" t="s">
        <v>82</v>
      </c>
    </row>
    <row r="284" spans="1:65" s="2" customFormat="1" ht="37.8" customHeight="1">
      <c r="A284" s="39"/>
      <c r="B284" s="40"/>
      <c r="C284" s="205" t="s">
        <v>588</v>
      </c>
      <c r="D284" s="205" t="s">
        <v>145</v>
      </c>
      <c r="E284" s="206" t="s">
        <v>589</v>
      </c>
      <c r="F284" s="207" t="s">
        <v>590</v>
      </c>
      <c r="G284" s="208" t="s">
        <v>170</v>
      </c>
      <c r="H284" s="209">
        <v>1571</v>
      </c>
      <c r="I284" s="210"/>
      <c r="J284" s="211">
        <f>ROUND(I284*H284,2)</f>
        <v>0</v>
      </c>
      <c r="K284" s="207" t="s">
        <v>149</v>
      </c>
      <c r="L284" s="45"/>
      <c r="M284" s="212" t="s">
        <v>19</v>
      </c>
      <c r="N284" s="213" t="s">
        <v>43</v>
      </c>
      <c r="O284" s="85"/>
      <c r="P284" s="214">
        <f>O284*H284</f>
        <v>0</v>
      </c>
      <c r="Q284" s="214">
        <v>3.75E-06</v>
      </c>
      <c r="R284" s="214">
        <f>Q284*H284</f>
        <v>0.00589125</v>
      </c>
      <c r="S284" s="214">
        <v>0</v>
      </c>
      <c r="T284" s="21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150</v>
      </c>
      <c r="AT284" s="216" t="s">
        <v>145</v>
      </c>
      <c r="AU284" s="216" t="s">
        <v>82</v>
      </c>
      <c r="AY284" s="18" t="s">
        <v>143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80</v>
      </c>
      <c r="BK284" s="217">
        <f>ROUND(I284*H284,2)</f>
        <v>0</v>
      </c>
      <c r="BL284" s="18" t="s">
        <v>150</v>
      </c>
      <c r="BM284" s="216" t="s">
        <v>591</v>
      </c>
    </row>
    <row r="285" spans="1:47" s="2" customFormat="1" ht="12">
      <c r="A285" s="39"/>
      <c r="B285" s="40"/>
      <c r="C285" s="41"/>
      <c r="D285" s="218" t="s">
        <v>152</v>
      </c>
      <c r="E285" s="41"/>
      <c r="F285" s="219" t="s">
        <v>592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152</v>
      </c>
      <c r="AU285" s="18" t="s">
        <v>82</v>
      </c>
    </row>
    <row r="286" spans="1:65" s="2" customFormat="1" ht="37.8" customHeight="1">
      <c r="A286" s="39"/>
      <c r="B286" s="40"/>
      <c r="C286" s="205" t="s">
        <v>593</v>
      </c>
      <c r="D286" s="205" t="s">
        <v>145</v>
      </c>
      <c r="E286" s="206" t="s">
        <v>594</v>
      </c>
      <c r="F286" s="207" t="s">
        <v>595</v>
      </c>
      <c r="G286" s="208" t="s">
        <v>148</v>
      </c>
      <c r="H286" s="209">
        <v>15</v>
      </c>
      <c r="I286" s="210"/>
      <c r="J286" s="211">
        <f>ROUND(I286*H286,2)</f>
        <v>0</v>
      </c>
      <c r="K286" s="207" t="s">
        <v>149</v>
      </c>
      <c r="L286" s="45"/>
      <c r="M286" s="212" t="s">
        <v>19</v>
      </c>
      <c r="N286" s="213" t="s">
        <v>43</v>
      </c>
      <c r="O286" s="85"/>
      <c r="P286" s="214">
        <f>O286*H286</f>
        <v>0</v>
      </c>
      <c r="Q286" s="214">
        <v>9.38E-06</v>
      </c>
      <c r="R286" s="214">
        <f>Q286*H286</f>
        <v>0.0001407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150</v>
      </c>
      <c r="AT286" s="216" t="s">
        <v>145</v>
      </c>
      <c r="AU286" s="216" t="s">
        <v>82</v>
      </c>
      <c r="AY286" s="18" t="s">
        <v>143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80</v>
      </c>
      <c r="BK286" s="217">
        <f>ROUND(I286*H286,2)</f>
        <v>0</v>
      </c>
      <c r="BL286" s="18" t="s">
        <v>150</v>
      </c>
      <c r="BM286" s="216" t="s">
        <v>596</v>
      </c>
    </row>
    <row r="287" spans="1:47" s="2" customFormat="1" ht="12">
      <c r="A287" s="39"/>
      <c r="B287" s="40"/>
      <c r="C287" s="41"/>
      <c r="D287" s="218" t="s">
        <v>152</v>
      </c>
      <c r="E287" s="41"/>
      <c r="F287" s="219" t="s">
        <v>597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152</v>
      </c>
      <c r="AU287" s="18" t="s">
        <v>82</v>
      </c>
    </row>
    <row r="288" spans="1:65" s="2" customFormat="1" ht="62.7" customHeight="1">
      <c r="A288" s="39"/>
      <c r="B288" s="40"/>
      <c r="C288" s="205" t="s">
        <v>598</v>
      </c>
      <c r="D288" s="205" t="s">
        <v>145</v>
      </c>
      <c r="E288" s="206" t="s">
        <v>599</v>
      </c>
      <c r="F288" s="207" t="s">
        <v>600</v>
      </c>
      <c r="G288" s="208" t="s">
        <v>170</v>
      </c>
      <c r="H288" s="209">
        <v>756</v>
      </c>
      <c r="I288" s="210"/>
      <c r="J288" s="211">
        <f>ROUND(I288*H288,2)</f>
        <v>0</v>
      </c>
      <c r="K288" s="207" t="s">
        <v>149</v>
      </c>
      <c r="L288" s="45"/>
      <c r="M288" s="212" t="s">
        <v>19</v>
      </c>
      <c r="N288" s="213" t="s">
        <v>43</v>
      </c>
      <c r="O288" s="85"/>
      <c r="P288" s="214">
        <f>O288*H288</f>
        <v>0</v>
      </c>
      <c r="Q288" s="214">
        <v>0.089776</v>
      </c>
      <c r="R288" s="214">
        <f>Q288*H288</f>
        <v>67.870656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150</v>
      </c>
      <c r="AT288" s="216" t="s">
        <v>145</v>
      </c>
      <c r="AU288" s="216" t="s">
        <v>82</v>
      </c>
      <c r="AY288" s="18" t="s">
        <v>143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80</v>
      </c>
      <c r="BK288" s="217">
        <f>ROUND(I288*H288,2)</f>
        <v>0</v>
      </c>
      <c r="BL288" s="18" t="s">
        <v>150</v>
      </c>
      <c r="BM288" s="216" t="s">
        <v>601</v>
      </c>
    </row>
    <row r="289" spans="1:47" s="2" customFormat="1" ht="12">
      <c r="A289" s="39"/>
      <c r="B289" s="40"/>
      <c r="C289" s="41"/>
      <c r="D289" s="218" t="s">
        <v>152</v>
      </c>
      <c r="E289" s="41"/>
      <c r="F289" s="219" t="s">
        <v>602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152</v>
      </c>
      <c r="AU289" s="18" t="s">
        <v>82</v>
      </c>
    </row>
    <row r="290" spans="1:51" s="13" customFormat="1" ht="12">
      <c r="A290" s="13"/>
      <c r="B290" s="225"/>
      <c r="C290" s="226"/>
      <c r="D290" s="223" t="s">
        <v>186</v>
      </c>
      <c r="E290" s="227" t="s">
        <v>19</v>
      </c>
      <c r="F290" s="228" t="s">
        <v>603</v>
      </c>
      <c r="G290" s="226"/>
      <c r="H290" s="229">
        <v>756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186</v>
      </c>
      <c r="AU290" s="235" t="s">
        <v>82</v>
      </c>
      <c r="AV290" s="13" t="s">
        <v>82</v>
      </c>
      <c r="AW290" s="13" t="s">
        <v>34</v>
      </c>
      <c r="AX290" s="13" t="s">
        <v>80</v>
      </c>
      <c r="AY290" s="235" t="s">
        <v>143</v>
      </c>
    </row>
    <row r="291" spans="1:65" s="2" customFormat="1" ht="16.5" customHeight="1">
      <c r="A291" s="39"/>
      <c r="B291" s="40"/>
      <c r="C291" s="236" t="s">
        <v>604</v>
      </c>
      <c r="D291" s="236" t="s">
        <v>189</v>
      </c>
      <c r="E291" s="237" t="s">
        <v>605</v>
      </c>
      <c r="F291" s="238" t="s">
        <v>606</v>
      </c>
      <c r="G291" s="239" t="s">
        <v>148</v>
      </c>
      <c r="H291" s="240">
        <v>77.112</v>
      </c>
      <c r="I291" s="241"/>
      <c r="J291" s="242">
        <f>ROUND(I291*H291,2)</f>
        <v>0</v>
      </c>
      <c r="K291" s="238" t="s">
        <v>149</v>
      </c>
      <c r="L291" s="243"/>
      <c r="M291" s="244" t="s">
        <v>19</v>
      </c>
      <c r="N291" s="245" t="s">
        <v>43</v>
      </c>
      <c r="O291" s="85"/>
      <c r="P291" s="214">
        <f>O291*H291</f>
        <v>0</v>
      </c>
      <c r="Q291" s="214">
        <v>0.222</v>
      </c>
      <c r="R291" s="214">
        <f>Q291*H291</f>
        <v>17.118864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193</v>
      </c>
      <c r="AT291" s="216" t="s">
        <v>189</v>
      </c>
      <c r="AU291" s="216" t="s">
        <v>82</v>
      </c>
      <c r="AY291" s="18" t="s">
        <v>143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80</v>
      </c>
      <c r="BK291" s="217">
        <f>ROUND(I291*H291,2)</f>
        <v>0</v>
      </c>
      <c r="BL291" s="18" t="s">
        <v>150</v>
      </c>
      <c r="BM291" s="216" t="s">
        <v>607</v>
      </c>
    </row>
    <row r="292" spans="1:51" s="13" customFormat="1" ht="12">
      <c r="A292" s="13"/>
      <c r="B292" s="225"/>
      <c r="C292" s="226"/>
      <c r="D292" s="223" t="s">
        <v>186</v>
      </c>
      <c r="E292" s="226"/>
      <c r="F292" s="228" t="s">
        <v>608</v>
      </c>
      <c r="G292" s="226"/>
      <c r="H292" s="229">
        <v>77.112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5" t="s">
        <v>186</v>
      </c>
      <c r="AU292" s="235" t="s">
        <v>82</v>
      </c>
      <c r="AV292" s="13" t="s">
        <v>82</v>
      </c>
      <c r="AW292" s="13" t="s">
        <v>4</v>
      </c>
      <c r="AX292" s="13" t="s">
        <v>80</v>
      </c>
      <c r="AY292" s="235" t="s">
        <v>143</v>
      </c>
    </row>
    <row r="293" spans="1:65" s="2" customFormat="1" ht="16.5" customHeight="1">
      <c r="A293" s="39"/>
      <c r="B293" s="40"/>
      <c r="C293" s="236" t="s">
        <v>609</v>
      </c>
      <c r="D293" s="236" t="s">
        <v>189</v>
      </c>
      <c r="E293" s="237" t="s">
        <v>610</v>
      </c>
      <c r="F293" s="238" t="s">
        <v>611</v>
      </c>
      <c r="G293" s="239" t="s">
        <v>170</v>
      </c>
      <c r="H293" s="240">
        <v>421.26</v>
      </c>
      <c r="I293" s="241"/>
      <c r="J293" s="242">
        <f>ROUND(I293*H293,2)</f>
        <v>0</v>
      </c>
      <c r="K293" s="238" t="s">
        <v>149</v>
      </c>
      <c r="L293" s="243"/>
      <c r="M293" s="244" t="s">
        <v>19</v>
      </c>
      <c r="N293" s="245" t="s">
        <v>43</v>
      </c>
      <c r="O293" s="85"/>
      <c r="P293" s="214">
        <f>O293*H293</f>
        <v>0</v>
      </c>
      <c r="Q293" s="214">
        <v>0.08</v>
      </c>
      <c r="R293" s="214">
        <f>Q293*H293</f>
        <v>33.7008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193</v>
      </c>
      <c r="AT293" s="216" t="s">
        <v>189</v>
      </c>
      <c r="AU293" s="216" t="s">
        <v>82</v>
      </c>
      <c r="AY293" s="18" t="s">
        <v>143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80</v>
      </c>
      <c r="BK293" s="217">
        <f>ROUND(I293*H293,2)</f>
        <v>0</v>
      </c>
      <c r="BL293" s="18" t="s">
        <v>150</v>
      </c>
      <c r="BM293" s="216" t="s">
        <v>612</v>
      </c>
    </row>
    <row r="294" spans="1:51" s="13" customFormat="1" ht="12">
      <c r="A294" s="13"/>
      <c r="B294" s="225"/>
      <c r="C294" s="226"/>
      <c r="D294" s="223" t="s">
        <v>186</v>
      </c>
      <c r="E294" s="226"/>
      <c r="F294" s="228" t="s">
        <v>613</v>
      </c>
      <c r="G294" s="226"/>
      <c r="H294" s="229">
        <v>421.26</v>
      </c>
      <c r="I294" s="230"/>
      <c r="J294" s="226"/>
      <c r="K294" s="226"/>
      <c r="L294" s="231"/>
      <c r="M294" s="232"/>
      <c r="N294" s="233"/>
      <c r="O294" s="233"/>
      <c r="P294" s="233"/>
      <c r="Q294" s="233"/>
      <c r="R294" s="233"/>
      <c r="S294" s="233"/>
      <c r="T294" s="23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5" t="s">
        <v>186</v>
      </c>
      <c r="AU294" s="235" t="s">
        <v>82</v>
      </c>
      <c r="AV294" s="13" t="s">
        <v>82</v>
      </c>
      <c r="AW294" s="13" t="s">
        <v>4</v>
      </c>
      <c r="AX294" s="13" t="s">
        <v>80</v>
      </c>
      <c r="AY294" s="235" t="s">
        <v>143</v>
      </c>
    </row>
    <row r="295" spans="1:65" s="2" customFormat="1" ht="49.05" customHeight="1">
      <c r="A295" s="39"/>
      <c r="B295" s="40"/>
      <c r="C295" s="205" t="s">
        <v>614</v>
      </c>
      <c r="D295" s="205" t="s">
        <v>145</v>
      </c>
      <c r="E295" s="206" t="s">
        <v>615</v>
      </c>
      <c r="F295" s="207" t="s">
        <v>616</v>
      </c>
      <c r="G295" s="208" t="s">
        <v>170</v>
      </c>
      <c r="H295" s="209">
        <v>413</v>
      </c>
      <c r="I295" s="210"/>
      <c r="J295" s="211">
        <f>ROUND(I295*H295,2)</f>
        <v>0</v>
      </c>
      <c r="K295" s="207" t="s">
        <v>149</v>
      </c>
      <c r="L295" s="45"/>
      <c r="M295" s="212" t="s">
        <v>19</v>
      </c>
      <c r="N295" s="213" t="s">
        <v>43</v>
      </c>
      <c r="O295" s="85"/>
      <c r="P295" s="214">
        <f>O295*H295</f>
        <v>0</v>
      </c>
      <c r="Q295" s="214">
        <v>0.1294996</v>
      </c>
      <c r="R295" s="214">
        <f>Q295*H295</f>
        <v>53.483334799999994</v>
      </c>
      <c r="S295" s="214">
        <v>0</v>
      </c>
      <c r="T295" s="21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6" t="s">
        <v>150</v>
      </c>
      <c r="AT295" s="216" t="s">
        <v>145</v>
      </c>
      <c r="AU295" s="216" t="s">
        <v>82</v>
      </c>
      <c r="AY295" s="18" t="s">
        <v>143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8" t="s">
        <v>80</v>
      </c>
      <c r="BK295" s="217">
        <f>ROUND(I295*H295,2)</f>
        <v>0</v>
      </c>
      <c r="BL295" s="18" t="s">
        <v>150</v>
      </c>
      <c r="BM295" s="216" t="s">
        <v>617</v>
      </c>
    </row>
    <row r="296" spans="1:47" s="2" customFormat="1" ht="12">
      <c r="A296" s="39"/>
      <c r="B296" s="40"/>
      <c r="C296" s="41"/>
      <c r="D296" s="218" t="s">
        <v>152</v>
      </c>
      <c r="E296" s="41"/>
      <c r="F296" s="219" t="s">
        <v>618</v>
      </c>
      <c r="G296" s="41"/>
      <c r="H296" s="41"/>
      <c r="I296" s="220"/>
      <c r="J296" s="41"/>
      <c r="K296" s="41"/>
      <c r="L296" s="45"/>
      <c r="M296" s="221"/>
      <c r="N296" s="222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152</v>
      </c>
      <c r="AU296" s="18" t="s">
        <v>82</v>
      </c>
    </row>
    <row r="297" spans="1:51" s="13" customFormat="1" ht="12">
      <c r="A297" s="13"/>
      <c r="B297" s="225"/>
      <c r="C297" s="226"/>
      <c r="D297" s="223" t="s">
        <v>186</v>
      </c>
      <c r="E297" s="227" t="s">
        <v>19</v>
      </c>
      <c r="F297" s="228" t="s">
        <v>619</v>
      </c>
      <c r="G297" s="226"/>
      <c r="H297" s="229">
        <v>413</v>
      </c>
      <c r="I297" s="230"/>
      <c r="J297" s="226"/>
      <c r="K297" s="226"/>
      <c r="L297" s="231"/>
      <c r="M297" s="232"/>
      <c r="N297" s="233"/>
      <c r="O297" s="233"/>
      <c r="P297" s="233"/>
      <c r="Q297" s="233"/>
      <c r="R297" s="233"/>
      <c r="S297" s="233"/>
      <c r="T297" s="23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5" t="s">
        <v>186</v>
      </c>
      <c r="AU297" s="235" t="s">
        <v>82</v>
      </c>
      <c r="AV297" s="13" t="s">
        <v>82</v>
      </c>
      <c r="AW297" s="13" t="s">
        <v>34</v>
      </c>
      <c r="AX297" s="13" t="s">
        <v>80</v>
      </c>
      <c r="AY297" s="235" t="s">
        <v>143</v>
      </c>
    </row>
    <row r="298" spans="1:65" s="2" customFormat="1" ht="37.8" customHeight="1">
      <c r="A298" s="39"/>
      <c r="B298" s="40"/>
      <c r="C298" s="205" t="s">
        <v>620</v>
      </c>
      <c r="D298" s="205" t="s">
        <v>145</v>
      </c>
      <c r="E298" s="206" t="s">
        <v>621</v>
      </c>
      <c r="F298" s="207" t="s">
        <v>622</v>
      </c>
      <c r="G298" s="208" t="s">
        <v>170</v>
      </c>
      <c r="H298" s="209">
        <v>45</v>
      </c>
      <c r="I298" s="210"/>
      <c r="J298" s="211">
        <f>ROUND(I298*H298,2)</f>
        <v>0</v>
      </c>
      <c r="K298" s="207" t="s">
        <v>149</v>
      </c>
      <c r="L298" s="45"/>
      <c r="M298" s="212" t="s">
        <v>19</v>
      </c>
      <c r="N298" s="213" t="s">
        <v>43</v>
      </c>
      <c r="O298" s="85"/>
      <c r="P298" s="214">
        <f>O298*H298</f>
        <v>0</v>
      </c>
      <c r="Q298" s="214">
        <v>1.495E-06</v>
      </c>
      <c r="R298" s="214">
        <f>Q298*H298</f>
        <v>6.727500000000001E-05</v>
      </c>
      <c r="S298" s="214">
        <v>0</v>
      </c>
      <c r="T298" s="21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6" t="s">
        <v>150</v>
      </c>
      <c r="AT298" s="216" t="s">
        <v>145</v>
      </c>
      <c r="AU298" s="216" t="s">
        <v>82</v>
      </c>
      <c r="AY298" s="18" t="s">
        <v>143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80</v>
      </c>
      <c r="BK298" s="217">
        <f>ROUND(I298*H298,2)</f>
        <v>0</v>
      </c>
      <c r="BL298" s="18" t="s">
        <v>150</v>
      </c>
      <c r="BM298" s="216" t="s">
        <v>623</v>
      </c>
    </row>
    <row r="299" spans="1:47" s="2" customFormat="1" ht="12">
      <c r="A299" s="39"/>
      <c r="B299" s="40"/>
      <c r="C299" s="41"/>
      <c r="D299" s="218" t="s">
        <v>152</v>
      </c>
      <c r="E299" s="41"/>
      <c r="F299" s="219" t="s">
        <v>624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152</v>
      </c>
      <c r="AU299" s="18" t="s">
        <v>82</v>
      </c>
    </row>
    <row r="300" spans="1:65" s="2" customFormat="1" ht="55.5" customHeight="1">
      <c r="A300" s="39"/>
      <c r="B300" s="40"/>
      <c r="C300" s="205" t="s">
        <v>625</v>
      </c>
      <c r="D300" s="205" t="s">
        <v>145</v>
      </c>
      <c r="E300" s="206" t="s">
        <v>626</v>
      </c>
      <c r="F300" s="207" t="s">
        <v>627</v>
      </c>
      <c r="G300" s="208" t="s">
        <v>170</v>
      </c>
      <c r="H300" s="209">
        <v>45</v>
      </c>
      <c r="I300" s="210"/>
      <c r="J300" s="211">
        <f>ROUND(I300*H300,2)</f>
        <v>0</v>
      </c>
      <c r="K300" s="207" t="s">
        <v>149</v>
      </c>
      <c r="L300" s="45"/>
      <c r="M300" s="212" t="s">
        <v>19</v>
      </c>
      <c r="N300" s="213" t="s">
        <v>43</v>
      </c>
      <c r="O300" s="85"/>
      <c r="P300" s="214">
        <f>O300*H300</f>
        <v>0</v>
      </c>
      <c r="Q300" s="214">
        <v>5.16E-05</v>
      </c>
      <c r="R300" s="214">
        <f>Q300*H300</f>
        <v>0.002322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150</v>
      </c>
      <c r="AT300" s="216" t="s">
        <v>145</v>
      </c>
      <c r="AU300" s="216" t="s">
        <v>82</v>
      </c>
      <c r="AY300" s="18" t="s">
        <v>143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80</v>
      </c>
      <c r="BK300" s="217">
        <f>ROUND(I300*H300,2)</f>
        <v>0</v>
      </c>
      <c r="BL300" s="18" t="s">
        <v>150</v>
      </c>
      <c r="BM300" s="216" t="s">
        <v>628</v>
      </c>
    </row>
    <row r="301" spans="1:47" s="2" customFormat="1" ht="12">
      <c r="A301" s="39"/>
      <c r="B301" s="40"/>
      <c r="C301" s="41"/>
      <c r="D301" s="218" t="s">
        <v>152</v>
      </c>
      <c r="E301" s="41"/>
      <c r="F301" s="219" t="s">
        <v>629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152</v>
      </c>
      <c r="AU301" s="18" t="s">
        <v>82</v>
      </c>
    </row>
    <row r="302" spans="1:65" s="2" customFormat="1" ht="16.5" customHeight="1">
      <c r="A302" s="39"/>
      <c r="B302" s="40"/>
      <c r="C302" s="236" t="s">
        <v>630</v>
      </c>
      <c r="D302" s="236" t="s">
        <v>189</v>
      </c>
      <c r="E302" s="237" t="s">
        <v>631</v>
      </c>
      <c r="F302" s="238" t="s">
        <v>632</v>
      </c>
      <c r="G302" s="239" t="s">
        <v>170</v>
      </c>
      <c r="H302" s="240">
        <v>14</v>
      </c>
      <c r="I302" s="241"/>
      <c r="J302" s="242">
        <f>ROUND(I302*H302,2)</f>
        <v>0</v>
      </c>
      <c r="K302" s="238" t="s">
        <v>149</v>
      </c>
      <c r="L302" s="243"/>
      <c r="M302" s="244" t="s">
        <v>19</v>
      </c>
      <c r="N302" s="245" t="s">
        <v>43</v>
      </c>
      <c r="O302" s="85"/>
      <c r="P302" s="214">
        <f>O302*H302</f>
        <v>0</v>
      </c>
      <c r="Q302" s="214">
        <v>0.6</v>
      </c>
      <c r="R302" s="214">
        <f>Q302*H302</f>
        <v>8.4</v>
      </c>
      <c r="S302" s="214">
        <v>0</v>
      </c>
      <c r="T302" s="215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6" t="s">
        <v>193</v>
      </c>
      <c r="AT302" s="216" t="s">
        <v>189</v>
      </c>
      <c r="AU302" s="216" t="s">
        <v>82</v>
      </c>
      <c r="AY302" s="18" t="s">
        <v>143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18" t="s">
        <v>80</v>
      </c>
      <c r="BK302" s="217">
        <f>ROUND(I302*H302,2)</f>
        <v>0</v>
      </c>
      <c r="BL302" s="18" t="s">
        <v>150</v>
      </c>
      <c r="BM302" s="216" t="s">
        <v>633</v>
      </c>
    </row>
    <row r="303" spans="1:65" s="2" customFormat="1" ht="37.8" customHeight="1">
      <c r="A303" s="39"/>
      <c r="B303" s="40"/>
      <c r="C303" s="205" t="s">
        <v>634</v>
      </c>
      <c r="D303" s="205" t="s">
        <v>145</v>
      </c>
      <c r="E303" s="206" t="s">
        <v>635</v>
      </c>
      <c r="F303" s="207" t="s">
        <v>636</v>
      </c>
      <c r="G303" s="208" t="s">
        <v>158</v>
      </c>
      <c r="H303" s="209">
        <v>2</v>
      </c>
      <c r="I303" s="210"/>
      <c r="J303" s="211">
        <f>ROUND(I303*H303,2)</f>
        <v>0</v>
      </c>
      <c r="K303" s="207" t="s">
        <v>19</v>
      </c>
      <c r="L303" s="45"/>
      <c r="M303" s="212" t="s">
        <v>19</v>
      </c>
      <c r="N303" s="213" t="s">
        <v>43</v>
      </c>
      <c r="O303" s="85"/>
      <c r="P303" s="214">
        <f>O303*H303</f>
        <v>0</v>
      </c>
      <c r="Q303" s="214">
        <v>9.895</v>
      </c>
      <c r="R303" s="214">
        <f>Q303*H303</f>
        <v>19.79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150</v>
      </c>
      <c r="AT303" s="216" t="s">
        <v>145</v>
      </c>
      <c r="AU303" s="216" t="s">
        <v>82</v>
      </c>
      <c r="AY303" s="18" t="s">
        <v>143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80</v>
      </c>
      <c r="BK303" s="217">
        <f>ROUND(I303*H303,2)</f>
        <v>0</v>
      </c>
      <c r="BL303" s="18" t="s">
        <v>150</v>
      </c>
      <c r="BM303" s="216" t="s">
        <v>637</v>
      </c>
    </row>
    <row r="304" spans="1:65" s="2" customFormat="1" ht="24.15" customHeight="1">
      <c r="A304" s="39"/>
      <c r="B304" s="40"/>
      <c r="C304" s="205" t="s">
        <v>638</v>
      </c>
      <c r="D304" s="205" t="s">
        <v>145</v>
      </c>
      <c r="E304" s="206" t="s">
        <v>639</v>
      </c>
      <c r="F304" s="207" t="s">
        <v>640</v>
      </c>
      <c r="G304" s="208" t="s">
        <v>170</v>
      </c>
      <c r="H304" s="209">
        <v>9</v>
      </c>
      <c r="I304" s="210"/>
      <c r="J304" s="211">
        <f>ROUND(I304*H304,2)</f>
        <v>0</v>
      </c>
      <c r="K304" s="207" t="s">
        <v>149</v>
      </c>
      <c r="L304" s="45"/>
      <c r="M304" s="212" t="s">
        <v>19</v>
      </c>
      <c r="N304" s="213" t="s">
        <v>43</v>
      </c>
      <c r="O304" s="85"/>
      <c r="P304" s="214">
        <f>O304*H304</f>
        <v>0</v>
      </c>
      <c r="Q304" s="214">
        <v>0.8853469</v>
      </c>
      <c r="R304" s="214">
        <f>Q304*H304</f>
        <v>7.9681221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150</v>
      </c>
      <c r="AT304" s="216" t="s">
        <v>145</v>
      </c>
      <c r="AU304" s="216" t="s">
        <v>82</v>
      </c>
      <c r="AY304" s="18" t="s">
        <v>143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80</v>
      </c>
      <c r="BK304" s="217">
        <f>ROUND(I304*H304,2)</f>
        <v>0</v>
      </c>
      <c r="BL304" s="18" t="s">
        <v>150</v>
      </c>
      <c r="BM304" s="216" t="s">
        <v>641</v>
      </c>
    </row>
    <row r="305" spans="1:47" s="2" customFormat="1" ht="12">
      <c r="A305" s="39"/>
      <c r="B305" s="40"/>
      <c r="C305" s="41"/>
      <c r="D305" s="218" t="s">
        <v>152</v>
      </c>
      <c r="E305" s="41"/>
      <c r="F305" s="219" t="s">
        <v>642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152</v>
      </c>
      <c r="AU305" s="18" t="s">
        <v>82</v>
      </c>
    </row>
    <row r="306" spans="1:51" s="13" customFormat="1" ht="12">
      <c r="A306" s="13"/>
      <c r="B306" s="225"/>
      <c r="C306" s="226"/>
      <c r="D306" s="223" t="s">
        <v>186</v>
      </c>
      <c r="E306" s="227" t="s">
        <v>19</v>
      </c>
      <c r="F306" s="228" t="s">
        <v>200</v>
      </c>
      <c r="G306" s="226"/>
      <c r="H306" s="229">
        <v>9</v>
      </c>
      <c r="I306" s="230"/>
      <c r="J306" s="226"/>
      <c r="K306" s="226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186</v>
      </c>
      <c r="AU306" s="235" t="s">
        <v>82</v>
      </c>
      <c r="AV306" s="13" t="s">
        <v>82</v>
      </c>
      <c r="AW306" s="13" t="s">
        <v>34</v>
      </c>
      <c r="AX306" s="13" t="s">
        <v>80</v>
      </c>
      <c r="AY306" s="235" t="s">
        <v>143</v>
      </c>
    </row>
    <row r="307" spans="1:65" s="2" customFormat="1" ht="16.5" customHeight="1">
      <c r="A307" s="39"/>
      <c r="B307" s="40"/>
      <c r="C307" s="236" t="s">
        <v>643</v>
      </c>
      <c r="D307" s="236" t="s">
        <v>189</v>
      </c>
      <c r="E307" s="237" t="s">
        <v>631</v>
      </c>
      <c r="F307" s="238" t="s">
        <v>632</v>
      </c>
      <c r="G307" s="239" t="s">
        <v>170</v>
      </c>
      <c r="H307" s="240">
        <v>9</v>
      </c>
      <c r="I307" s="241"/>
      <c r="J307" s="242">
        <f>ROUND(I307*H307,2)</f>
        <v>0</v>
      </c>
      <c r="K307" s="238" t="s">
        <v>149</v>
      </c>
      <c r="L307" s="243"/>
      <c r="M307" s="244" t="s">
        <v>19</v>
      </c>
      <c r="N307" s="245" t="s">
        <v>43</v>
      </c>
      <c r="O307" s="85"/>
      <c r="P307" s="214">
        <f>O307*H307</f>
        <v>0</v>
      </c>
      <c r="Q307" s="214">
        <v>0.6</v>
      </c>
      <c r="R307" s="214">
        <f>Q307*H307</f>
        <v>5.3999999999999995</v>
      </c>
      <c r="S307" s="214">
        <v>0</v>
      </c>
      <c r="T307" s="21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193</v>
      </c>
      <c r="AT307" s="216" t="s">
        <v>189</v>
      </c>
      <c r="AU307" s="216" t="s">
        <v>82</v>
      </c>
      <c r="AY307" s="18" t="s">
        <v>143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80</v>
      </c>
      <c r="BK307" s="217">
        <f>ROUND(I307*H307,2)</f>
        <v>0</v>
      </c>
      <c r="BL307" s="18" t="s">
        <v>150</v>
      </c>
      <c r="BM307" s="216" t="s">
        <v>644</v>
      </c>
    </row>
    <row r="308" spans="1:65" s="2" customFormat="1" ht="24.15" customHeight="1">
      <c r="A308" s="39"/>
      <c r="B308" s="40"/>
      <c r="C308" s="205" t="s">
        <v>645</v>
      </c>
      <c r="D308" s="205" t="s">
        <v>145</v>
      </c>
      <c r="E308" s="206" t="s">
        <v>646</v>
      </c>
      <c r="F308" s="207" t="s">
        <v>647</v>
      </c>
      <c r="G308" s="208" t="s">
        <v>183</v>
      </c>
      <c r="H308" s="209">
        <v>32</v>
      </c>
      <c r="I308" s="210"/>
      <c r="J308" s="211">
        <f>ROUND(I308*H308,2)</f>
        <v>0</v>
      </c>
      <c r="K308" s="207" t="s">
        <v>149</v>
      </c>
      <c r="L308" s="45"/>
      <c r="M308" s="212" t="s">
        <v>19</v>
      </c>
      <c r="N308" s="213" t="s">
        <v>43</v>
      </c>
      <c r="O308" s="85"/>
      <c r="P308" s="214">
        <f>O308*H308</f>
        <v>0</v>
      </c>
      <c r="Q308" s="214">
        <v>2.5122535</v>
      </c>
      <c r="R308" s="214">
        <f>Q308*H308</f>
        <v>80.392112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150</v>
      </c>
      <c r="AT308" s="216" t="s">
        <v>145</v>
      </c>
      <c r="AU308" s="216" t="s">
        <v>82</v>
      </c>
      <c r="AY308" s="18" t="s">
        <v>143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80</v>
      </c>
      <c r="BK308" s="217">
        <f>ROUND(I308*H308,2)</f>
        <v>0</v>
      </c>
      <c r="BL308" s="18" t="s">
        <v>150</v>
      </c>
      <c r="BM308" s="216" t="s">
        <v>648</v>
      </c>
    </row>
    <row r="309" spans="1:47" s="2" customFormat="1" ht="12">
      <c r="A309" s="39"/>
      <c r="B309" s="40"/>
      <c r="C309" s="41"/>
      <c r="D309" s="218" t="s">
        <v>152</v>
      </c>
      <c r="E309" s="41"/>
      <c r="F309" s="219" t="s">
        <v>649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152</v>
      </c>
      <c r="AU309" s="18" t="s">
        <v>82</v>
      </c>
    </row>
    <row r="310" spans="1:65" s="2" customFormat="1" ht="24.15" customHeight="1">
      <c r="A310" s="39"/>
      <c r="B310" s="40"/>
      <c r="C310" s="205" t="s">
        <v>650</v>
      </c>
      <c r="D310" s="205" t="s">
        <v>145</v>
      </c>
      <c r="E310" s="206" t="s">
        <v>651</v>
      </c>
      <c r="F310" s="207" t="s">
        <v>652</v>
      </c>
      <c r="G310" s="208" t="s">
        <v>183</v>
      </c>
      <c r="H310" s="209">
        <v>4.8</v>
      </c>
      <c r="I310" s="210"/>
      <c r="J310" s="211">
        <f>ROUND(I310*H310,2)</f>
        <v>0</v>
      </c>
      <c r="K310" s="207" t="s">
        <v>149</v>
      </c>
      <c r="L310" s="45"/>
      <c r="M310" s="212" t="s">
        <v>19</v>
      </c>
      <c r="N310" s="213" t="s">
        <v>43</v>
      </c>
      <c r="O310" s="85"/>
      <c r="P310" s="214">
        <f>O310*H310</f>
        <v>0</v>
      </c>
      <c r="Q310" s="214">
        <v>2.5122535</v>
      </c>
      <c r="R310" s="214">
        <f>Q310*H310</f>
        <v>12.058816799999999</v>
      </c>
      <c r="S310" s="214">
        <v>0</v>
      </c>
      <c r="T310" s="215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6" t="s">
        <v>150</v>
      </c>
      <c r="AT310" s="216" t="s">
        <v>145</v>
      </c>
      <c r="AU310" s="216" t="s">
        <v>82</v>
      </c>
      <c r="AY310" s="18" t="s">
        <v>143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8" t="s">
        <v>80</v>
      </c>
      <c r="BK310" s="217">
        <f>ROUND(I310*H310,2)</f>
        <v>0</v>
      </c>
      <c r="BL310" s="18" t="s">
        <v>150</v>
      </c>
      <c r="BM310" s="216" t="s">
        <v>653</v>
      </c>
    </row>
    <row r="311" spans="1:47" s="2" customFormat="1" ht="12">
      <c r="A311" s="39"/>
      <c r="B311" s="40"/>
      <c r="C311" s="41"/>
      <c r="D311" s="218" t="s">
        <v>152</v>
      </c>
      <c r="E311" s="41"/>
      <c r="F311" s="219" t="s">
        <v>654</v>
      </c>
      <c r="G311" s="41"/>
      <c r="H311" s="41"/>
      <c r="I311" s="220"/>
      <c r="J311" s="41"/>
      <c r="K311" s="41"/>
      <c r="L311" s="45"/>
      <c r="M311" s="221"/>
      <c r="N311" s="222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152</v>
      </c>
      <c r="AU311" s="18" t="s">
        <v>82</v>
      </c>
    </row>
    <row r="312" spans="1:65" s="2" customFormat="1" ht="33" customHeight="1">
      <c r="A312" s="39"/>
      <c r="B312" s="40"/>
      <c r="C312" s="205" t="s">
        <v>655</v>
      </c>
      <c r="D312" s="205" t="s">
        <v>145</v>
      </c>
      <c r="E312" s="206" t="s">
        <v>656</v>
      </c>
      <c r="F312" s="207" t="s">
        <v>657</v>
      </c>
      <c r="G312" s="208" t="s">
        <v>170</v>
      </c>
      <c r="H312" s="209">
        <v>16.6</v>
      </c>
      <c r="I312" s="210"/>
      <c r="J312" s="211">
        <f>ROUND(I312*H312,2)</f>
        <v>0</v>
      </c>
      <c r="K312" s="207" t="s">
        <v>149</v>
      </c>
      <c r="L312" s="45"/>
      <c r="M312" s="212" t="s">
        <v>19</v>
      </c>
      <c r="N312" s="213" t="s">
        <v>43</v>
      </c>
      <c r="O312" s="85"/>
      <c r="P312" s="214">
        <f>O312*H312</f>
        <v>0</v>
      </c>
      <c r="Q312" s="214">
        <v>0</v>
      </c>
      <c r="R312" s="214">
        <f>Q312*H312</f>
        <v>0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150</v>
      </c>
      <c r="AT312" s="216" t="s">
        <v>145</v>
      </c>
      <c r="AU312" s="216" t="s">
        <v>82</v>
      </c>
      <c r="AY312" s="18" t="s">
        <v>143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80</v>
      </c>
      <c r="BK312" s="217">
        <f>ROUND(I312*H312,2)</f>
        <v>0</v>
      </c>
      <c r="BL312" s="18" t="s">
        <v>150</v>
      </c>
      <c r="BM312" s="216" t="s">
        <v>658</v>
      </c>
    </row>
    <row r="313" spans="1:47" s="2" customFormat="1" ht="12">
      <c r="A313" s="39"/>
      <c r="B313" s="40"/>
      <c r="C313" s="41"/>
      <c r="D313" s="218" t="s">
        <v>152</v>
      </c>
      <c r="E313" s="41"/>
      <c r="F313" s="219" t="s">
        <v>659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152</v>
      </c>
      <c r="AU313" s="18" t="s">
        <v>82</v>
      </c>
    </row>
    <row r="314" spans="1:65" s="2" customFormat="1" ht="24.15" customHeight="1">
      <c r="A314" s="39"/>
      <c r="B314" s="40"/>
      <c r="C314" s="236" t="s">
        <v>660</v>
      </c>
      <c r="D314" s="236" t="s">
        <v>189</v>
      </c>
      <c r="E314" s="237" t="s">
        <v>661</v>
      </c>
      <c r="F314" s="238" t="s">
        <v>662</v>
      </c>
      <c r="G314" s="239" t="s">
        <v>170</v>
      </c>
      <c r="H314" s="240">
        <v>16.6</v>
      </c>
      <c r="I314" s="241"/>
      <c r="J314" s="242">
        <f>ROUND(I314*H314,2)</f>
        <v>0</v>
      </c>
      <c r="K314" s="238" t="s">
        <v>149</v>
      </c>
      <c r="L314" s="243"/>
      <c r="M314" s="244" t="s">
        <v>19</v>
      </c>
      <c r="N314" s="245" t="s">
        <v>43</v>
      </c>
      <c r="O314" s="85"/>
      <c r="P314" s="214">
        <f>O314*H314</f>
        <v>0</v>
      </c>
      <c r="Q314" s="214">
        <v>0.25</v>
      </c>
      <c r="R314" s="214">
        <f>Q314*H314</f>
        <v>4.15</v>
      </c>
      <c r="S314" s="214">
        <v>0</v>
      </c>
      <c r="T314" s="21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193</v>
      </c>
      <c r="AT314" s="216" t="s">
        <v>189</v>
      </c>
      <c r="AU314" s="216" t="s">
        <v>82</v>
      </c>
      <c r="AY314" s="18" t="s">
        <v>143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80</v>
      </c>
      <c r="BK314" s="217">
        <f>ROUND(I314*H314,2)</f>
        <v>0</v>
      </c>
      <c r="BL314" s="18" t="s">
        <v>150</v>
      </c>
      <c r="BM314" s="216" t="s">
        <v>663</v>
      </c>
    </row>
    <row r="315" spans="1:65" s="2" customFormat="1" ht="24.15" customHeight="1">
      <c r="A315" s="39"/>
      <c r="B315" s="40"/>
      <c r="C315" s="205" t="s">
        <v>664</v>
      </c>
      <c r="D315" s="205" t="s">
        <v>145</v>
      </c>
      <c r="E315" s="206" t="s">
        <v>665</v>
      </c>
      <c r="F315" s="207" t="s">
        <v>666</v>
      </c>
      <c r="G315" s="208" t="s">
        <v>170</v>
      </c>
      <c r="H315" s="209">
        <v>54</v>
      </c>
      <c r="I315" s="210"/>
      <c r="J315" s="211">
        <f>ROUND(I315*H315,2)</f>
        <v>0</v>
      </c>
      <c r="K315" s="207" t="s">
        <v>149</v>
      </c>
      <c r="L315" s="45"/>
      <c r="M315" s="212" t="s">
        <v>19</v>
      </c>
      <c r="N315" s="213" t="s">
        <v>43</v>
      </c>
      <c r="O315" s="85"/>
      <c r="P315" s="214">
        <f>O315*H315</f>
        <v>0</v>
      </c>
      <c r="Q315" s="214">
        <v>1.645E-06</v>
      </c>
      <c r="R315" s="214">
        <f>Q315*H315</f>
        <v>8.883E-05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150</v>
      </c>
      <c r="AT315" s="216" t="s">
        <v>145</v>
      </c>
      <c r="AU315" s="216" t="s">
        <v>82</v>
      </c>
      <c r="AY315" s="18" t="s">
        <v>143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80</v>
      </c>
      <c r="BK315" s="217">
        <f>ROUND(I315*H315,2)</f>
        <v>0</v>
      </c>
      <c r="BL315" s="18" t="s">
        <v>150</v>
      </c>
      <c r="BM315" s="216" t="s">
        <v>667</v>
      </c>
    </row>
    <row r="316" spans="1:47" s="2" customFormat="1" ht="12">
      <c r="A316" s="39"/>
      <c r="B316" s="40"/>
      <c r="C316" s="41"/>
      <c r="D316" s="218" t="s">
        <v>152</v>
      </c>
      <c r="E316" s="41"/>
      <c r="F316" s="219" t="s">
        <v>668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152</v>
      </c>
      <c r="AU316" s="18" t="s">
        <v>82</v>
      </c>
    </row>
    <row r="317" spans="1:65" s="2" customFormat="1" ht="55.5" customHeight="1">
      <c r="A317" s="39"/>
      <c r="B317" s="40"/>
      <c r="C317" s="205" t="s">
        <v>669</v>
      </c>
      <c r="D317" s="205" t="s">
        <v>145</v>
      </c>
      <c r="E317" s="206" t="s">
        <v>670</v>
      </c>
      <c r="F317" s="207" t="s">
        <v>671</v>
      </c>
      <c r="G317" s="208" t="s">
        <v>170</v>
      </c>
      <c r="H317" s="209">
        <v>3</v>
      </c>
      <c r="I317" s="210"/>
      <c r="J317" s="211">
        <f>ROUND(I317*H317,2)</f>
        <v>0</v>
      </c>
      <c r="K317" s="207" t="s">
        <v>149</v>
      </c>
      <c r="L317" s="45"/>
      <c r="M317" s="212" t="s">
        <v>19</v>
      </c>
      <c r="N317" s="213" t="s">
        <v>43</v>
      </c>
      <c r="O317" s="85"/>
      <c r="P317" s="214">
        <f>O317*H317</f>
        <v>0</v>
      </c>
      <c r="Q317" s="214">
        <v>0.163706</v>
      </c>
      <c r="R317" s="214">
        <f>Q317*H317</f>
        <v>0.49111799999999994</v>
      </c>
      <c r="S317" s="214">
        <v>0</v>
      </c>
      <c r="T317" s="21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150</v>
      </c>
      <c r="AT317" s="216" t="s">
        <v>145</v>
      </c>
      <c r="AU317" s="216" t="s">
        <v>82</v>
      </c>
      <c r="AY317" s="18" t="s">
        <v>143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80</v>
      </c>
      <c r="BK317" s="217">
        <f>ROUND(I317*H317,2)</f>
        <v>0</v>
      </c>
      <c r="BL317" s="18" t="s">
        <v>150</v>
      </c>
      <c r="BM317" s="216" t="s">
        <v>672</v>
      </c>
    </row>
    <row r="318" spans="1:47" s="2" customFormat="1" ht="12">
      <c r="A318" s="39"/>
      <c r="B318" s="40"/>
      <c r="C318" s="41"/>
      <c r="D318" s="218" t="s">
        <v>152</v>
      </c>
      <c r="E318" s="41"/>
      <c r="F318" s="219" t="s">
        <v>673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152</v>
      </c>
      <c r="AU318" s="18" t="s">
        <v>82</v>
      </c>
    </row>
    <row r="319" spans="1:65" s="2" customFormat="1" ht="16.5" customHeight="1">
      <c r="A319" s="39"/>
      <c r="B319" s="40"/>
      <c r="C319" s="236" t="s">
        <v>674</v>
      </c>
      <c r="D319" s="236" t="s">
        <v>189</v>
      </c>
      <c r="E319" s="237" t="s">
        <v>675</v>
      </c>
      <c r="F319" s="238" t="s">
        <v>676</v>
      </c>
      <c r="G319" s="239" t="s">
        <v>170</v>
      </c>
      <c r="H319" s="240">
        <v>3</v>
      </c>
      <c r="I319" s="241"/>
      <c r="J319" s="242">
        <f>ROUND(I319*H319,2)</f>
        <v>0</v>
      </c>
      <c r="K319" s="238" t="s">
        <v>149</v>
      </c>
      <c r="L319" s="243"/>
      <c r="M319" s="244" t="s">
        <v>19</v>
      </c>
      <c r="N319" s="245" t="s">
        <v>43</v>
      </c>
      <c r="O319" s="85"/>
      <c r="P319" s="214">
        <f>O319*H319</f>
        <v>0</v>
      </c>
      <c r="Q319" s="214">
        <v>0.134</v>
      </c>
      <c r="R319" s="214">
        <f>Q319*H319</f>
        <v>0.402</v>
      </c>
      <c r="S319" s="214">
        <v>0</v>
      </c>
      <c r="T319" s="21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6" t="s">
        <v>193</v>
      </c>
      <c r="AT319" s="216" t="s">
        <v>189</v>
      </c>
      <c r="AU319" s="216" t="s">
        <v>82</v>
      </c>
      <c r="AY319" s="18" t="s">
        <v>143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8" t="s">
        <v>80</v>
      </c>
      <c r="BK319" s="217">
        <f>ROUND(I319*H319,2)</f>
        <v>0</v>
      </c>
      <c r="BL319" s="18" t="s">
        <v>150</v>
      </c>
      <c r="BM319" s="216" t="s">
        <v>677</v>
      </c>
    </row>
    <row r="320" spans="1:65" s="2" customFormat="1" ht="90" customHeight="1">
      <c r="A320" s="39"/>
      <c r="B320" s="40"/>
      <c r="C320" s="205" t="s">
        <v>678</v>
      </c>
      <c r="D320" s="205" t="s">
        <v>145</v>
      </c>
      <c r="E320" s="206" t="s">
        <v>679</v>
      </c>
      <c r="F320" s="207" t="s">
        <v>680</v>
      </c>
      <c r="G320" s="208" t="s">
        <v>170</v>
      </c>
      <c r="H320" s="209">
        <v>40</v>
      </c>
      <c r="I320" s="210"/>
      <c r="J320" s="211">
        <f>ROUND(I320*H320,2)</f>
        <v>0</v>
      </c>
      <c r="K320" s="207" t="s">
        <v>149</v>
      </c>
      <c r="L320" s="45"/>
      <c r="M320" s="212" t="s">
        <v>19</v>
      </c>
      <c r="N320" s="213" t="s">
        <v>43</v>
      </c>
      <c r="O320" s="85"/>
      <c r="P320" s="214">
        <f>O320*H320</f>
        <v>0</v>
      </c>
      <c r="Q320" s="214">
        <v>0</v>
      </c>
      <c r="R320" s="214">
        <f>Q320*H320</f>
        <v>0</v>
      </c>
      <c r="S320" s="214">
        <v>0.194</v>
      </c>
      <c r="T320" s="215">
        <f>S320*H320</f>
        <v>7.76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6" t="s">
        <v>150</v>
      </c>
      <c r="AT320" s="216" t="s">
        <v>145</v>
      </c>
      <c r="AU320" s="216" t="s">
        <v>82</v>
      </c>
      <c r="AY320" s="18" t="s">
        <v>143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8" t="s">
        <v>80</v>
      </c>
      <c r="BK320" s="217">
        <f>ROUND(I320*H320,2)</f>
        <v>0</v>
      </c>
      <c r="BL320" s="18" t="s">
        <v>150</v>
      </c>
      <c r="BM320" s="216" t="s">
        <v>681</v>
      </c>
    </row>
    <row r="321" spans="1:47" s="2" customFormat="1" ht="12">
      <c r="A321" s="39"/>
      <c r="B321" s="40"/>
      <c r="C321" s="41"/>
      <c r="D321" s="218" t="s">
        <v>152</v>
      </c>
      <c r="E321" s="41"/>
      <c r="F321" s="219" t="s">
        <v>682</v>
      </c>
      <c r="G321" s="41"/>
      <c r="H321" s="41"/>
      <c r="I321" s="220"/>
      <c r="J321" s="41"/>
      <c r="K321" s="41"/>
      <c r="L321" s="45"/>
      <c r="M321" s="221"/>
      <c r="N321" s="222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152</v>
      </c>
      <c r="AU321" s="18" t="s">
        <v>82</v>
      </c>
    </row>
    <row r="322" spans="1:65" s="2" customFormat="1" ht="55.5" customHeight="1">
      <c r="A322" s="39"/>
      <c r="B322" s="40"/>
      <c r="C322" s="205" t="s">
        <v>683</v>
      </c>
      <c r="D322" s="205" t="s">
        <v>145</v>
      </c>
      <c r="E322" s="206" t="s">
        <v>684</v>
      </c>
      <c r="F322" s="207" t="s">
        <v>685</v>
      </c>
      <c r="G322" s="208" t="s">
        <v>170</v>
      </c>
      <c r="H322" s="209">
        <v>11</v>
      </c>
      <c r="I322" s="210"/>
      <c r="J322" s="211">
        <f>ROUND(I322*H322,2)</f>
        <v>0</v>
      </c>
      <c r="K322" s="207" t="s">
        <v>149</v>
      </c>
      <c r="L322" s="45"/>
      <c r="M322" s="212" t="s">
        <v>19</v>
      </c>
      <c r="N322" s="213" t="s">
        <v>43</v>
      </c>
      <c r="O322" s="85"/>
      <c r="P322" s="214">
        <f>O322*H322</f>
        <v>0</v>
      </c>
      <c r="Q322" s="214">
        <v>0</v>
      </c>
      <c r="R322" s="214">
        <f>Q322*H322</f>
        <v>0</v>
      </c>
      <c r="S322" s="214">
        <v>3.06</v>
      </c>
      <c r="T322" s="215">
        <f>S322*H322</f>
        <v>33.660000000000004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150</v>
      </c>
      <c r="AT322" s="216" t="s">
        <v>145</v>
      </c>
      <c r="AU322" s="216" t="s">
        <v>82</v>
      </c>
      <c r="AY322" s="18" t="s">
        <v>143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80</v>
      </c>
      <c r="BK322" s="217">
        <f>ROUND(I322*H322,2)</f>
        <v>0</v>
      </c>
      <c r="BL322" s="18" t="s">
        <v>150</v>
      </c>
      <c r="BM322" s="216" t="s">
        <v>686</v>
      </c>
    </row>
    <row r="323" spans="1:47" s="2" customFormat="1" ht="12">
      <c r="A323" s="39"/>
      <c r="B323" s="40"/>
      <c r="C323" s="41"/>
      <c r="D323" s="218" t="s">
        <v>152</v>
      </c>
      <c r="E323" s="41"/>
      <c r="F323" s="219" t="s">
        <v>687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152</v>
      </c>
      <c r="AU323" s="18" t="s">
        <v>82</v>
      </c>
    </row>
    <row r="324" spans="1:63" s="12" customFormat="1" ht="22.8" customHeight="1">
      <c r="A324" s="12"/>
      <c r="B324" s="189"/>
      <c r="C324" s="190"/>
      <c r="D324" s="191" t="s">
        <v>71</v>
      </c>
      <c r="E324" s="203" t="s">
        <v>688</v>
      </c>
      <c r="F324" s="203" t="s">
        <v>689</v>
      </c>
      <c r="G324" s="190"/>
      <c r="H324" s="190"/>
      <c r="I324" s="193"/>
      <c r="J324" s="204">
        <f>BK324</f>
        <v>0</v>
      </c>
      <c r="K324" s="190"/>
      <c r="L324" s="195"/>
      <c r="M324" s="196"/>
      <c r="N324" s="197"/>
      <c r="O324" s="197"/>
      <c r="P324" s="198">
        <f>P325</f>
        <v>0</v>
      </c>
      <c r="Q324" s="197"/>
      <c r="R324" s="198">
        <f>R325</f>
        <v>0</v>
      </c>
      <c r="S324" s="197"/>
      <c r="T324" s="199">
        <f>T325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0" t="s">
        <v>80</v>
      </c>
      <c r="AT324" s="201" t="s">
        <v>71</v>
      </c>
      <c r="AU324" s="201" t="s">
        <v>80</v>
      </c>
      <c r="AY324" s="200" t="s">
        <v>143</v>
      </c>
      <c r="BK324" s="202">
        <f>BK325</f>
        <v>0</v>
      </c>
    </row>
    <row r="325" spans="1:65" s="2" customFormat="1" ht="24.15" customHeight="1">
      <c r="A325" s="39"/>
      <c r="B325" s="40"/>
      <c r="C325" s="205" t="s">
        <v>690</v>
      </c>
      <c r="D325" s="205" t="s">
        <v>145</v>
      </c>
      <c r="E325" s="206" t="s">
        <v>691</v>
      </c>
      <c r="F325" s="207" t="s">
        <v>692</v>
      </c>
      <c r="G325" s="208" t="s">
        <v>192</v>
      </c>
      <c r="H325" s="209">
        <v>527.972</v>
      </c>
      <c r="I325" s="210"/>
      <c r="J325" s="211">
        <f>ROUND(I325*H325,2)</f>
        <v>0</v>
      </c>
      <c r="K325" s="207" t="s">
        <v>19</v>
      </c>
      <c r="L325" s="45"/>
      <c r="M325" s="212" t="s">
        <v>19</v>
      </c>
      <c r="N325" s="213" t="s">
        <v>43</v>
      </c>
      <c r="O325" s="85"/>
      <c r="P325" s="214">
        <f>O325*H325</f>
        <v>0</v>
      </c>
      <c r="Q325" s="214">
        <v>0</v>
      </c>
      <c r="R325" s="214">
        <f>Q325*H325</f>
        <v>0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150</v>
      </c>
      <c r="AT325" s="216" t="s">
        <v>145</v>
      </c>
      <c r="AU325" s="216" t="s">
        <v>82</v>
      </c>
      <c r="AY325" s="18" t="s">
        <v>143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80</v>
      </c>
      <c r="BK325" s="217">
        <f>ROUND(I325*H325,2)</f>
        <v>0</v>
      </c>
      <c r="BL325" s="18" t="s">
        <v>150</v>
      </c>
      <c r="BM325" s="216" t="s">
        <v>693</v>
      </c>
    </row>
    <row r="326" spans="1:63" s="12" customFormat="1" ht="22.8" customHeight="1">
      <c r="A326" s="12"/>
      <c r="B326" s="189"/>
      <c r="C326" s="190"/>
      <c r="D326" s="191" t="s">
        <v>71</v>
      </c>
      <c r="E326" s="203" t="s">
        <v>694</v>
      </c>
      <c r="F326" s="203" t="s">
        <v>695</v>
      </c>
      <c r="G326" s="190"/>
      <c r="H326" s="190"/>
      <c r="I326" s="193"/>
      <c r="J326" s="204">
        <f>BK326</f>
        <v>0</v>
      </c>
      <c r="K326" s="190"/>
      <c r="L326" s="195"/>
      <c r="M326" s="196"/>
      <c r="N326" s="197"/>
      <c r="O326" s="197"/>
      <c r="P326" s="198">
        <f>SUM(P327:P328)</f>
        <v>0</v>
      </c>
      <c r="Q326" s="197"/>
      <c r="R326" s="198">
        <f>SUM(R327:R328)</f>
        <v>0</v>
      </c>
      <c r="S326" s="197"/>
      <c r="T326" s="199">
        <f>SUM(T327:T328)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0" t="s">
        <v>80</v>
      </c>
      <c r="AT326" s="201" t="s">
        <v>71</v>
      </c>
      <c r="AU326" s="201" t="s">
        <v>80</v>
      </c>
      <c r="AY326" s="200" t="s">
        <v>143</v>
      </c>
      <c r="BK326" s="202">
        <f>SUM(BK327:BK328)</f>
        <v>0</v>
      </c>
    </row>
    <row r="327" spans="1:65" s="2" customFormat="1" ht="44.25" customHeight="1">
      <c r="A327" s="39"/>
      <c r="B327" s="40"/>
      <c r="C327" s="205" t="s">
        <v>696</v>
      </c>
      <c r="D327" s="205" t="s">
        <v>145</v>
      </c>
      <c r="E327" s="206" t="s">
        <v>697</v>
      </c>
      <c r="F327" s="207" t="s">
        <v>698</v>
      </c>
      <c r="G327" s="208" t="s">
        <v>192</v>
      </c>
      <c r="H327" s="209">
        <v>3469.108</v>
      </c>
      <c r="I327" s="210"/>
      <c r="J327" s="211">
        <f>ROUND(I327*H327,2)</f>
        <v>0</v>
      </c>
      <c r="K327" s="207" t="s">
        <v>149</v>
      </c>
      <c r="L327" s="45"/>
      <c r="M327" s="212" t="s">
        <v>19</v>
      </c>
      <c r="N327" s="213" t="s">
        <v>43</v>
      </c>
      <c r="O327" s="85"/>
      <c r="P327" s="214">
        <f>O327*H327</f>
        <v>0</v>
      </c>
      <c r="Q327" s="214">
        <v>0</v>
      </c>
      <c r="R327" s="214">
        <f>Q327*H327</f>
        <v>0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150</v>
      </c>
      <c r="AT327" s="216" t="s">
        <v>145</v>
      </c>
      <c r="AU327" s="216" t="s">
        <v>82</v>
      </c>
      <c r="AY327" s="18" t="s">
        <v>143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80</v>
      </c>
      <c r="BK327" s="217">
        <f>ROUND(I327*H327,2)</f>
        <v>0</v>
      </c>
      <c r="BL327" s="18" t="s">
        <v>150</v>
      </c>
      <c r="BM327" s="216" t="s">
        <v>699</v>
      </c>
    </row>
    <row r="328" spans="1:47" s="2" customFormat="1" ht="12">
      <c r="A328" s="39"/>
      <c r="B328" s="40"/>
      <c r="C328" s="41"/>
      <c r="D328" s="218" t="s">
        <v>152</v>
      </c>
      <c r="E328" s="41"/>
      <c r="F328" s="219" t="s">
        <v>700</v>
      </c>
      <c r="G328" s="41"/>
      <c r="H328" s="41"/>
      <c r="I328" s="220"/>
      <c r="J328" s="41"/>
      <c r="K328" s="41"/>
      <c r="L328" s="45"/>
      <c r="M328" s="221"/>
      <c r="N328" s="222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152</v>
      </c>
      <c r="AU328" s="18" t="s">
        <v>82</v>
      </c>
    </row>
    <row r="329" spans="1:63" s="12" customFormat="1" ht="25.9" customHeight="1">
      <c r="A329" s="12"/>
      <c r="B329" s="189"/>
      <c r="C329" s="190"/>
      <c r="D329" s="191" t="s">
        <v>71</v>
      </c>
      <c r="E329" s="192" t="s">
        <v>701</v>
      </c>
      <c r="F329" s="192" t="s">
        <v>702</v>
      </c>
      <c r="G329" s="190"/>
      <c r="H329" s="190"/>
      <c r="I329" s="193"/>
      <c r="J329" s="194">
        <f>BK329</f>
        <v>0</v>
      </c>
      <c r="K329" s="190"/>
      <c r="L329" s="195"/>
      <c r="M329" s="196"/>
      <c r="N329" s="197"/>
      <c r="O329" s="197"/>
      <c r="P329" s="198">
        <f>P330</f>
        <v>0</v>
      </c>
      <c r="Q329" s="197"/>
      <c r="R329" s="198">
        <f>R330</f>
        <v>0</v>
      </c>
      <c r="S329" s="197"/>
      <c r="T329" s="199">
        <f>T330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0" t="s">
        <v>150</v>
      </c>
      <c r="AT329" s="201" t="s">
        <v>71</v>
      </c>
      <c r="AU329" s="201" t="s">
        <v>72</v>
      </c>
      <c r="AY329" s="200" t="s">
        <v>143</v>
      </c>
      <c r="BK329" s="202">
        <f>BK330</f>
        <v>0</v>
      </c>
    </row>
    <row r="330" spans="1:63" s="12" customFormat="1" ht="22.8" customHeight="1">
      <c r="A330" s="12"/>
      <c r="B330" s="189"/>
      <c r="C330" s="190"/>
      <c r="D330" s="191" t="s">
        <v>71</v>
      </c>
      <c r="E330" s="203" t="s">
        <v>703</v>
      </c>
      <c r="F330" s="203" t="s">
        <v>704</v>
      </c>
      <c r="G330" s="190"/>
      <c r="H330" s="190"/>
      <c r="I330" s="193"/>
      <c r="J330" s="204">
        <f>BK330</f>
        <v>0</v>
      </c>
      <c r="K330" s="190"/>
      <c r="L330" s="195"/>
      <c r="M330" s="196"/>
      <c r="N330" s="197"/>
      <c r="O330" s="197"/>
      <c r="P330" s="198">
        <f>P331</f>
        <v>0</v>
      </c>
      <c r="Q330" s="197"/>
      <c r="R330" s="198">
        <f>R331</f>
        <v>0</v>
      </c>
      <c r="S330" s="197"/>
      <c r="T330" s="199">
        <f>T331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0" t="s">
        <v>150</v>
      </c>
      <c r="AT330" s="201" t="s">
        <v>71</v>
      </c>
      <c r="AU330" s="201" t="s">
        <v>80</v>
      </c>
      <c r="AY330" s="200" t="s">
        <v>143</v>
      </c>
      <c r="BK330" s="202">
        <f>BK331</f>
        <v>0</v>
      </c>
    </row>
    <row r="331" spans="1:65" s="2" customFormat="1" ht="24.15" customHeight="1">
      <c r="A331" s="39"/>
      <c r="B331" s="40"/>
      <c r="C331" s="205" t="s">
        <v>705</v>
      </c>
      <c r="D331" s="205" t="s">
        <v>145</v>
      </c>
      <c r="E331" s="206" t="s">
        <v>706</v>
      </c>
      <c r="F331" s="207" t="s">
        <v>707</v>
      </c>
      <c r="G331" s="208" t="s">
        <v>449</v>
      </c>
      <c r="H331" s="209">
        <v>2</v>
      </c>
      <c r="I331" s="210"/>
      <c r="J331" s="211">
        <f>ROUND(I331*H331,2)</f>
        <v>0</v>
      </c>
      <c r="K331" s="207" t="s">
        <v>19</v>
      </c>
      <c r="L331" s="45"/>
      <c r="M331" s="246" t="s">
        <v>19</v>
      </c>
      <c r="N331" s="247" t="s">
        <v>43</v>
      </c>
      <c r="O331" s="248"/>
      <c r="P331" s="249">
        <f>O331*H331</f>
        <v>0</v>
      </c>
      <c r="Q331" s="249">
        <v>0</v>
      </c>
      <c r="R331" s="249">
        <f>Q331*H331</f>
        <v>0</v>
      </c>
      <c r="S331" s="249">
        <v>0</v>
      </c>
      <c r="T331" s="250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708</v>
      </c>
      <c r="AT331" s="216" t="s">
        <v>145</v>
      </c>
      <c r="AU331" s="216" t="s">
        <v>82</v>
      </c>
      <c r="AY331" s="18" t="s">
        <v>143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80</v>
      </c>
      <c r="BK331" s="217">
        <f>ROUND(I331*H331,2)</f>
        <v>0</v>
      </c>
      <c r="BL331" s="18" t="s">
        <v>708</v>
      </c>
      <c r="BM331" s="216" t="s">
        <v>709</v>
      </c>
    </row>
    <row r="332" spans="1:31" s="2" customFormat="1" ht="6.95" customHeight="1">
      <c r="A332" s="39"/>
      <c r="B332" s="60"/>
      <c r="C332" s="61"/>
      <c r="D332" s="61"/>
      <c r="E332" s="61"/>
      <c r="F332" s="61"/>
      <c r="G332" s="61"/>
      <c r="H332" s="61"/>
      <c r="I332" s="61"/>
      <c r="J332" s="61"/>
      <c r="K332" s="61"/>
      <c r="L332" s="45"/>
      <c r="M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</row>
  </sheetData>
  <sheetProtection password="CC35" sheet="1" objects="1" scenarios="1" formatColumns="0" formatRows="0" autoFilter="0"/>
  <autoFilter ref="C89:K331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2_01/111251101"/>
    <hyperlink ref="F97" r:id="rId2" display="https://podminky.urs.cz/item/CS_URS_2022_01/112251102"/>
    <hyperlink ref="F100" r:id="rId3" display="https://podminky.urs.cz/item/CS_URS_2022_01/113107185"/>
    <hyperlink ref="F103" r:id="rId4" display="https://podminky.urs.cz/item/CS_URS_2022_01/115001106"/>
    <hyperlink ref="F106" r:id="rId5" display="https://podminky.urs.cz/item/CS_URS_2022_01/115101201"/>
    <hyperlink ref="F108" r:id="rId6" display="https://podminky.urs.cz/item/CS_URS_2022_01/116951201"/>
    <hyperlink ref="F115" r:id="rId7" display="https://podminky.urs.cz/item/CS_URS_2022_01/121151124"/>
    <hyperlink ref="F119" r:id="rId8" display="https://podminky.urs.cz/item/CS_URS_2022_01/122252206"/>
    <hyperlink ref="F122" r:id="rId9" display="https://podminky.urs.cz/item/CS_URS_2022_01/132251104"/>
    <hyperlink ref="F126" r:id="rId10" display="https://podminky.urs.cz/item/CS_URS_2022_01/132254104"/>
    <hyperlink ref="F130" r:id="rId11" display="https://podminky.urs.cz/item/CS_URS_2022_01/132254202"/>
    <hyperlink ref="F134" r:id="rId12" display="https://podminky.urs.cz/item/CS_URS_2022_01/151101101"/>
    <hyperlink ref="F137" r:id="rId13" display="https://podminky.urs.cz/item/CS_URS_2022_01/151101111"/>
    <hyperlink ref="F144" r:id="rId14" display="https://podminky.urs.cz/item/CS_URS_2022_01/162301501"/>
    <hyperlink ref="F147" r:id="rId15" display="https://podminky.urs.cz/item/CS_URS_2022_01/162351103"/>
    <hyperlink ref="F151" r:id="rId16" display="https://podminky.urs.cz/item/CS_URS_2022_01/162451106"/>
    <hyperlink ref="F155" r:id="rId17" display="https://podminky.urs.cz/item/CS_URS_2022_01/171151101"/>
    <hyperlink ref="F157" r:id="rId18" display="https://podminky.urs.cz/item/CS_URS_2022_01/171152121"/>
    <hyperlink ref="F163" r:id="rId19" display="https://podminky.urs.cz/item/CS_URS_2022_01/174111101"/>
    <hyperlink ref="F167" r:id="rId20" display="https://podminky.urs.cz/item/CS_URS_2022_01/174251202"/>
    <hyperlink ref="F169" r:id="rId21" display="https://podminky.urs.cz/item/CS_URS_2022_01/175151101"/>
    <hyperlink ref="F171" r:id="rId22" display="https://podminky.urs.cz/item/CS_URS_2022_01/181111131"/>
    <hyperlink ref="F174" r:id="rId23" display="https://podminky.urs.cz/item/CS_URS_2022_01/181152302"/>
    <hyperlink ref="F177" r:id="rId24" display="https://podminky.urs.cz/item/CS_URS_2022_01/181351103"/>
    <hyperlink ref="F181" r:id="rId25" display="https://podminky.urs.cz/item/CS_URS_2022_01/181411121"/>
    <hyperlink ref="F186" r:id="rId26" display="https://podminky.urs.cz/item/CS_URS_2022_01/181411122"/>
    <hyperlink ref="F191" r:id="rId27" display="https://podminky.urs.cz/item/CS_URS_2022_01/182151111"/>
    <hyperlink ref="F193" r:id="rId28" display="https://podminky.urs.cz/item/CS_URS_2022_01/182251101"/>
    <hyperlink ref="F196" r:id="rId29" display="https://podminky.urs.cz/item/CS_URS_2022_01/182351123"/>
    <hyperlink ref="F202" r:id="rId30" display="https://podminky.urs.cz/item/CS_URS_2022_01/451317777"/>
    <hyperlink ref="F205" r:id="rId31" display="https://podminky.urs.cz/item/CS_URS_2022_01/564871111"/>
    <hyperlink ref="F208" r:id="rId32" display="https://podminky.urs.cz/item/CS_URS_2022_01/564952113"/>
    <hyperlink ref="F211" r:id="rId33" display="https://podminky.urs.cz/item/CS_URS_2022_01/565135121"/>
    <hyperlink ref="F214" r:id="rId34" display="https://podminky.urs.cz/item/CS_URS_2022_01/569751111"/>
    <hyperlink ref="F216" r:id="rId35" display="https://podminky.urs.cz/item/CS_URS_2022_01/569903311"/>
    <hyperlink ref="F218" r:id="rId36" display="https://podminky.urs.cz/item/CS_URS_2022_01/571907118"/>
    <hyperlink ref="F221" r:id="rId37" display="https://podminky.urs.cz/item/CS_URS_2022_01/573231106"/>
    <hyperlink ref="F224" r:id="rId38" display="https://podminky.urs.cz/item/CS_URS_2022_01/573231107"/>
    <hyperlink ref="F226" r:id="rId39" display="https://podminky.urs.cz/item/CS_URS_2022_01/577134141"/>
    <hyperlink ref="F229" r:id="rId40" display="https://podminky.urs.cz/item/CS_URS_2022_01/577156141"/>
    <hyperlink ref="F232" r:id="rId41" display="https://podminky.urs.cz/item/CS_URS_2022_01/594511111"/>
    <hyperlink ref="F234" r:id="rId42" display="https://podminky.urs.cz/item/CS_URS_2022_01/599632111"/>
    <hyperlink ref="F239" r:id="rId43" display="https://podminky.urs.cz/item/CS_URS_2022_01/871315221"/>
    <hyperlink ref="F257" r:id="rId44" display="https://podminky.urs.cz/item/CS_URS_2022_01/899331111"/>
    <hyperlink ref="F260" r:id="rId45" display="https://podminky.urs.cz/item/CS_URS_2022_01/912211111"/>
    <hyperlink ref="F262" r:id="rId46" display="https://podminky.urs.cz/item/CS_URS_2022_01/914111111"/>
    <hyperlink ref="F273" r:id="rId47" display="https://podminky.urs.cz/item/CS_URS_2022_01/914511112"/>
    <hyperlink ref="F275" r:id="rId48" display="https://podminky.urs.cz/item/CS_URS_2022_01/915211112"/>
    <hyperlink ref="F277" r:id="rId49" display="https://podminky.urs.cz/item/CS_URS_2022_01/915211122"/>
    <hyperlink ref="F279" r:id="rId50" display="https://podminky.urs.cz/item/CS_URS_2022_01/915221112"/>
    <hyperlink ref="F281" r:id="rId51" display="https://podminky.urs.cz/item/CS_URS_2022_01/915221122"/>
    <hyperlink ref="F283" r:id="rId52" display="https://podminky.urs.cz/item/CS_URS_2022_01/915231112"/>
    <hyperlink ref="F285" r:id="rId53" display="https://podminky.urs.cz/item/CS_URS_2022_01/915611111"/>
    <hyperlink ref="F287" r:id="rId54" display="https://podminky.urs.cz/item/CS_URS_2022_01/915621111"/>
    <hyperlink ref="F289" r:id="rId55" display="https://podminky.urs.cz/item/CS_URS_2022_01/916111123"/>
    <hyperlink ref="F296" r:id="rId56" display="https://podminky.urs.cz/item/CS_URS_2022_01/916231213"/>
    <hyperlink ref="F299" r:id="rId57" display="https://podminky.urs.cz/item/CS_URS_2022_01/919112212"/>
    <hyperlink ref="F301" r:id="rId58" display="https://podminky.urs.cz/item/CS_URS_2022_01/919122111"/>
    <hyperlink ref="F305" r:id="rId59" display="https://podminky.urs.cz/item/CS_URS_2022_01/919521140"/>
    <hyperlink ref="F309" r:id="rId60" display="https://podminky.urs.cz/item/CS_URS_2022_01/919535556"/>
    <hyperlink ref="F311" r:id="rId61" display="https://podminky.urs.cz/item/CS_URS_2022_01/919535558"/>
    <hyperlink ref="F313" r:id="rId62" display="https://podminky.urs.cz/item/CS_URS_2022_01/919551124"/>
    <hyperlink ref="F316" r:id="rId63" display="https://podminky.urs.cz/item/CS_URS_2022_01/919735112"/>
    <hyperlink ref="F318" r:id="rId64" display="https://podminky.urs.cz/item/CS_URS_2022_01/935112211"/>
    <hyperlink ref="F321" r:id="rId65" display="https://podminky.urs.cz/item/CS_URS_2022_01/938902112"/>
    <hyperlink ref="F323" r:id="rId66" display="https://podminky.urs.cz/item/CS_URS_2022_01/966008114"/>
    <hyperlink ref="F328" r:id="rId67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710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711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712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ROUND((SUM(BE88:BE199)),2)</f>
        <v>0</v>
      </c>
      <c r="G33" s="39"/>
      <c r="H33" s="39"/>
      <c r="I33" s="149">
        <v>0.21</v>
      </c>
      <c r="J33" s="148">
        <f>ROUND(((SUM(BE88:BE199))*I33),2)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ROUND((SUM(BF88:BF199)),2)</f>
        <v>0</v>
      </c>
      <c r="G34" s="39"/>
      <c r="H34" s="39"/>
      <c r="I34" s="149">
        <v>0.15</v>
      </c>
      <c r="J34" s="148">
        <f>ROUND(((SUM(BF88:BF199))*I34),2)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ROUND((SUM(BG88:BG199)),2)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ROUND((SUM(BH88:BH199)),2)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ROUND((SUM(BI88:BI199)),2)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101-1 - KOMUNIKACE PRŮTAH II/182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MĚČÍN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MĚSTO MĚČÍN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MACÁN K.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9" customFormat="1" ht="24.95" customHeight="1">
      <c r="A60" s="9"/>
      <c r="B60" s="166"/>
      <c r="C60" s="167"/>
      <c r="D60" s="168" t="s">
        <v>117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118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121</v>
      </c>
      <c r="E62" s="175"/>
      <c r="F62" s="175"/>
      <c r="G62" s="175"/>
      <c r="H62" s="175"/>
      <c r="I62" s="175"/>
      <c r="J62" s="176">
        <f>J121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122</v>
      </c>
      <c r="E63" s="175"/>
      <c r="F63" s="175"/>
      <c r="G63" s="175"/>
      <c r="H63" s="175"/>
      <c r="I63" s="175"/>
      <c r="J63" s="176">
        <f>J143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123</v>
      </c>
      <c r="E64" s="175"/>
      <c r="F64" s="175"/>
      <c r="G64" s="175"/>
      <c r="H64" s="175"/>
      <c r="I64" s="175"/>
      <c r="J64" s="176">
        <f>J148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124</v>
      </c>
      <c r="E65" s="175"/>
      <c r="F65" s="175"/>
      <c r="G65" s="175"/>
      <c r="H65" s="175"/>
      <c r="I65" s="175"/>
      <c r="J65" s="176">
        <f>J188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125</v>
      </c>
      <c r="E66" s="175"/>
      <c r="F66" s="175"/>
      <c r="G66" s="175"/>
      <c r="H66" s="175"/>
      <c r="I66" s="175"/>
      <c r="J66" s="176">
        <f>J194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126</v>
      </c>
      <c r="E67" s="169"/>
      <c r="F67" s="169"/>
      <c r="G67" s="169"/>
      <c r="H67" s="169"/>
      <c r="I67" s="169"/>
      <c r="J67" s="170">
        <f>J197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127</v>
      </c>
      <c r="E68" s="175"/>
      <c r="F68" s="175"/>
      <c r="G68" s="175"/>
      <c r="H68" s="175"/>
      <c r="I68" s="175"/>
      <c r="J68" s="176">
        <f>J198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128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61" t="str">
        <f>E7</f>
        <v>PŘELOŽKA SILNICE II/117 MĚČÍN TENDR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111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SO 101-1 - KOMUNIKACE PRŮTAH II/182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>MĚČÍN</v>
      </c>
      <c r="G82" s="41"/>
      <c r="H82" s="41"/>
      <c r="I82" s="33" t="s">
        <v>23</v>
      </c>
      <c r="J82" s="73" t="str">
        <f>IF(J12="","",J12)</f>
        <v>9. 1. 2023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5.65" customHeight="1">
      <c r="A84" s="39"/>
      <c r="B84" s="40"/>
      <c r="C84" s="33" t="s">
        <v>25</v>
      </c>
      <c r="D84" s="41"/>
      <c r="E84" s="41"/>
      <c r="F84" s="28" t="str">
        <f>E15</f>
        <v>MĚSTO MĚČÍN</v>
      </c>
      <c r="G84" s="41"/>
      <c r="H84" s="41"/>
      <c r="I84" s="33" t="s">
        <v>31</v>
      </c>
      <c r="J84" s="37" t="str">
        <f>E21</f>
        <v>MACÁN PROJEKCE DS s.r.o.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29</v>
      </c>
      <c r="D85" s="41"/>
      <c r="E85" s="41"/>
      <c r="F85" s="28" t="str">
        <f>IF(E18="","",E18)</f>
        <v>Vyplň údaj</v>
      </c>
      <c r="G85" s="41"/>
      <c r="H85" s="41"/>
      <c r="I85" s="33" t="s">
        <v>35</v>
      </c>
      <c r="J85" s="37" t="str">
        <f>E24</f>
        <v>MACÁN K.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8"/>
      <c r="B87" s="179"/>
      <c r="C87" s="180" t="s">
        <v>129</v>
      </c>
      <c r="D87" s="181" t="s">
        <v>57</v>
      </c>
      <c r="E87" s="181" t="s">
        <v>53</v>
      </c>
      <c r="F87" s="181" t="s">
        <v>54</v>
      </c>
      <c r="G87" s="181" t="s">
        <v>130</v>
      </c>
      <c r="H87" s="181" t="s">
        <v>131</v>
      </c>
      <c r="I87" s="181" t="s">
        <v>132</v>
      </c>
      <c r="J87" s="181" t="s">
        <v>115</v>
      </c>
      <c r="K87" s="182" t="s">
        <v>133</v>
      </c>
      <c r="L87" s="183"/>
      <c r="M87" s="93" t="s">
        <v>19</v>
      </c>
      <c r="N87" s="94" t="s">
        <v>42</v>
      </c>
      <c r="O87" s="94" t="s">
        <v>134</v>
      </c>
      <c r="P87" s="94" t="s">
        <v>135</v>
      </c>
      <c r="Q87" s="94" t="s">
        <v>136</v>
      </c>
      <c r="R87" s="94" t="s">
        <v>137</v>
      </c>
      <c r="S87" s="94" t="s">
        <v>138</v>
      </c>
      <c r="T87" s="95" t="s">
        <v>139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1:63" s="2" customFormat="1" ht="22.8" customHeight="1">
      <c r="A88" s="39"/>
      <c r="B88" s="40"/>
      <c r="C88" s="100" t="s">
        <v>140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P89+P197</f>
        <v>0</v>
      </c>
      <c r="Q88" s="97"/>
      <c r="R88" s="186">
        <f>R89+R197</f>
        <v>170.21484196</v>
      </c>
      <c r="S88" s="97"/>
      <c r="T88" s="187">
        <f>T89+T197</f>
        <v>470.182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71</v>
      </c>
      <c r="AU88" s="18" t="s">
        <v>116</v>
      </c>
      <c r="BK88" s="188">
        <f>BK89+BK197</f>
        <v>0</v>
      </c>
    </row>
    <row r="89" spans="1:63" s="12" customFormat="1" ht="25.9" customHeight="1">
      <c r="A89" s="12"/>
      <c r="B89" s="189"/>
      <c r="C89" s="190"/>
      <c r="D89" s="191" t="s">
        <v>71</v>
      </c>
      <c r="E89" s="192" t="s">
        <v>141</v>
      </c>
      <c r="F89" s="192" t="s">
        <v>142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P90+P121+P143+P148+P188+P194</f>
        <v>0</v>
      </c>
      <c r="Q89" s="197"/>
      <c r="R89" s="198">
        <f>R90+R121+R143+R148+R188+R194</f>
        <v>170.21484196</v>
      </c>
      <c r="S89" s="197"/>
      <c r="T89" s="199">
        <f>T90+T121+T143+T148+T188+T194</f>
        <v>470.182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80</v>
      </c>
      <c r="AT89" s="201" t="s">
        <v>71</v>
      </c>
      <c r="AU89" s="201" t="s">
        <v>72</v>
      </c>
      <c r="AY89" s="200" t="s">
        <v>143</v>
      </c>
      <c r="BK89" s="202">
        <f>BK90+BK121+BK143+BK148+BK188+BK194</f>
        <v>0</v>
      </c>
    </row>
    <row r="90" spans="1:63" s="12" customFormat="1" ht="22.8" customHeight="1">
      <c r="A90" s="12"/>
      <c r="B90" s="189"/>
      <c r="C90" s="190"/>
      <c r="D90" s="191" t="s">
        <v>71</v>
      </c>
      <c r="E90" s="203" t="s">
        <v>80</v>
      </c>
      <c r="F90" s="203" t="s">
        <v>144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SUM(P91:P120)</f>
        <v>0</v>
      </c>
      <c r="Q90" s="197"/>
      <c r="R90" s="198">
        <f>SUM(R91:R120)</f>
        <v>99.76934459</v>
      </c>
      <c r="S90" s="197"/>
      <c r="T90" s="199">
        <f>SUM(T91:T120)</f>
        <v>468.87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80</v>
      </c>
      <c r="AT90" s="201" t="s">
        <v>71</v>
      </c>
      <c r="AU90" s="201" t="s">
        <v>80</v>
      </c>
      <c r="AY90" s="200" t="s">
        <v>143</v>
      </c>
      <c r="BK90" s="202">
        <f>SUM(BK91:BK120)</f>
        <v>0</v>
      </c>
    </row>
    <row r="91" spans="1:65" s="2" customFormat="1" ht="66.75" customHeight="1">
      <c r="A91" s="39"/>
      <c r="B91" s="40"/>
      <c r="C91" s="205" t="s">
        <v>80</v>
      </c>
      <c r="D91" s="205" t="s">
        <v>145</v>
      </c>
      <c r="E91" s="206" t="s">
        <v>713</v>
      </c>
      <c r="F91" s="207" t="s">
        <v>714</v>
      </c>
      <c r="G91" s="208" t="s">
        <v>148</v>
      </c>
      <c r="H91" s="209">
        <v>119</v>
      </c>
      <c r="I91" s="210"/>
      <c r="J91" s="211">
        <f>ROUND(I91*H91,2)</f>
        <v>0</v>
      </c>
      <c r="K91" s="207" t="s">
        <v>149</v>
      </c>
      <c r="L91" s="45"/>
      <c r="M91" s="212" t="s">
        <v>19</v>
      </c>
      <c r="N91" s="213" t="s">
        <v>43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0.32</v>
      </c>
      <c r="T91" s="215">
        <f>S91*H91</f>
        <v>38.08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150</v>
      </c>
      <c r="AT91" s="216" t="s">
        <v>145</v>
      </c>
      <c r="AU91" s="216" t="s">
        <v>82</v>
      </c>
      <c r="AY91" s="18" t="s">
        <v>143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80</v>
      </c>
      <c r="BK91" s="217">
        <f>ROUND(I91*H91,2)</f>
        <v>0</v>
      </c>
      <c r="BL91" s="18" t="s">
        <v>150</v>
      </c>
      <c r="BM91" s="216" t="s">
        <v>715</v>
      </c>
    </row>
    <row r="92" spans="1:47" s="2" customFormat="1" ht="12">
      <c r="A92" s="39"/>
      <c r="B92" s="40"/>
      <c r="C92" s="41"/>
      <c r="D92" s="218" t="s">
        <v>152</v>
      </c>
      <c r="E92" s="41"/>
      <c r="F92" s="219" t="s">
        <v>716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152</v>
      </c>
      <c r="AU92" s="18" t="s">
        <v>82</v>
      </c>
    </row>
    <row r="93" spans="1:51" s="13" customFormat="1" ht="12">
      <c r="A93" s="13"/>
      <c r="B93" s="225"/>
      <c r="C93" s="226"/>
      <c r="D93" s="223" t="s">
        <v>186</v>
      </c>
      <c r="E93" s="227" t="s">
        <v>19</v>
      </c>
      <c r="F93" s="228" t="s">
        <v>717</v>
      </c>
      <c r="G93" s="226"/>
      <c r="H93" s="229">
        <v>119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186</v>
      </c>
      <c r="AU93" s="235" t="s">
        <v>82</v>
      </c>
      <c r="AV93" s="13" t="s">
        <v>82</v>
      </c>
      <c r="AW93" s="13" t="s">
        <v>34</v>
      </c>
      <c r="AX93" s="13" t="s">
        <v>80</v>
      </c>
      <c r="AY93" s="235" t="s">
        <v>143</v>
      </c>
    </row>
    <row r="94" spans="1:65" s="2" customFormat="1" ht="55.5" customHeight="1">
      <c r="A94" s="39"/>
      <c r="B94" s="40"/>
      <c r="C94" s="205" t="s">
        <v>82</v>
      </c>
      <c r="D94" s="205" t="s">
        <v>145</v>
      </c>
      <c r="E94" s="206" t="s">
        <v>718</v>
      </c>
      <c r="F94" s="207" t="s">
        <v>719</v>
      </c>
      <c r="G94" s="208" t="s">
        <v>148</v>
      </c>
      <c r="H94" s="209">
        <v>1873</v>
      </c>
      <c r="I94" s="210"/>
      <c r="J94" s="211">
        <f>ROUND(I94*H94,2)</f>
        <v>0</v>
      </c>
      <c r="K94" s="207" t="s">
        <v>149</v>
      </c>
      <c r="L94" s="45"/>
      <c r="M94" s="212" t="s">
        <v>19</v>
      </c>
      <c r="N94" s="213" t="s">
        <v>43</v>
      </c>
      <c r="O94" s="85"/>
      <c r="P94" s="214">
        <f>O94*H94</f>
        <v>0</v>
      </c>
      <c r="Q94" s="214">
        <v>0.00015677</v>
      </c>
      <c r="R94" s="214">
        <f>Q94*H94</f>
        <v>0.29363021</v>
      </c>
      <c r="S94" s="214">
        <v>0.23</v>
      </c>
      <c r="T94" s="215">
        <f>S94*H94</f>
        <v>430.79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150</v>
      </c>
      <c r="AT94" s="216" t="s">
        <v>145</v>
      </c>
      <c r="AU94" s="216" t="s">
        <v>82</v>
      </c>
      <c r="AY94" s="18" t="s">
        <v>143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150</v>
      </c>
      <c r="BM94" s="216" t="s">
        <v>720</v>
      </c>
    </row>
    <row r="95" spans="1:47" s="2" customFormat="1" ht="12">
      <c r="A95" s="39"/>
      <c r="B95" s="40"/>
      <c r="C95" s="41"/>
      <c r="D95" s="218" t="s">
        <v>152</v>
      </c>
      <c r="E95" s="41"/>
      <c r="F95" s="219" t="s">
        <v>721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152</v>
      </c>
      <c r="AU95" s="18" t="s">
        <v>82</v>
      </c>
    </row>
    <row r="96" spans="1:65" s="2" customFormat="1" ht="37.8" customHeight="1">
      <c r="A96" s="39"/>
      <c r="B96" s="40"/>
      <c r="C96" s="205" t="s">
        <v>162</v>
      </c>
      <c r="D96" s="205" t="s">
        <v>145</v>
      </c>
      <c r="E96" s="206" t="s">
        <v>722</v>
      </c>
      <c r="F96" s="207" t="s">
        <v>723</v>
      </c>
      <c r="G96" s="208" t="s">
        <v>183</v>
      </c>
      <c r="H96" s="209">
        <v>266</v>
      </c>
      <c r="I96" s="210"/>
      <c r="J96" s="211">
        <f>ROUND(I96*H96,2)</f>
        <v>0</v>
      </c>
      <c r="K96" s="207" t="s">
        <v>149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150</v>
      </c>
      <c r="AT96" s="216" t="s">
        <v>145</v>
      </c>
      <c r="AU96" s="216" t="s">
        <v>82</v>
      </c>
      <c r="AY96" s="18" t="s">
        <v>143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150</v>
      </c>
      <c r="BM96" s="216" t="s">
        <v>724</v>
      </c>
    </row>
    <row r="97" spans="1:47" s="2" customFormat="1" ht="12">
      <c r="A97" s="39"/>
      <c r="B97" s="40"/>
      <c r="C97" s="41"/>
      <c r="D97" s="218" t="s">
        <v>152</v>
      </c>
      <c r="E97" s="41"/>
      <c r="F97" s="219" t="s">
        <v>725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152</v>
      </c>
      <c r="AU97" s="18" t="s">
        <v>82</v>
      </c>
    </row>
    <row r="98" spans="1:47" s="2" customFormat="1" ht="12">
      <c r="A98" s="39"/>
      <c r="B98" s="40"/>
      <c r="C98" s="41"/>
      <c r="D98" s="223" t="s">
        <v>154</v>
      </c>
      <c r="E98" s="41"/>
      <c r="F98" s="224" t="s">
        <v>726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154</v>
      </c>
      <c r="AU98" s="18" t="s">
        <v>82</v>
      </c>
    </row>
    <row r="99" spans="1:51" s="13" customFormat="1" ht="12">
      <c r="A99" s="13"/>
      <c r="B99" s="225"/>
      <c r="C99" s="226"/>
      <c r="D99" s="223" t="s">
        <v>186</v>
      </c>
      <c r="E99" s="227" t="s">
        <v>19</v>
      </c>
      <c r="F99" s="228" t="s">
        <v>727</v>
      </c>
      <c r="G99" s="226"/>
      <c r="H99" s="229">
        <v>266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186</v>
      </c>
      <c r="AU99" s="235" t="s">
        <v>82</v>
      </c>
      <c r="AV99" s="13" t="s">
        <v>82</v>
      </c>
      <c r="AW99" s="13" t="s">
        <v>34</v>
      </c>
      <c r="AX99" s="13" t="s">
        <v>80</v>
      </c>
      <c r="AY99" s="235" t="s">
        <v>143</v>
      </c>
    </row>
    <row r="100" spans="1:65" s="2" customFormat="1" ht="49.05" customHeight="1">
      <c r="A100" s="39"/>
      <c r="B100" s="40"/>
      <c r="C100" s="205" t="s">
        <v>150</v>
      </c>
      <c r="D100" s="205" t="s">
        <v>145</v>
      </c>
      <c r="E100" s="206" t="s">
        <v>728</v>
      </c>
      <c r="F100" s="207" t="s">
        <v>729</v>
      </c>
      <c r="G100" s="208" t="s">
        <v>183</v>
      </c>
      <c r="H100" s="209">
        <v>76.2</v>
      </c>
      <c r="I100" s="210"/>
      <c r="J100" s="211">
        <f>ROUND(I100*H100,2)</f>
        <v>0</v>
      </c>
      <c r="K100" s="207" t="s">
        <v>149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150</v>
      </c>
      <c r="AT100" s="216" t="s">
        <v>145</v>
      </c>
      <c r="AU100" s="216" t="s">
        <v>82</v>
      </c>
      <c r="AY100" s="18" t="s">
        <v>143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150</v>
      </c>
      <c r="BM100" s="216" t="s">
        <v>730</v>
      </c>
    </row>
    <row r="101" spans="1:47" s="2" customFormat="1" ht="12">
      <c r="A101" s="39"/>
      <c r="B101" s="40"/>
      <c r="C101" s="41"/>
      <c r="D101" s="218" t="s">
        <v>152</v>
      </c>
      <c r="E101" s="41"/>
      <c r="F101" s="219" t="s">
        <v>731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152</v>
      </c>
      <c r="AU101" s="18" t="s">
        <v>82</v>
      </c>
    </row>
    <row r="102" spans="1:47" s="2" customFormat="1" ht="12">
      <c r="A102" s="39"/>
      <c r="B102" s="40"/>
      <c r="C102" s="41"/>
      <c r="D102" s="223" t="s">
        <v>154</v>
      </c>
      <c r="E102" s="41"/>
      <c r="F102" s="224" t="s">
        <v>732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154</v>
      </c>
      <c r="AU102" s="18" t="s">
        <v>82</v>
      </c>
    </row>
    <row r="103" spans="1:51" s="13" customFormat="1" ht="12">
      <c r="A103" s="13"/>
      <c r="B103" s="225"/>
      <c r="C103" s="226"/>
      <c r="D103" s="223" t="s">
        <v>186</v>
      </c>
      <c r="E103" s="227" t="s">
        <v>19</v>
      </c>
      <c r="F103" s="228" t="s">
        <v>733</v>
      </c>
      <c r="G103" s="226"/>
      <c r="H103" s="229">
        <v>76.2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186</v>
      </c>
      <c r="AU103" s="235" t="s">
        <v>82</v>
      </c>
      <c r="AV103" s="13" t="s">
        <v>82</v>
      </c>
      <c r="AW103" s="13" t="s">
        <v>34</v>
      </c>
      <c r="AX103" s="13" t="s">
        <v>80</v>
      </c>
      <c r="AY103" s="235" t="s">
        <v>143</v>
      </c>
    </row>
    <row r="104" spans="1:65" s="2" customFormat="1" ht="37.8" customHeight="1">
      <c r="A104" s="39"/>
      <c r="B104" s="40"/>
      <c r="C104" s="205" t="s">
        <v>174</v>
      </c>
      <c r="D104" s="205" t="s">
        <v>145</v>
      </c>
      <c r="E104" s="206" t="s">
        <v>235</v>
      </c>
      <c r="F104" s="207" t="s">
        <v>236</v>
      </c>
      <c r="G104" s="208" t="s">
        <v>148</v>
      </c>
      <c r="H104" s="209">
        <v>138</v>
      </c>
      <c r="I104" s="210"/>
      <c r="J104" s="211">
        <f>ROUND(I104*H104,2)</f>
        <v>0</v>
      </c>
      <c r="K104" s="207" t="s">
        <v>149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0.00083851</v>
      </c>
      <c r="R104" s="214">
        <f>Q104*H104</f>
        <v>0.11571438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150</v>
      </c>
      <c r="AT104" s="216" t="s">
        <v>145</v>
      </c>
      <c r="AU104" s="216" t="s">
        <v>82</v>
      </c>
      <c r="AY104" s="18" t="s">
        <v>143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150</v>
      </c>
      <c r="BM104" s="216" t="s">
        <v>734</v>
      </c>
    </row>
    <row r="105" spans="1:47" s="2" customFormat="1" ht="12">
      <c r="A105" s="39"/>
      <c r="B105" s="40"/>
      <c r="C105" s="41"/>
      <c r="D105" s="218" t="s">
        <v>152</v>
      </c>
      <c r="E105" s="41"/>
      <c r="F105" s="219" t="s">
        <v>238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152</v>
      </c>
      <c r="AU105" s="18" t="s">
        <v>82</v>
      </c>
    </row>
    <row r="106" spans="1:51" s="13" customFormat="1" ht="12">
      <c r="A106" s="13"/>
      <c r="B106" s="225"/>
      <c r="C106" s="226"/>
      <c r="D106" s="223" t="s">
        <v>186</v>
      </c>
      <c r="E106" s="227" t="s">
        <v>19</v>
      </c>
      <c r="F106" s="228" t="s">
        <v>735</v>
      </c>
      <c r="G106" s="226"/>
      <c r="H106" s="229">
        <v>138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186</v>
      </c>
      <c r="AU106" s="235" t="s">
        <v>82</v>
      </c>
      <c r="AV106" s="13" t="s">
        <v>82</v>
      </c>
      <c r="AW106" s="13" t="s">
        <v>34</v>
      </c>
      <c r="AX106" s="13" t="s">
        <v>80</v>
      </c>
      <c r="AY106" s="235" t="s">
        <v>143</v>
      </c>
    </row>
    <row r="107" spans="1:65" s="2" customFormat="1" ht="44.25" customHeight="1">
      <c r="A107" s="39"/>
      <c r="B107" s="40"/>
      <c r="C107" s="205" t="s">
        <v>180</v>
      </c>
      <c r="D107" s="205" t="s">
        <v>145</v>
      </c>
      <c r="E107" s="206" t="s">
        <v>240</v>
      </c>
      <c r="F107" s="207" t="s">
        <v>241</v>
      </c>
      <c r="G107" s="208" t="s">
        <v>148</v>
      </c>
      <c r="H107" s="209">
        <v>138</v>
      </c>
      <c r="I107" s="210"/>
      <c r="J107" s="211">
        <f>ROUND(I107*H107,2)</f>
        <v>0</v>
      </c>
      <c r="K107" s="207" t="s">
        <v>149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150</v>
      </c>
      <c r="AT107" s="216" t="s">
        <v>145</v>
      </c>
      <c r="AU107" s="216" t="s">
        <v>82</v>
      </c>
      <c r="AY107" s="18" t="s">
        <v>143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150</v>
      </c>
      <c r="BM107" s="216" t="s">
        <v>736</v>
      </c>
    </row>
    <row r="108" spans="1:47" s="2" customFormat="1" ht="12">
      <c r="A108" s="39"/>
      <c r="B108" s="40"/>
      <c r="C108" s="41"/>
      <c r="D108" s="218" t="s">
        <v>152</v>
      </c>
      <c r="E108" s="41"/>
      <c r="F108" s="219" t="s">
        <v>243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152</v>
      </c>
      <c r="AU108" s="18" t="s">
        <v>82</v>
      </c>
    </row>
    <row r="109" spans="1:65" s="2" customFormat="1" ht="37.8" customHeight="1">
      <c r="A109" s="39"/>
      <c r="B109" s="40"/>
      <c r="C109" s="205" t="s">
        <v>188</v>
      </c>
      <c r="D109" s="205" t="s">
        <v>145</v>
      </c>
      <c r="E109" s="206" t="s">
        <v>737</v>
      </c>
      <c r="F109" s="207" t="s">
        <v>738</v>
      </c>
      <c r="G109" s="208" t="s">
        <v>183</v>
      </c>
      <c r="H109" s="209">
        <v>342.5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43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150</v>
      </c>
      <c r="AT109" s="216" t="s">
        <v>145</v>
      </c>
      <c r="AU109" s="216" t="s">
        <v>82</v>
      </c>
      <c r="AY109" s="18" t="s">
        <v>143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150</v>
      </c>
      <c r="BM109" s="216" t="s">
        <v>739</v>
      </c>
    </row>
    <row r="110" spans="1:51" s="13" customFormat="1" ht="12">
      <c r="A110" s="13"/>
      <c r="B110" s="225"/>
      <c r="C110" s="226"/>
      <c r="D110" s="223" t="s">
        <v>186</v>
      </c>
      <c r="E110" s="227" t="s">
        <v>19</v>
      </c>
      <c r="F110" s="228" t="s">
        <v>740</v>
      </c>
      <c r="G110" s="226"/>
      <c r="H110" s="229">
        <v>342.5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186</v>
      </c>
      <c r="AU110" s="235" t="s">
        <v>82</v>
      </c>
      <c r="AV110" s="13" t="s">
        <v>82</v>
      </c>
      <c r="AW110" s="13" t="s">
        <v>34</v>
      </c>
      <c r="AX110" s="13" t="s">
        <v>80</v>
      </c>
      <c r="AY110" s="235" t="s">
        <v>143</v>
      </c>
    </row>
    <row r="111" spans="1:65" s="2" customFormat="1" ht="44.25" customHeight="1">
      <c r="A111" s="39"/>
      <c r="B111" s="40"/>
      <c r="C111" s="205" t="s">
        <v>193</v>
      </c>
      <c r="D111" s="205" t="s">
        <v>145</v>
      </c>
      <c r="E111" s="206" t="s">
        <v>741</v>
      </c>
      <c r="F111" s="207" t="s">
        <v>742</v>
      </c>
      <c r="G111" s="208" t="s">
        <v>183</v>
      </c>
      <c r="H111" s="209">
        <v>55.2</v>
      </c>
      <c r="I111" s="210"/>
      <c r="J111" s="211">
        <f>ROUND(I111*H111,2)</f>
        <v>0</v>
      </c>
      <c r="K111" s="207" t="s">
        <v>149</v>
      </c>
      <c r="L111" s="45"/>
      <c r="M111" s="212" t="s">
        <v>19</v>
      </c>
      <c r="N111" s="213" t="s">
        <v>43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150</v>
      </c>
      <c r="AT111" s="216" t="s">
        <v>145</v>
      </c>
      <c r="AU111" s="216" t="s">
        <v>82</v>
      </c>
      <c r="AY111" s="18" t="s">
        <v>143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80</v>
      </c>
      <c r="BK111" s="217">
        <f>ROUND(I111*H111,2)</f>
        <v>0</v>
      </c>
      <c r="BL111" s="18" t="s">
        <v>150</v>
      </c>
      <c r="BM111" s="216" t="s">
        <v>743</v>
      </c>
    </row>
    <row r="112" spans="1:47" s="2" customFormat="1" ht="12">
      <c r="A112" s="39"/>
      <c r="B112" s="40"/>
      <c r="C112" s="41"/>
      <c r="D112" s="218" t="s">
        <v>152</v>
      </c>
      <c r="E112" s="41"/>
      <c r="F112" s="219" t="s">
        <v>744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152</v>
      </c>
      <c r="AU112" s="18" t="s">
        <v>82</v>
      </c>
    </row>
    <row r="113" spans="1:47" s="2" customFormat="1" ht="12">
      <c r="A113" s="39"/>
      <c r="B113" s="40"/>
      <c r="C113" s="41"/>
      <c r="D113" s="223" t="s">
        <v>154</v>
      </c>
      <c r="E113" s="41"/>
      <c r="F113" s="224" t="s">
        <v>745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154</v>
      </c>
      <c r="AU113" s="18" t="s">
        <v>82</v>
      </c>
    </row>
    <row r="114" spans="1:65" s="2" customFormat="1" ht="16.5" customHeight="1">
      <c r="A114" s="39"/>
      <c r="B114" s="40"/>
      <c r="C114" s="236" t="s">
        <v>200</v>
      </c>
      <c r="D114" s="236" t="s">
        <v>189</v>
      </c>
      <c r="E114" s="237" t="s">
        <v>297</v>
      </c>
      <c r="F114" s="238" t="s">
        <v>746</v>
      </c>
      <c r="G114" s="239" t="s">
        <v>192</v>
      </c>
      <c r="H114" s="240">
        <v>99.36</v>
      </c>
      <c r="I114" s="241"/>
      <c r="J114" s="242">
        <f>ROUND(I114*H114,2)</f>
        <v>0</v>
      </c>
      <c r="K114" s="238" t="s">
        <v>19</v>
      </c>
      <c r="L114" s="243"/>
      <c r="M114" s="244" t="s">
        <v>19</v>
      </c>
      <c r="N114" s="245" t="s">
        <v>43</v>
      </c>
      <c r="O114" s="85"/>
      <c r="P114" s="214">
        <f>O114*H114</f>
        <v>0</v>
      </c>
      <c r="Q114" s="214">
        <v>1</v>
      </c>
      <c r="R114" s="214">
        <f>Q114*H114</f>
        <v>99.36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193</v>
      </c>
      <c r="AT114" s="216" t="s">
        <v>189</v>
      </c>
      <c r="AU114" s="216" t="s">
        <v>82</v>
      </c>
      <c r="AY114" s="18" t="s">
        <v>143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150</v>
      </c>
      <c r="BM114" s="216" t="s">
        <v>747</v>
      </c>
    </row>
    <row r="115" spans="1:51" s="13" customFormat="1" ht="12">
      <c r="A115" s="13"/>
      <c r="B115" s="225"/>
      <c r="C115" s="226"/>
      <c r="D115" s="223" t="s">
        <v>186</v>
      </c>
      <c r="E115" s="226"/>
      <c r="F115" s="228" t="s">
        <v>748</v>
      </c>
      <c r="G115" s="226"/>
      <c r="H115" s="229">
        <v>99.36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186</v>
      </c>
      <c r="AU115" s="235" t="s">
        <v>82</v>
      </c>
      <c r="AV115" s="13" t="s">
        <v>82</v>
      </c>
      <c r="AW115" s="13" t="s">
        <v>4</v>
      </c>
      <c r="AX115" s="13" t="s">
        <v>80</v>
      </c>
      <c r="AY115" s="235" t="s">
        <v>143</v>
      </c>
    </row>
    <row r="116" spans="1:65" s="2" customFormat="1" ht="66.75" customHeight="1">
      <c r="A116" s="39"/>
      <c r="B116" s="40"/>
      <c r="C116" s="205" t="s">
        <v>207</v>
      </c>
      <c r="D116" s="205" t="s">
        <v>145</v>
      </c>
      <c r="E116" s="206" t="s">
        <v>307</v>
      </c>
      <c r="F116" s="207" t="s">
        <v>308</v>
      </c>
      <c r="G116" s="208" t="s">
        <v>183</v>
      </c>
      <c r="H116" s="209">
        <v>4</v>
      </c>
      <c r="I116" s="210"/>
      <c r="J116" s="211">
        <f>ROUND(I116*H116,2)</f>
        <v>0</v>
      </c>
      <c r="K116" s="207" t="s">
        <v>149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150</v>
      </c>
      <c r="AT116" s="216" t="s">
        <v>145</v>
      </c>
      <c r="AU116" s="216" t="s">
        <v>82</v>
      </c>
      <c r="AY116" s="18" t="s">
        <v>143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150</v>
      </c>
      <c r="BM116" s="216" t="s">
        <v>749</v>
      </c>
    </row>
    <row r="117" spans="1:47" s="2" customFormat="1" ht="12">
      <c r="A117" s="39"/>
      <c r="B117" s="40"/>
      <c r="C117" s="41"/>
      <c r="D117" s="218" t="s">
        <v>152</v>
      </c>
      <c r="E117" s="41"/>
      <c r="F117" s="219" t="s">
        <v>310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152</v>
      </c>
      <c r="AU117" s="18" t="s">
        <v>82</v>
      </c>
    </row>
    <row r="118" spans="1:65" s="2" customFormat="1" ht="24.15" customHeight="1">
      <c r="A118" s="39"/>
      <c r="B118" s="40"/>
      <c r="C118" s="205" t="s">
        <v>213</v>
      </c>
      <c r="D118" s="205" t="s">
        <v>145</v>
      </c>
      <c r="E118" s="206" t="s">
        <v>318</v>
      </c>
      <c r="F118" s="207" t="s">
        <v>319</v>
      </c>
      <c r="G118" s="208" t="s">
        <v>148</v>
      </c>
      <c r="H118" s="209">
        <v>585.2</v>
      </c>
      <c r="I118" s="210"/>
      <c r="J118" s="211">
        <f>ROUND(I118*H118,2)</f>
        <v>0</v>
      </c>
      <c r="K118" s="207" t="s">
        <v>149</v>
      </c>
      <c r="L118" s="45"/>
      <c r="M118" s="212" t="s">
        <v>19</v>
      </c>
      <c r="N118" s="213" t="s">
        <v>43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150</v>
      </c>
      <c r="AT118" s="216" t="s">
        <v>145</v>
      </c>
      <c r="AU118" s="216" t="s">
        <v>82</v>
      </c>
      <c r="AY118" s="18" t="s">
        <v>143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150</v>
      </c>
      <c r="BM118" s="216" t="s">
        <v>750</v>
      </c>
    </row>
    <row r="119" spans="1:47" s="2" customFormat="1" ht="12">
      <c r="A119" s="39"/>
      <c r="B119" s="40"/>
      <c r="C119" s="41"/>
      <c r="D119" s="218" t="s">
        <v>152</v>
      </c>
      <c r="E119" s="41"/>
      <c r="F119" s="219" t="s">
        <v>321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152</v>
      </c>
      <c r="AU119" s="18" t="s">
        <v>82</v>
      </c>
    </row>
    <row r="120" spans="1:51" s="13" customFormat="1" ht="12">
      <c r="A120" s="13"/>
      <c r="B120" s="225"/>
      <c r="C120" s="226"/>
      <c r="D120" s="223" t="s">
        <v>186</v>
      </c>
      <c r="E120" s="227" t="s">
        <v>19</v>
      </c>
      <c r="F120" s="228" t="s">
        <v>751</v>
      </c>
      <c r="G120" s="226"/>
      <c r="H120" s="229">
        <v>585.2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186</v>
      </c>
      <c r="AU120" s="235" t="s">
        <v>82</v>
      </c>
      <c r="AV120" s="13" t="s">
        <v>82</v>
      </c>
      <c r="AW120" s="13" t="s">
        <v>34</v>
      </c>
      <c r="AX120" s="13" t="s">
        <v>80</v>
      </c>
      <c r="AY120" s="235" t="s">
        <v>143</v>
      </c>
    </row>
    <row r="121" spans="1:63" s="12" customFormat="1" ht="22.8" customHeight="1">
      <c r="A121" s="12"/>
      <c r="B121" s="189"/>
      <c r="C121" s="190"/>
      <c r="D121" s="191" t="s">
        <v>71</v>
      </c>
      <c r="E121" s="203" t="s">
        <v>174</v>
      </c>
      <c r="F121" s="203" t="s">
        <v>378</v>
      </c>
      <c r="G121" s="190"/>
      <c r="H121" s="190"/>
      <c r="I121" s="193"/>
      <c r="J121" s="204">
        <f>BK121</f>
        <v>0</v>
      </c>
      <c r="K121" s="190"/>
      <c r="L121" s="195"/>
      <c r="M121" s="196"/>
      <c r="N121" s="197"/>
      <c r="O121" s="197"/>
      <c r="P121" s="198">
        <f>SUM(P122:P142)</f>
        <v>0</v>
      </c>
      <c r="Q121" s="197"/>
      <c r="R121" s="198">
        <f>SUM(R122:R142)</f>
        <v>0</v>
      </c>
      <c r="S121" s="197"/>
      <c r="T121" s="199">
        <f>SUM(T122:T142)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0" t="s">
        <v>80</v>
      </c>
      <c r="AT121" s="201" t="s">
        <v>71</v>
      </c>
      <c r="AU121" s="201" t="s">
        <v>80</v>
      </c>
      <c r="AY121" s="200" t="s">
        <v>143</v>
      </c>
      <c r="BK121" s="202">
        <f>SUM(BK122:BK142)</f>
        <v>0</v>
      </c>
    </row>
    <row r="122" spans="1:65" s="2" customFormat="1" ht="33" customHeight="1">
      <c r="A122" s="39"/>
      <c r="B122" s="40"/>
      <c r="C122" s="205" t="s">
        <v>220</v>
      </c>
      <c r="D122" s="205" t="s">
        <v>145</v>
      </c>
      <c r="E122" s="206" t="s">
        <v>752</v>
      </c>
      <c r="F122" s="207" t="s">
        <v>753</v>
      </c>
      <c r="G122" s="208" t="s">
        <v>148</v>
      </c>
      <c r="H122" s="209">
        <v>574.56</v>
      </c>
      <c r="I122" s="210"/>
      <c r="J122" s="211">
        <f>ROUND(I122*H122,2)</f>
        <v>0</v>
      </c>
      <c r="K122" s="207" t="s">
        <v>149</v>
      </c>
      <c r="L122" s="45"/>
      <c r="M122" s="212" t="s">
        <v>19</v>
      </c>
      <c r="N122" s="213" t="s">
        <v>43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150</v>
      </c>
      <c r="AT122" s="216" t="s">
        <v>145</v>
      </c>
      <c r="AU122" s="216" t="s">
        <v>82</v>
      </c>
      <c r="AY122" s="18" t="s">
        <v>143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150</v>
      </c>
      <c r="BM122" s="216" t="s">
        <v>754</v>
      </c>
    </row>
    <row r="123" spans="1:47" s="2" customFormat="1" ht="12">
      <c r="A123" s="39"/>
      <c r="B123" s="40"/>
      <c r="C123" s="41"/>
      <c r="D123" s="218" t="s">
        <v>152</v>
      </c>
      <c r="E123" s="41"/>
      <c r="F123" s="219" t="s">
        <v>755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152</v>
      </c>
      <c r="AU123" s="18" t="s">
        <v>82</v>
      </c>
    </row>
    <row r="124" spans="1:51" s="13" customFormat="1" ht="12">
      <c r="A124" s="13"/>
      <c r="B124" s="225"/>
      <c r="C124" s="226"/>
      <c r="D124" s="223" t="s">
        <v>186</v>
      </c>
      <c r="E124" s="227" t="s">
        <v>19</v>
      </c>
      <c r="F124" s="228" t="s">
        <v>756</v>
      </c>
      <c r="G124" s="226"/>
      <c r="H124" s="229">
        <v>574.56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186</v>
      </c>
      <c r="AU124" s="235" t="s">
        <v>82</v>
      </c>
      <c r="AV124" s="13" t="s">
        <v>82</v>
      </c>
      <c r="AW124" s="13" t="s">
        <v>34</v>
      </c>
      <c r="AX124" s="13" t="s">
        <v>80</v>
      </c>
      <c r="AY124" s="235" t="s">
        <v>143</v>
      </c>
    </row>
    <row r="125" spans="1:65" s="2" customFormat="1" ht="37.8" customHeight="1">
      <c r="A125" s="39"/>
      <c r="B125" s="40"/>
      <c r="C125" s="205" t="s">
        <v>227</v>
      </c>
      <c r="D125" s="205" t="s">
        <v>145</v>
      </c>
      <c r="E125" s="206" t="s">
        <v>757</v>
      </c>
      <c r="F125" s="207" t="s">
        <v>758</v>
      </c>
      <c r="G125" s="208" t="s">
        <v>148</v>
      </c>
      <c r="H125" s="209">
        <v>532</v>
      </c>
      <c r="I125" s="210"/>
      <c r="J125" s="211">
        <f>ROUND(I125*H125,2)</f>
        <v>0</v>
      </c>
      <c r="K125" s="207" t="s">
        <v>149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150</v>
      </c>
      <c r="AT125" s="216" t="s">
        <v>145</v>
      </c>
      <c r="AU125" s="216" t="s">
        <v>82</v>
      </c>
      <c r="AY125" s="18" t="s">
        <v>143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150</v>
      </c>
      <c r="BM125" s="216" t="s">
        <v>759</v>
      </c>
    </row>
    <row r="126" spans="1:47" s="2" customFormat="1" ht="12">
      <c r="A126" s="39"/>
      <c r="B126" s="40"/>
      <c r="C126" s="41"/>
      <c r="D126" s="218" t="s">
        <v>152</v>
      </c>
      <c r="E126" s="41"/>
      <c r="F126" s="219" t="s">
        <v>760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152</v>
      </c>
      <c r="AU126" s="18" t="s">
        <v>82</v>
      </c>
    </row>
    <row r="127" spans="1:51" s="13" customFormat="1" ht="12">
      <c r="A127" s="13"/>
      <c r="B127" s="225"/>
      <c r="C127" s="226"/>
      <c r="D127" s="223" t="s">
        <v>186</v>
      </c>
      <c r="E127" s="227" t="s">
        <v>19</v>
      </c>
      <c r="F127" s="228" t="s">
        <v>761</v>
      </c>
      <c r="G127" s="226"/>
      <c r="H127" s="229">
        <v>532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186</v>
      </c>
      <c r="AU127" s="235" t="s">
        <v>82</v>
      </c>
      <c r="AV127" s="13" t="s">
        <v>82</v>
      </c>
      <c r="AW127" s="13" t="s">
        <v>34</v>
      </c>
      <c r="AX127" s="13" t="s">
        <v>80</v>
      </c>
      <c r="AY127" s="235" t="s">
        <v>143</v>
      </c>
    </row>
    <row r="128" spans="1:65" s="2" customFormat="1" ht="49.05" customHeight="1">
      <c r="A128" s="39"/>
      <c r="B128" s="40"/>
      <c r="C128" s="205" t="s">
        <v>234</v>
      </c>
      <c r="D128" s="205" t="s">
        <v>145</v>
      </c>
      <c r="E128" s="206" t="s">
        <v>762</v>
      </c>
      <c r="F128" s="207" t="s">
        <v>763</v>
      </c>
      <c r="G128" s="208" t="s">
        <v>148</v>
      </c>
      <c r="H128" s="209">
        <v>162</v>
      </c>
      <c r="I128" s="210"/>
      <c r="J128" s="211">
        <f>ROUND(I128*H128,2)</f>
        <v>0</v>
      </c>
      <c r="K128" s="207" t="s">
        <v>149</v>
      </c>
      <c r="L128" s="45"/>
      <c r="M128" s="212" t="s">
        <v>19</v>
      </c>
      <c r="N128" s="213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150</v>
      </c>
      <c r="AT128" s="216" t="s">
        <v>145</v>
      </c>
      <c r="AU128" s="216" t="s">
        <v>82</v>
      </c>
      <c r="AY128" s="18" t="s">
        <v>143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150</v>
      </c>
      <c r="BM128" s="216" t="s">
        <v>764</v>
      </c>
    </row>
    <row r="129" spans="1:47" s="2" customFormat="1" ht="12">
      <c r="A129" s="39"/>
      <c r="B129" s="40"/>
      <c r="C129" s="41"/>
      <c r="D129" s="218" t="s">
        <v>152</v>
      </c>
      <c r="E129" s="41"/>
      <c r="F129" s="219" t="s">
        <v>765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152</v>
      </c>
      <c r="AU129" s="18" t="s">
        <v>82</v>
      </c>
    </row>
    <row r="130" spans="1:65" s="2" customFormat="1" ht="49.05" customHeight="1">
      <c r="A130" s="39"/>
      <c r="B130" s="40"/>
      <c r="C130" s="205" t="s">
        <v>8</v>
      </c>
      <c r="D130" s="205" t="s">
        <v>145</v>
      </c>
      <c r="E130" s="206" t="s">
        <v>766</v>
      </c>
      <c r="F130" s="207" t="s">
        <v>767</v>
      </c>
      <c r="G130" s="208" t="s">
        <v>148</v>
      </c>
      <c r="H130" s="209">
        <v>370</v>
      </c>
      <c r="I130" s="210"/>
      <c r="J130" s="211">
        <f>ROUND(I130*H130,2)</f>
        <v>0</v>
      </c>
      <c r="K130" s="207" t="s">
        <v>149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150</v>
      </c>
      <c r="AT130" s="216" t="s">
        <v>145</v>
      </c>
      <c r="AU130" s="216" t="s">
        <v>82</v>
      </c>
      <c r="AY130" s="18" t="s">
        <v>143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150</v>
      </c>
      <c r="BM130" s="216" t="s">
        <v>768</v>
      </c>
    </row>
    <row r="131" spans="1:47" s="2" customFormat="1" ht="12">
      <c r="A131" s="39"/>
      <c r="B131" s="40"/>
      <c r="C131" s="41"/>
      <c r="D131" s="218" t="s">
        <v>152</v>
      </c>
      <c r="E131" s="41"/>
      <c r="F131" s="219" t="s">
        <v>769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152</v>
      </c>
      <c r="AU131" s="18" t="s">
        <v>82</v>
      </c>
    </row>
    <row r="132" spans="1:65" s="2" customFormat="1" ht="37.8" customHeight="1">
      <c r="A132" s="39"/>
      <c r="B132" s="40"/>
      <c r="C132" s="205" t="s">
        <v>244</v>
      </c>
      <c r="D132" s="205" t="s">
        <v>145</v>
      </c>
      <c r="E132" s="206" t="s">
        <v>408</v>
      </c>
      <c r="F132" s="207" t="s">
        <v>409</v>
      </c>
      <c r="G132" s="208" t="s">
        <v>148</v>
      </c>
      <c r="H132" s="209">
        <v>585</v>
      </c>
      <c r="I132" s="210"/>
      <c r="J132" s="211">
        <f>ROUND(I132*H132,2)</f>
        <v>0</v>
      </c>
      <c r="K132" s="207" t="s">
        <v>149</v>
      </c>
      <c r="L132" s="45"/>
      <c r="M132" s="212" t="s">
        <v>19</v>
      </c>
      <c r="N132" s="213" t="s">
        <v>43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150</v>
      </c>
      <c r="AT132" s="216" t="s">
        <v>145</v>
      </c>
      <c r="AU132" s="216" t="s">
        <v>82</v>
      </c>
      <c r="AY132" s="18" t="s">
        <v>143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80</v>
      </c>
      <c r="BK132" s="217">
        <f>ROUND(I132*H132,2)</f>
        <v>0</v>
      </c>
      <c r="BL132" s="18" t="s">
        <v>150</v>
      </c>
      <c r="BM132" s="216" t="s">
        <v>770</v>
      </c>
    </row>
    <row r="133" spans="1:47" s="2" customFormat="1" ht="12">
      <c r="A133" s="39"/>
      <c r="B133" s="40"/>
      <c r="C133" s="41"/>
      <c r="D133" s="218" t="s">
        <v>152</v>
      </c>
      <c r="E133" s="41"/>
      <c r="F133" s="219" t="s">
        <v>411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152</v>
      </c>
      <c r="AU133" s="18" t="s">
        <v>82</v>
      </c>
    </row>
    <row r="134" spans="1:65" s="2" customFormat="1" ht="24.15" customHeight="1">
      <c r="A134" s="39"/>
      <c r="B134" s="40"/>
      <c r="C134" s="205" t="s">
        <v>249</v>
      </c>
      <c r="D134" s="205" t="s">
        <v>145</v>
      </c>
      <c r="E134" s="206" t="s">
        <v>420</v>
      </c>
      <c r="F134" s="207" t="s">
        <v>421</v>
      </c>
      <c r="G134" s="208" t="s">
        <v>148</v>
      </c>
      <c r="H134" s="209">
        <v>694</v>
      </c>
      <c r="I134" s="210"/>
      <c r="J134" s="211">
        <f>ROUND(I134*H134,2)</f>
        <v>0</v>
      </c>
      <c r="K134" s="207" t="s">
        <v>149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150</v>
      </c>
      <c r="AT134" s="216" t="s">
        <v>145</v>
      </c>
      <c r="AU134" s="216" t="s">
        <v>82</v>
      </c>
      <c r="AY134" s="18" t="s">
        <v>143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150</v>
      </c>
      <c r="BM134" s="216" t="s">
        <v>771</v>
      </c>
    </row>
    <row r="135" spans="1:47" s="2" customFormat="1" ht="12">
      <c r="A135" s="39"/>
      <c r="B135" s="40"/>
      <c r="C135" s="41"/>
      <c r="D135" s="218" t="s">
        <v>152</v>
      </c>
      <c r="E135" s="41"/>
      <c r="F135" s="219" t="s">
        <v>423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152</v>
      </c>
      <c r="AU135" s="18" t="s">
        <v>82</v>
      </c>
    </row>
    <row r="136" spans="1:51" s="13" customFormat="1" ht="12">
      <c r="A136" s="13"/>
      <c r="B136" s="225"/>
      <c r="C136" s="226"/>
      <c r="D136" s="223" t="s">
        <v>186</v>
      </c>
      <c r="E136" s="227" t="s">
        <v>19</v>
      </c>
      <c r="F136" s="228" t="s">
        <v>772</v>
      </c>
      <c r="G136" s="226"/>
      <c r="H136" s="229">
        <v>694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186</v>
      </c>
      <c r="AU136" s="235" t="s">
        <v>82</v>
      </c>
      <c r="AV136" s="13" t="s">
        <v>82</v>
      </c>
      <c r="AW136" s="13" t="s">
        <v>34</v>
      </c>
      <c r="AX136" s="13" t="s">
        <v>80</v>
      </c>
      <c r="AY136" s="235" t="s">
        <v>143</v>
      </c>
    </row>
    <row r="137" spans="1:65" s="2" customFormat="1" ht="37.8" customHeight="1">
      <c r="A137" s="39"/>
      <c r="B137" s="40"/>
      <c r="C137" s="205" t="s">
        <v>255</v>
      </c>
      <c r="D137" s="205" t="s">
        <v>145</v>
      </c>
      <c r="E137" s="206" t="s">
        <v>773</v>
      </c>
      <c r="F137" s="207" t="s">
        <v>774</v>
      </c>
      <c r="G137" s="208" t="s">
        <v>148</v>
      </c>
      <c r="H137" s="209">
        <v>2035</v>
      </c>
      <c r="I137" s="210"/>
      <c r="J137" s="211">
        <f>ROUND(I137*H137,2)</f>
        <v>0</v>
      </c>
      <c r="K137" s="207" t="s">
        <v>149</v>
      </c>
      <c r="L137" s="45"/>
      <c r="M137" s="212" t="s">
        <v>19</v>
      </c>
      <c r="N137" s="213" t="s">
        <v>43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150</v>
      </c>
      <c r="AT137" s="216" t="s">
        <v>145</v>
      </c>
      <c r="AU137" s="216" t="s">
        <v>82</v>
      </c>
      <c r="AY137" s="18" t="s">
        <v>143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80</v>
      </c>
      <c r="BK137" s="217">
        <f>ROUND(I137*H137,2)</f>
        <v>0</v>
      </c>
      <c r="BL137" s="18" t="s">
        <v>150</v>
      </c>
      <c r="BM137" s="216" t="s">
        <v>775</v>
      </c>
    </row>
    <row r="138" spans="1:47" s="2" customFormat="1" ht="12">
      <c r="A138" s="39"/>
      <c r="B138" s="40"/>
      <c r="C138" s="41"/>
      <c r="D138" s="218" t="s">
        <v>152</v>
      </c>
      <c r="E138" s="41"/>
      <c r="F138" s="219" t="s">
        <v>776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152</v>
      </c>
      <c r="AU138" s="18" t="s">
        <v>82</v>
      </c>
    </row>
    <row r="139" spans="1:65" s="2" customFormat="1" ht="44.25" customHeight="1">
      <c r="A139" s="39"/>
      <c r="B139" s="40"/>
      <c r="C139" s="205" t="s">
        <v>261</v>
      </c>
      <c r="D139" s="205" t="s">
        <v>145</v>
      </c>
      <c r="E139" s="206" t="s">
        <v>777</v>
      </c>
      <c r="F139" s="207" t="s">
        <v>778</v>
      </c>
      <c r="G139" s="208" t="s">
        <v>148</v>
      </c>
      <c r="H139" s="209">
        <v>370</v>
      </c>
      <c r="I139" s="210"/>
      <c r="J139" s="211">
        <f>ROUND(I139*H139,2)</f>
        <v>0</v>
      </c>
      <c r="K139" s="207" t="s">
        <v>149</v>
      </c>
      <c r="L139" s="45"/>
      <c r="M139" s="212" t="s">
        <v>19</v>
      </c>
      <c r="N139" s="213" t="s">
        <v>43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150</v>
      </c>
      <c r="AT139" s="216" t="s">
        <v>145</v>
      </c>
      <c r="AU139" s="216" t="s">
        <v>82</v>
      </c>
      <c r="AY139" s="18" t="s">
        <v>143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150</v>
      </c>
      <c r="BM139" s="216" t="s">
        <v>779</v>
      </c>
    </row>
    <row r="140" spans="1:47" s="2" customFormat="1" ht="12">
      <c r="A140" s="39"/>
      <c r="B140" s="40"/>
      <c r="C140" s="41"/>
      <c r="D140" s="218" t="s">
        <v>152</v>
      </c>
      <c r="E140" s="41"/>
      <c r="F140" s="219" t="s">
        <v>780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152</v>
      </c>
      <c r="AU140" s="18" t="s">
        <v>82</v>
      </c>
    </row>
    <row r="141" spans="1:65" s="2" customFormat="1" ht="44.25" customHeight="1">
      <c r="A141" s="39"/>
      <c r="B141" s="40"/>
      <c r="C141" s="205" t="s">
        <v>268</v>
      </c>
      <c r="D141" s="205" t="s">
        <v>145</v>
      </c>
      <c r="E141" s="206" t="s">
        <v>781</v>
      </c>
      <c r="F141" s="207" t="s">
        <v>782</v>
      </c>
      <c r="G141" s="208" t="s">
        <v>148</v>
      </c>
      <c r="H141" s="209">
        <v>2035</v>
      </c>
      <c r="I141" s="210"/>
      <c r="J141" s="211">
        <f>ROUND(I141*H141,2)</f>
        <v>0</v>
      </c>
      <c r="K141" s="207" t="s">
        <v>149</v>
      </c>
      <c r="L141" s="45"/>
      <c r="M141" s="212" t="s">
        <v>19</v>
      </c>
      <c r="N141" s="213" t="s">
        <v>43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150</v>
      </c>
      <c r="AT141" s="216" t="s">
        <v>145</v>
      </c>
      <c r="AU141" s="216" t="s">
        <v>82</v>
      </c>
      <c r="AY141" s="18" t="s">
        <v>143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150</v>
      </c>
      <c r="BM141" s="216" t="s">
        <v>783</v>
      </c>
    </row>
    <row r="142" spans="1:47" s="2" customFormat="1" ht="12">
      <c r="A142" s="39"/>
      <c r="B142" s="40"/>
      <c r="C142" s="41"/>
      <c r="D142" s="218" t="s">
        <v>152</v>
      </c>
      <c r="E142" s="41"/>
      <c r="F142" s="219" t="s">
        <v>784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152</v>
      </c>
      <c r="AU142" s="18" t="s">
        <v>82</v>
      </c>
    </row>
    <row r="143" spans="1:63" s="12" customFormat="1" ht="22.8" customHeight="1">
      <c r="A143" s="12"/>
      <c r="B143" s="189"/>
      <c r="C143" s="190"/>
      <c r="D143" s="191" t="s">
        <v>71</v>
      </c>
      <c r="E143" s="203" t="s">
        <v>193</v>
      </c>
      <c r="F143" s="203" t="s">
        <v>445</v>
      </c>
      <c r="G143" s="190"/>
      <c r="H143" s="190"/>
      <c r="I143" s="193"/>
      <c r="J143" s="204">
        <f>BK143</f>
        <v>0</v>
      </c>
      <c r="K143" s="190"/>
      <c r="L143" s="195"/>
      <c r="M143" s="196"/>
      <c r="N143" s="197"/>
      <c r="O143" s="197"/>
      <c r="P143" s="198">
        <f>SUM(P144:P147)</f>
        <v>0</v>
      </c>
      <c r="Q143" s="197"/>
      <c r="R143" s="198">
        <f>SUM(R144:R147)</f>
        <v>8.252040000000001</v>
      </c>
      <c r="S143" s="197"/>
      <c r="T143" s="199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0" t="s">
        <v>80</v>
      </c>
      <c r="AT143" s="201" t="s">
        <v>71</v>
      </c>
      <c r="AU143" s="201" t="s">
        <v>80</v>
      </c>
      <c r="AY143" s="200" t="s">
        <v>143</v>
      </c>
      <c r="BK143" s="202">
        <f>SUM(BK144:BK147)</f>
        <v>0</v>
      </c>
    </row>
    <row r="144" spans="1:65" s="2" customFormat="1" ht="24.15" customHeight="1">
      <c r="A144" s="39"/>
      <c r="B144" s="40"/>
      <c r="C144" s="205" t="s">
        <v>335</v>
      </c>
      <c r="D144" s="205" t="s">
        <v>145</v>
      </c>
      <c r="E144" s="206" t="s">
        <v>506</v>
      </c>
      <c r="F144" s="207" t="s">
        <v>507</v>
      </c>
      <c r="G144" s="208" t="s">
        <v>158</v>
      </c>
      <c r="H144" s="209">
        <v>10</v>
      </c>
      <c r="I144" s="210"/>
      <c r="J144" s="211">
        <f>ROUND(I144*H144,2)</f>
        <v>0</v>
      </c>
      <c r="K144" s="207" t="s">
        <v>149</v>
      </c>
      <c r="L144" s="45"/>
      <c r="M144" s="212" t="s">
        <v>19</v>
      </c>
      <c r="N144" s="213" t="s">
        <v>43</v>
      </c>
      <c r="O144" s="85"/>
      <c r="P144" s="214">
        <f>O144*H144</f>
        <v>0</v>
      </c>
      <c r="Q144" s="214">
        <v>0.4208</v>
      </c>
      <c r="R144" s="214">
        <f>Q144*H144</f>
        <v>4.208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150</v>
      </c>
      <c r="AT144" s="216" t="s">
        <v>145</v>
      </c>
      <c r="AU144" s="216" t="s">
        <v>82</v>
      </c>
      <c r="AY144" s="18" t="s">
        <v>143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80</v>
      </c>
      <c r="BK144" s="217">
        <f>ROUND(I144*H144,2)</f>
        <v>0</v>
      </c>
      <c r="BL144" s="18" t="s">
        <v>150</v>
      </c>
      <c r="BM144" s="216" t="s">
        <v>785</v>
      </c>
    </row>
    <row r="145" spans="1:47" s="2" customFormat="1" ht="12">
      <c r="A145" s="39"/>
      <c r="B145" s="40"/>
      <c r="C145" s="41"/>
      <c r="D145" s="218" t="s">
        <v>152</v>
      </c>
      <c r="E145" s="41"/>
      <c r="F145" s="219" t="s">
        <v>509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152</v>
      </c>
      <c r="AU145" s="18" t="s">
        <v>82</v>
      </c>
    </row>
    <row r="146" spans="1:65" s="2" customFormat="1" ht="37.8" customHeight="1">
      <c r="A146" s="39"/>
      <c r="B146" s="40"/>
      <c r="C146" s="205" t="s">
        <v>341</v>
      </c>
      <c r="D146" s="205" t="s">
        <v>145</v>
      </c>
      <c r="E146" s="206" t="s">
        <v>786</v>
      </c>
      <c r="F146" s="207" t="s">
        <v>787</v>
      </c>
      <c r="G146" s="208" t="s">
        <v>158</v>
      </c>
      <c r="H146" s="209">
        <v>13</v>
      </c>
      <c r="I146" s="210"/>
      <c r="J146" s="211">
        <f>ROUND(I146*H146,2)</f>
        <v>0</v>
      </c>
      <c r="K146" s="207" t="s">
        <v>149</v>
      </c>
      <c r="L146" s="45"/>
      <c r="M146" s="212" t="s">
        <v>19</v>
      </c>
      <c r="N146" s="213" t="s">
        <v>43</v>
      </c>
      <c r="O146" s="85"/>
      <c r="P146" s="214">
        <f>O146*H146</f>
        <v>0</v>
      </c>
      <c r="Q146" s="214">
        <v>0.31108</v>
      </c>
      <c r="R146" s="214">
        <f>Q146*H146</f>
        <v>4.044040000000001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150</v>
      </c>
      <c r="AT146" s="216" t="s">
        <v>145</v>
      </c>
      <c r="AU146" s="216" t="s">
        <v>82</v>
      </c>
      <c r="AY146" s="18" t="s">
        <v>143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80</v>
      </c>
      <c r="BK146" s="217">
        <f>ROUND(I146*H146,2)</f>
        <v>0</v>
      </c>
      <c r="BL146" s="18" t="s">
        <v>150</v>
      </c>
      <c r="BM146" s="216" t="s">
        <v>788</v>
      </c>
    </row>
    <row r="147" spans="1:47" s="2" customFormat="1" ht="12">
      <c r="A147" s="39"/>
      <c r="B147" s="40"/>
      <c r="C147" s="41"/>
      <c r="D147" s="218" t="s">
        <v>152</v>
      </c>
      <c r="E147" s="41"/>
      <c r="F147" s="219" t="s">
        <v>789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152</v>
      </c>
      <c r="AU147" s="18" t="s">
        <v>82</v>
      </c>
    </row>
    <row r="148" spans="1:63" s="12" customFormat="1" ht="22.8" customHeight="1">
      <c r="A148" s="12"/>
      <c r="B148" s="189"/>
      <c r="C148" s="190"/>
      <c r="D148" s="191" t="s">
        <v>71</v>
      </c>
      <c r="E148" s="203" t="s">
        <v>200</v>
      </c>
      <c r="F148" s="203" t="s">
        <v>510</v>
      </c>
      <c r="G148" s="190"/>
      <c r="H148" s="190"/>
      <c r="I148" s="193"/>
      <c r="J148" s="204">
        <f>BK148</f>
        <v>0</v>
      </c>
      <c r="K148" s="190"/>
      <c r="L148" s="195"/>
      <c r="M148" s="196"/>
      <c r="N148" s="197"/>
      <c r="O148" s="197"/>
      <c r="P148" s="198">
        <f>SUM(P149:P187)</f>
        <v>0</v>
      </c>
      <c r="Q148" s="197"/>
      <c r="R148" s="198">
        <f>SUM(R149:R187)</f>
        <v>62.19345737</v>
      </c>
      <c r="S148" s="197"/>
      <c r="T148" s="199">
        <f>SUM(T149:T187)</f>
        <v>1.312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0" t="s">
        <v>80</v>
      </c>
      <c r="AT148" s="201" t="s">
        <v>71</v>
      </c>
      <c r="AU148" s="201" t="s">
        <v>80</v>
      </c>
      <c r="AY148" s="200" t="s">
        <v>143</v>
      </c>
      <c r="BK148" s="202">
        <f>SUM(BK149:BK187)</f>
        <v>0</v>
      </c>
    </row>
    <row r="149" spans="1:65" s="2" customFormat="1" ht="24.15" customHeight="1">
      <c r="A149" s="39"/>
      <c r="B149" s="40"/>
      <c r="C149" s="205" t="s">
        <v>347</v>
      </c>
      <c r="D149" s="205" t="s">
        <v>145</v>
      </c>
      <c r="E149" s="206" t="s">
        <v>517</v>
      </c>
      <c r="F149" s="207" t="s">
        <v>518</v>
      </c>
      <c r="G149" s="208" t="s">
        <v>158</v>
      </c>
      <c r="H149" s="209">
        <v>23</v>
      </c>
      <c r="I149" s="210"/>
      <c r="J149" s="211">
        <f>ROUND(I149*H149,2)</f>
        <v>0</v>
      </c>
      <c r="K149" s="207" t="s">
        <v>149</v>
      </c>
      <c r="L149" s="45"/>
      <c r="M149" s="212" t="s">
        <v>19</v>
      </c>
      <c r="N149" s="213" t="s">
        <v>43</v>
      </c>
      <c r="O149" s="85"/>
      <c r="P149" s="214">
        <f>O149*H149</f>
        <v>0</v>
      </c>
      <c r="Q149" s="214">
        <v>0.0007</v>
      </c>
      <c r="R149" s="214">
        <f>Q149*H149</f>
        <v>0.0161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150</v>
      </c>
      <c r="AT149" s="216" t="s">
        <v>145</v>
      </c>
      <c r="AU149" s="216" t="s">
        <v>82</v>
      </c>
      <c r="AY149" s="18" t="s">
        <v>143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80</v>
      </c>
      <c r="BK149" s="217">
        <f>ROUND(I149*H149,2)</f>
        <v>0</v>
      </c>
      <c r="BL149" s="18" t="s">
        <v>150</v>
      </c>
      <c r="BM149" s="216" t="s">
        <v>790</v>
      </c>
    </row>
    <row r="150" spans="1:47" s="2" customFormat="1" ht="12">
      <c r="A150" s="39"/>
      <c r="B150" s="40"/>
      <c r="C150" s="41"/>
      <c r="D150" s="218" t="s">
        <v>152</v>
      </c>
      <c r="E150" s="41"/>
      <c r="F150" s="219" t="s">
        <v>520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152</v>
      </c>
      <c r="AU150" s="18" t="s">
        <v>82</v>
      </c>
    </row>
    <row r="151" spans="1:65" s="2" customFormat="1" ht="24.15" customHeight="1">
      <c r="A151" s="39"/>
      <c r="B151" s="40"/>
      <c r="C151" s="236" t="s">
        <v>350</v>
      </c>
      <c r="D151" s="236" t="s">
        <v>189</v>
      </c>
      <c r="E151" s="237" t="s">
        <v>791</v>
      </c>
      <c r="F151" s="238" t="s">
        <v>792</v>
      </c>
      <c r="G151" s="239" t="s">
        <v>158</v>
      </c>
      <c r="H151" s="240">
        <v>7</v>
      </c>
      <c r="I151" s="241"/>
      <c r="J151" s="242">
        <f>ROUND(I151*H151,2)</f>
        <v>0</v>
      </c>
      <c r="K151" s="238" t="s">
        <v>149</v>
      </c>
      <c r="L151" s="243"/>
      <c r="M151" s="244" t="s">
        <v>19</v>
      </c>
      <c r="N151" s="245" t="s">
        <v>43</v>
      </c>
      <c r="O151" s="85"/>
      <c r="P151" s="214">
        <f>O151*H151</f>
        <v>0</v>
      </c>
      <c r="Q151" s="214">
        <v>0.0069</v>
      </c>
      <c r="R151" s="214">
        <f>Q151*H151</f>
        <v>0.048299999999999996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193</v>
      </c>
      <c r="AT151" s="216" t="s">
        <v>189</v>
      </c>
      <c r="AU151" s="216" t="s">
        <v>82</v>
      </c>
      <c r="AY151" s="18" t="s">
        <v>143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80</v>
      </c>
      <c r="BK151" s="217">
        <f>ROUND(I151*H151,2)</f>
        <v>0</v>
      </c>
      <c r="BL151" s="18" t="s">
        <v>150</v>
      </c>
      <c r="BM151" s="216" t="s">
        <v>793</v>
      </c>
    </row>
    <row r="152" spans="1:65" s="2" customFormat="1" ht="16.5" customHeight="1">
      <c r="A152" s="39"/>
      <c r="B152" s="40"/>
      <c r="C152" s="236" t="s">
        <v>355</v>
      </c>
      <c r="D152" s="236" t="s">
        <v>189</v>
      </c>
      <c r="E152" s="237" t="s">
        <v>522</v>
      </c>
      <c r="F152" s="238" t="s">
        <v>523</v>
      </c>
      <c r="G152" s="239" t="s">
        <v>158</v>
      </c>
      <c r="H152" s="240">
        <v>2</v>
      </c>
      <c r="I152" s="241"/>
      <c r="J152" s="242">
        <f>ROUND(I152*H152,2)</f>
        <v>0</v>
      </c>
      <c r="K152" s="238" t="s">
        <v>149</v>
      </c>
      <c r="L152" s="243"/>
      <c r="M152" s="244" t="s">
        <v>19</v>
      </c>
      <c r="N152" s="245" t="s">
        <v>43</v>
      </c>
      <c r="O152" s="85"/>
      <c r="P152" s="214">
        <f>O152*H152</f>
        <v>0</v>
      </c>
      <c r="Q152" s="214">
        <v>0.004</v>
      </c>
      <c r="R152" s="214">
        <f>Q152*H152</f>
        <v>0.008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193</v>
      </c>
      <c r="AT152" s="216" t="s">
        <v>189</v>
      </c>
      <c r="AU152" s="216" t="s">
        <v>82</v>
      </c>
      <c r="AY152" s="18" t="s">
        <v>143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80</v>
      </c>
      <c r="BK152" s="217">
        <f>ROUND(I152*H152,2)</f>
        <v>0</v>
      </c>
      <c r="BL152" s="18" t="s">
        <v>150</v>
      </c>
      <c r="BM152" s="216" t="s">
        <v>794</v>
      </c>
    </row>
    <row r="153" spans="1:65" s="2" customFormat="1" ht="16.5" customHeight="1">
      <c r="A153" s="39"/>
      <c r="B153" s="40"/>
      <c r="C153" s="236" t="s">
        <v>361</v>
      </c>
      <c r="D153" s="236" t="s">
        <v>189</v>
      </c>
      <c r="E153" s="237" t="s">
        <v>795</v>
      </c>
      <c r="F153" s="238" t="s">
        <v>796</v>
      </c>
      <c r="G153" s="239" t="s">
        <v>158</v>
      </c>
      <c r="H153" s="240">
        <v>3</v>
      </c>
      <c r="I153" s="241"/>
      <c r="J153" s="242">
        <f>ROUND(I153*H153,2)</f>
        <v>0</v>
      </c>
      <c r="K153" s="238" t="s">
        <v>149</v>
      </c>
      <c r="L153" s="243"/>
      <c r="M153" s="244" t="s">
        <v>19</v>
      </c>
      <c r="N153" s="245" t="s">
        <v>43</v>
      </c>
      <c r="O153" s="85"/>
      <c r="P153" s="214">
        <f>O153*H153</f>
        <v>0</v>
      </c>
      <c r="Q153" s="214">
        <v>0.0025</v>
      </c>
      <c r="R153" s="214">
        <f>Q153*H153</f>
        <v>0.0075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193</v>
      </c>
      <c r="AT153" s="216" t="s">
        <v>189</v>
      </c>
      <c r="AU153" s="216" t="s">
        <v>82</v>
      </c>
      <c r="AY153" s="18" t="s">
        <v>143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80</v>
      </c>
      <c r="BK153" s="217">
        <f>ROUND(I153*H153,2)</f>
        <v>0</v>
      </c>
      <c r="BL153" s="18" t="s">
        <v>150</v>
      </c>
      <c r="BM153" s="216" t="s">
        <v>797</v>
      </c>
    </row>
    <row r="154" spans="1:65" s="2" customFormat="1" ht="24.15" customHeight="1">
      <c r="A154" s="39"/>
      <c r="B154" s="40"/>
      <c r="C154" s="236" t="s">
        <v>368</v>
      </c>
      <c r="D154" s="236" t="s">
        <v>189</v>
      </c>
      <c r="E154" s="237" t="s">
        <v>798</v>
      </c>
      <c r="F154" s="238" t="s">
        <v>799</v>
      </c>
      <c r="G154" s="239" t="s">
        <v>158</v>
      </c>
      <c r="H154" s="240">
        <v>2</v>
      </c>
      <c r="I154" s="241"/>
      <c r="J154" s="242">
        <f>ROUND(I154*H154,2)</f>
        <v>0</v>
      </c>
      <c r="K154" s="238" t="s">
        <v>149</v>
      </c>
      <c r="L154" s="243"/>
      <c r="M154" s="244" t="s">
        <v>19</v>
      </c>
      <c r="N154" s="245" t="s">
        <v>43</v>
      </c>
      <c r="O154" s="85"/>
      <c r="P154" s="214">
        <f>O154*H154</f>
        <v>0</v>
      </c>
      <c r="Q154" s="214">
        <v>0.005</v>
      </c>
      <c r="R154" s="214">
        <f>Q154*H154</f>
        <v>0.01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193</v>
      </c>
      <c r="AT154" s="216" t="s">
        <v>189</v>
      </c>
      <c r="AU154" s="216" t="s">
        <v>82</v>
      </c>
      <c r="AY154" s="18" t="s">
        <v>143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150</v>
      </c>
      <c r="BM154" s="216" t="s">
        <v>800</v>
      </c>
    </row>
    <row r="155" spans="1:65" s="2" customFormat="1" ht="24.15" customHeight="1">
      <c r="A155" s="39"/>
      <c r="B155" s="40"/>
      <c r="C155" s="236" t="s">
        <v>373</v>
      </c>
      <c r="D155" s="236" t="s">
        <v>189</v>
      </c>
      <c r="E155" s="237" t="s">
        <v>801</v>
      </c>
      <c r="F155" s="238" t="s">
        <v>802</v>
      </c>
      <c r="G155" s="239" t="s">
        <v>158</v>
      </c>
      <c r="H155" s="240">
        <v>4</v>
      </c>
      <c r="I155" s="241"/>
      <c r="J155" s="242">
        <f>ROUND(I155*H155,2)</f>
        <v>0</v>
      </c>
      <c r="K155" s="238" t="s">
        <v>149</v>
      </c>
      <c r="L155" s="243"/>
      <c r="M155" s="244" t="s">
        <v>19</v>
      </c>
      <c r="N155" s="245" t="s">
        <v>43</v>
      </c>
      <c r="O155" s="85"/>
      <c r="P155" s="214">
        <f>O155*H155</f>
        <v>0</v>
      </c>
      <c r="Q155" s="214">
        <v>0.0013</v>
      </c>
      <c r="R155" s="214">
        <f>Q155*H155</f>
        <v>0.0052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193</v>
      </c>
      <c r="AT155" s="216" t="s">
        <v>189</v>
      </c>
      <c r="AU155" s="216" t="s">
        <v>82</v>
      </c>
      <c r="AY155" s="18" t="s">
        <v>143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80</v>
      </c>
      <c r="BK155" s="217">
        <f>ROUND(I155*H155,2)</f>
        <v>0</v>
      </c>
      <c r="BL155" s="18" t="s">
        <v>150</v>
      </c>
      <c r="BM155" s="216" t="s">
        <v>803</v>
      </c>
    </row>
    <row r="156" spans="1:65" s="2" customFormat="1" ht="16.5" customHeight="1">
      <c r="A156" s="39"/>
      <c r="B156" s="40"/>
      <c r="C156" s="236" t="s">
        <v>379</v>
      </c>
      <c r="D156" s="236" t="s">
        <v>189</v>
      </c>
      <c r="E156" s="237" t="s">
        <v>804</v>
      </c>
      <c r="F156" s="238" t="s">
        <v>805</v>
      </c>
      <c r="G156" s="239" t="s">
        <v>158</v>
      </c>
      <c r="H156" s="240">
        <v>2</v>
      </c>
      <c r="I156" s="241"/>
      <c r="J156" s="242">
        <f>ROUND(I156*H156,2)</f>
        <v>0</v>
      </c>
      <c r="K156" s="238" t="s">
        <v>149</v>
      </c>
      <c r="L156" s="243"/>
      <c r="M156" s="244" t="s">
        <v>19</v>
      </c>
      <c r="N156" s="245" t="s">
        <v>43</v>
      </c>
      <c r="O156" s="85"/>
      <c r="P156" s="214">
        <f>O156*H156</f>
        <v>0</v>
      </c>
      <c r="Q156" s="214">
        <v>0.0013</v>
      </c>
      <c r="R156" s="214">
        <f>Q156*H156</f>
        <v>0.0026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193</v>
      </c>
      <c r="AT156" s="216" t="s">
        <v>189</v>
      </c>
      <c r="AU156" s="216" t="s">
        <v>82</v>
      </c>
      <c r="AY156" s="18" t="s">
        <v>143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150</v>
      </c>
      <c r="BM156" s="216" t="s">
        <v>806</v>
      </c>
    </row>
    <row r="157" spans="1:65" s="2" customFormat="1" ht="16.5" customHeight="1">
      <c r="A157" s="39"/>
      <c r="B157" s="40"/>
      <c r="C157" s="236" t="s">
        <v>385</v>
      </c>
      <c r="D157" s="236" t="s">
        <v>189</v>
      </c>
      <c r="E157" s="237" t="s">
        <v>807</v>
      </c>
      <c r="F157" s="238" t="s">
        <v>808</v>
      </c>
      <c r="G157" s="239" t="s">
        <v>158</v>
      </c>
      <c r="H157" s="240">
        <v>1</v>
      </c>
      <c r="I157" s="241"/>
      <c r="J157" s="242">
        <f>ROUND(I157*H157,2)</f>
        <v>0</v>
      </c>
      <c r="K157" s="238" t="s">
        <v>149</v>
      </c>
      <c r="L157" s="243"/>
      <c r="M157" s="244" t="s">
        <v>19</v>
      </c>
      <c r="N157" s="245" t="s">
        <v>43</v>
      </c>
      <c r="O157" s="85"/>
      <c r="P157" s="214">
        <f>O157*H157</f>
        <v>0</v>
      </c>
      <c r="Q157" s="214">
        <v>0.005</v>
      </c>
      <c r="R157" s="214">
        <f>Q157*H157</f>
        <v>0.005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193</v>
      </c>
      <c r="AT157" s="216" t="s">
        <v>189</v>
      </c>
      <c r="AU157" s="216" t="s">
        <v>82</v>
      </c>
      <c r="AY157" s="18" t="s">
        <v>143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80</v>
      </c>
      <c r="BK157" s="217">
        <f>ROUND(I157*H157,2)</f>
        <v>0</v>
      </c>
      <c r="BL157" s="18" t="s">
        <v>150</v>
      </c>
      <c r="BM157" s="216" t="s">
        <v>809</v>
      </c>
    </row>
    <row r="158" spans="1:65" s="2" customFormat="1" ht="24.15" customHeight="1">
      <c r="A158" s="39"/>
      <c r="B158" s="40"/>
      <c r="C158" s="236" t="s">
        <v>391</v>
      </c>
      <c r="D158" s="236" t="s">
        <v>189</v>
      </c>
      <c r="E158" s="237" t="s">
        <v>810</v>
      </c>
      <c r="F158" s="238" t="s">
        <v>811</v>
      </c>
      <c r="G158" s="239" t="s">
        <v>158</v>
      </c>
      <c r="H158" s="240">
        <v>1</v>
      </c>
      <c r="I158" s="241"/>
      <c r="J158" s="242">
        <f>ROUND(I158*H158,2)</f>
        <v>0</v>
      </c>
      <c r="K158" s="238" t="s">
        <v>149</v>
      </c>
      <c r="L158" s="243"/>
      <c r="M158" s="244" t="s">
        <v>19</v>
      </c>
      <c r="N158" s="245" t="s">
        <v>43</v>
      </c>
      <c r="O158" s="85"/>
      <c r="P158" s="214">
        <f>O158*H158</f>
        <v>0</v>
      </c>
      <c r="Q158" s="214">
        <v>0.0035</v>
      </c>
      <c r="R158" s="214">
        <f>Q158*H158</f>
        <v>0.0035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193</v>
      </c>
      <c r="AT158" s="216" t="s">
        <v>189</v>
      </c>
      <c r="AU158" s="216" t="s">
        <v>82</v>
      </c>
      <c r="AY158" s="18" t="s">
        <v>143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80</v>
      </c>
      <c r="BK158" s="217">
        <f>ROUND(I158*H158,2)</f>
        <v>0</v>
      </c>
      <c r="BL158" s="18" t="s">
        <v>150</v>
      </c>
      <c r="BM158" s="216" t="s">
        <v>812</v>
      </c>
    </row>
    <row r="159" spans="1:65" s="2" customFormat="1" ht="16.5" customHeight="1">
      <c r="A159" s="39"/>
      <c r="B159" s="40"/>
      <c r="C159" s="236" t="s">
        <v>397</v>
      </c>
      <c r="D159" s="236" t="s">
        <v>189</v>
      </c>
      <c r="E159" s="237" t="s">
        <v>813</v>
      </c>
      <c r="F159" s="238" t="s">
        <v>814</v>
      </c>
      <c r="G159" s="239" t="s">
        <v>158</v>
      </c>
      <c r="H159" s="240">
        <v>4</v>
      </c>
      <c r="I159" s="241"/>
      <c r="J159" s="242">
        <f>ROUND(I159*H159,2)</f>
        <v>0</v>
      </c>
      <c r="K159" s="238" t="s">
        <v>149</v>
      </c>
      <c r="L159" s="243"/>
      <c r="M159" s="244" t="s">
        <v>19</v>
      </c>
      <c r="N159" s="245" t="s">
        <v>43</v>
      </c>
      <c r="O159" s="85"/>
      <c r="P159" s="214">
        <f>O159*H159</f>
        <v>0</v>
      </c>
      <c r="Q159" s="214">
        <v>0.0025</v>
      </c>
      <c r="R159" s="214">
        <f>Q159*H159</f>
        <v>0.01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193</v>
      </c>
      <c r="AT159" s="216" t="s">
        <v>189</v>
      </c>
      <c r="AU159" s="216" t="s">
        <v>82</v>
      </c>
      <c r="AY159" s="18" t="s">
        <v>143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80</v>
      </c>
      <c r="BK159" s="217">
        <f>ROUND(I159*H159,2)</f>
        <v>0</v>
      </c>
      <c r="BL159" s="18" t="s">
        <v>150</v>
      </c>
      <c r="BM159" s="216" t="s">
        <v>815</v>
      </c>
    </row>
    <row r="160" spans="1:65" s="2" customFormat="1" ht="24.15" customHeight="1">
      <c r="A160" s="39"/>
      <c r="B160" s="40"/>
      <c r="C160" s="205" t="s">
        <v>402</v>
      </c>
      <c r="D160" s="205" t="s">
        <v>145</v>
      </c>
      <c r="E160" s="206" t="s">
        <v>559</v>
      </c>
      <c r="F160" s="207" t="s">
        <v>560</v>
      </c>
      <c r="G160" s="208" t="s">
        <v>158</v>
      </c>
      <c r="H160" s="209">
        <v>16</v>
      </c>
      <c r="I160" s="210"/>
      <c r="J160" s="211">
        <f>ROUND(I160*H160,2)</f>
        <v>0</v>
      </c>
      <c r="K160" s="207" t="s">
        <v>149</v>
      </c>
      <c r="L160" s="45"/>
      <c r="M160" s="212" t="s">
        <v>19</v>
      </c>
      <c r="N160" s="213" t="s">
        <v>43</v>
      </c>
      <c r="O160" s="85"/>
      <c r="P160" s="214">
        <f>O160*H160</f>
        <v>0</v>
      </c>
      <c r="Q160" s="214">
        <v>0.112405</v>
      </c>
      <c r="R160" s="214">
        <f>Q160*H160</f>
        <v>1.79848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150</v>
      </c>
      <c r="AT160" s="216" t="s">
        <v>145</v>
      </c>
      <c r="AU160" s="216" t="s">
        <v>82</v>
      </c>
      <c r="AY160" s="18" t="s">
        <v>143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80</v>
      </c>
      <c r="BK160" s="217">
        <f>ROUND(I160*H160,2)</f>
        <v>0</v>
      </c>
      <c r="BL160" s="18" t="s">
        <v>150</v>
      </c>
      <c r="BM160" s="216" t="s">
        <v>816</v>
      </c>
    </row>
    <row r="161" spans="1:47" s="2" customFormat="1" ht="12">
      <c r="A161" s="39"/>
      <c r="B161" s="40"/>
      <c r="C161" s="41"/>
      <c r="D161" s="218" t="s">
        <v>152</v>
      </c>
      <c r="E161" s="41"/>
      <c r="F161" s="219" t="s">
        <v>562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152</v>
      </c>
      <c r="AU161" s="18" t="s">
        <v>82</v>
      </c>
    </row>
    <row r="162" spans="1:65" s="2" customFormat="1" ht="21.75" customHeight="1">
      <c r="A162" s="39"/>
      <c r="B162" s="40"/>
      <c r="C162" s="236" t="s">
        <v>407</v>
      </c>
      <c r="D162" s="236" t="s">
        <v>189</v>
      </c>
      <c r="E162" s="237" t="s">
        <v>817</v>
      </c>
      <c r="F162" s="238" t="s">
        <v>818</v>
      </c>
      <c r="G162" s="239" t="s">
        <v>158</v>
      </c>
      <c r="H162" s="240">
        <v>16</v>
      </c>
      <c r="I162" s="241"/>
      <c r="J162" s="242">
        <f>ROUND(I162*H162,2)</f>
        <v>0</v>
      </c>
      <c r="K162" s="238" t="s">
        <v>149</v>
      </c>
      <c r="L162" s="243"/>
      <c r="M162" s="244" t="s">
        <v>19</v>
      </c>
      <c r="N162" s="245" t="s">
        <v>43</v>
      </c>
      <c r="O162" s="85"/>
      <c r="P162" s="214">
        <f>O162*H162</f>
        <v>0</v>
      </c>
      <c r="Q162" s="214">
        <v>0.0061</v>
      </c>
      <c r="R162" s="214">
        <f>Q162*H162</f>
        <v>0.0976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193</v>
      </c>
      <c r="AT162" s="216" t="s">
        <v>189</v>
      </c>
      <c r="AU162" s="216" t="s">
        <v>82</v>
      </c>
      <c r="AY162" s="18" t="s">
        <v>143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80</v>
      </c>
      <c r="BK162" s="217">
        <f>ROUND(I162*H162,2)</f>
        <v>0</v>
      </c>
      <c r="BL162" s="18" t="s">
        <v>150</v>
      </c>
      <c r="BM162" s="216" t="s">
        <v>819</v>
      </c>
    </row>
    <row r="163" spans="1:65" s="2" customFormat="1" ht="24.15" customHeight="1">
      <c r="A163" s="39"/>
      <c r="B163" s="40"/>
      <c r="C163" s="205" t="s">
        <v>413</v>
      </c>
      <c r="D163" s="205" t="s">
        <v>145</v>
      </c>
      <c r="E163" s="206" t="s">
        <v>820</v>
      </c>
      <c r="F163" s="207" t="s">
        <v>821</v>
      </c>
      <c r="G163" s="208" t="s">
        <v>170</v>
      </c>
      <c r="H163" s="209">
        <v>428</v>
      </c>
      <c r="I163" s="210"/>
      <c r="J163" s="211">
        <f>ROUND(I163*H163,2)</f>
        <v>0</v>
      </c>
      <c r="K163" s="207" t="s">
        <v>149</v>
      </c>
      <c r="L163" s="45"/>
      <c r="M163" s="212" t="s">
        <v>19</v>
      </c>
      <c r="N163" s="213" t="s">
        <v>43</v>
      </c>
      <c r="O163" s="85"/>
      <c r="P163" s="214">
        <f>O163*H163</f>
        <v>0</v>
      </c>
      <c r="Q163" s="214">
        <v>0.0002</v>
      </c>
      <c r="R163" s="214">
        <f>Q163*H163</f>
        <v>0.08560000000000001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150</v>
      </c>
      <c r="AT163" s="216" t="s">
        <v>145</v>
      </c>
      <c r="AU163" s="216" t="s">
        <v>82</v>
      </c>
      <c r="AY163" s="18" t="s">
        <v>143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80</v>
      </c>
      <c r="BK163" s="217">
        <f>ROUND(I163*H163,2)</f>
        <v>0</v>
      </c>
      <c r="BL163" s="18" t="s">
        <v>150</v>
      </c>
      <c r="BM163" s="216" t="s">
        <v>822</v>
      </c>
    </row>
    <row r="164" spans="1:47" s="2" customFormat="1" ht="12">
      <c r="A164" s="39"/>
      <c r="B164" s="40"/>
      <c r="C164" s="41"/>
      <c r="D164" s="218" t="s">
        <v>152</v>
      </c>
      <c r="E164" s="41"/>
      <c r="F164" s="219" t="s">
        <v>823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152</v>
      </c>
      <c r="AU164" s="18" t="s">
        <v>82</v>
      </c>
    </row>
    <row r="165" spans="1:51" s="13" customFormat="1" ht="12">
      <c r="A165" s="13"/>
      <c r="B165" s="225"/>
      <c r="C165" s="226"/>
      <c r="D165" s="223" t="s">
        <v>186</v>
      </c>
      <c r="E165" s="227" t="s">
        <v>19</v>
      </c>
      <c r="F165" s="228" t="s">
        <v>824</v>
      </c>
      <c r="G165" s="226"/>
      <c r="H165" s="229">
        <v>428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186</v>
      </c>
      <c r="AU165" s="235" t="s">
        <v>82</v>
      </c>
      <c r="AV165" s="13" t="s">
        <v>82</v>
      </c>
      <c r="AW165" s="13" t="s">
        <v>34</v>
      </c>
      <c r="AX165" s="13" t="s">
        <v>80</v>
      </c>
      <c r="AY165" s="235" t="s">
        <v>143</v>
      </c>
    </row>
    <row r="166" spans="1:65" s="2" customFormat="1" ht="33" customHeight="1">
      <c r="A166" s="39"/>
      <c r="B166" s="40"/>
      <c r="C166" s="205" t="s">
        <v>419</v>
      </c>
      <c r="D166" s="205" t="s">
        <v>145</v>
      </c>
      <c r="E166" s="206" t="s">
        <v>825</v>
      </c>
      <c r="F166" s="207" t="s">
        <v>826</v>
      </c>
      <c r="G166" s="208" t="s">
        <v>170</v>
      </c>
      <c r="H166" s="209">
        <v>138</v>
      </c>
      <c r="I166" s="210"/>
      <c r="J166" s="211">
        <f>ROUND(I166*H166,2)</f>
        <v>0</v>
      </c>
      <c r="K166" s="207" t="s">
        <v>149</v>
      </c>
      <c r="L166" s="45"/>
      <c r="M166" s="212" t="s">
        <v>19</v>
      </c>
      <c r="N166" s="213" t="s">
        <v>43</v>
      </c>
      <c r="O166" s="85"/>
      <c r="P166" s="214">
        <f>O166*H166</f>
        <v>0</v>
      </c>
      <c r="Q166" s="214">
        <v>0.000134</v>
      </c>
      <c r="R166" s="214">
        <f>Q166*H166</f>
        <v>0.018492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150</v>
      </c>
      <c r="AT166" s="216" t="s">
        <v>145</v>
      </c>
      <c r="AU166" s="216" t="s">
        <v>82</v>
      </c>
      <c r="AY166" s="18" t="s">
        <v>143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80</v>
      </c>
      <c r="BK166" s="217">
        <f>ROUND(I166*H166,2)</f>
        <v>0</v>
      </c>
      <c r="BL166" s="18" t="s">
        <v>150</v>
      </c>
      <c r="BM166" s="216" t="s">
        <v>827</v>
      </c>
    </row>
    <row r="167" spans="1:47" s="2" customFormat="1" ht="12">
      <c r="A167" s="39"/>
      <c r="B167" s="40"/>
      <c r="C167" s="41"/>
      <c r="D167" s="218" t="s">
        <v>152</v>
      </c>
      <c r="E167" s="41"/>
      <c r="F167" s="219" t="s">
        <v>828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152</v>
      </c>
      <c r="AU167" s="18" t="s">
        <v>82</v>
      </c>
    </row>
    <row r="168" spans="1:65" s="2" customFormat="1" ht="37.8" customHeight="1">
      <c r="A168" s="39"/>
      <c r="B168" s="40"/>
      <c r="C168" s="205" t="s">
        <v>424</v>
      </c>
      <c r="D168" s="205" t="s">
        <v>145</v>
      </c>
      <c r="E168" s="206" t="s">
        <v>829</v>
      </c>
      <c r="F168" s="207" t="s">
        <v>830</v>
      </c>
      <c r="G168" s="208" t="s">
        <v>148</v>
      </c>
      <c r="H168" s="209">
        <v>8.5</v>
      </c>
      <c r="I168" s="210"/>
      <c r="J168" s="211">
        <f>ROUND(I168*H168,2)</f>
        <v>0</v>
      </c>
      <c r="K168" s="207" t="s">
        <v>149</v>
      </c>
      <c r="L168" s="45"/>
      <c r="M168" s="212" t="s">
        <v>19</v>
      </c>
      <c r="N168" s="213" t="s">
        <v>43</v>
      </c>
      <c r="O168" s="85"/>
      <c r="P168" s="214">
        <f>O168*H168</f>
        <v>0</v>
      </c>
      <c r="Q168" s="214">
        <v>0.0016</v>
      </c>
      <c r="R168" s="214">
        <f>Q168*H168</f>
        <v>0.013600000000000001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150</v>
      </c>
      <c r="AT168" s="216" t="s">
        <v>145</v>
      </c>
      <c r="AU168" s="216" t="s">
        <v>82</v>
      </c>
      <c r="AY168" s="18" t="s">
        <v>143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80</v>
      </c>
      <c r="BK168" s="217">
        <f>ROUND(I168*H168,2)</f>
        <v>0</v>
      </c>
      <c r="BL168" s="18" t="s">
        <v>150</v>
      </c>
      <c r="BM168" s="216" t="s">
        <v>831</v>
      </c>
    </row>
    <row r="169" spans="1:47" s="2" customFormat="1" ht="12">
      <c r="A169" s="39"/>
      <c r="B169" s="40"/>
      <c r="C169" s="41"/>
      <c r="D169" s="218" t="s">
        <v>152</v>
      </c>
      <c r="E169" s="41"/>
      <c r="F169" s="219" t="s">
        <v>832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152</v>
      </c>
      <c r="AU169" s="18" t="s">
        <v>82</v>
      </c>
    </row>
    <row r="170" spans="1:65" s="2" customFormat="1" ht="37.8" customHeight="1">
      <c r="A170" s="39"/>
      <c r="B170" s="40"/>
      <c r="C170" s="205" t="s">
        <v>429</v>
      </c>
      <c r="D170" s="205" t="s">
        <v>145</v>
      </c>
      <c r="E170" s="206" t="s">
        <v>589</v>
      </c>
      <c r="F170" s="207" t="s">
        <v>590</v>
      </c>
      <c r="G170" s="208" t="s">
        <v>170</v>
      </c>
      <c r="H170" s="209">
        <v>566</v>
      </c>
      <c r="I170" s="210"/>
      <c r="J170" s="211">
        <f>ROUND(I170*H170,2)</f>
        <v>0</v>
      </c>
      <c r="K170" s="207" t="s">
        <v>149</v>
      </c>
      <c r="L170" s="45"/>
      <c r="M170" s="212" t="s">
        <v>19</v>
      </c>
      <c r="N170" s="213" t="s">
        <v>43</v>
      </c>
      <c r="O170" s="85"/>
      <c r="P170" s="214">
        <f>O170*H170</f>
        <v>0</v>
      </c>
      <c r="Q170" s="214">
        <v>3.75E-06</v>
      </c>
      <c r="R170" s="214">
        <f>Q170*H170</f>
        <v>0.0021225000000000003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150</v>
      </c>
      <c r="AT170" s="216" t="s">
        <v>145</v>
      </c>
      <c r="AU170" s="216" t="s">
        <v>82</v>
      </c>
      <c r="AY170" s="18" t="s">
        <v>143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150</v>
      </c>
      <c r="BM170" s="216" t="s">
        <v>833</v>
      </c>
    </row>
    <row r="171" spans="1:47" s="2" customFormat="1" ht="12">
      <c r="A171" s="39"/>
      <c r="B171" s="40"/>
      <c r="C171" s="41"/>
      <c r="D171" s="218" t="s">
        <v>152</v>
      </c>
      <c r="E171" s="41"/>
      <c r="F171" s="219" t="s">
        <v>592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152</v>
      </c>
      <c r="AU171" s="18" t="s">
        <v>82</v>
      </c>
    </row>
    <row r="172" spans="1:65" s="2" customFormat="1" ht="37.8" customHeight="1">
      <c r="A172" s="39"/>
      <c r="B172" s="40"/>
      <c r="C172" s="205" t="s">
        <v>435</v>
      </c>
      <c r="D172" s="205" t="s">
        <v>145</v>
      </c>
      <c r="E172" s="206" t="s">
        <v>594</v>
      </c>
      <c r="F172" s="207" t="s">
        <v>595</v>
      </c>
      <c r="G172" s="208" t="s">
        <v>148</v>
      </c>
      <c r="H172" s="209">
        <v>8.5</v>
      </c>
      <c r="I172" s="210"/>
      <c r="J172" s="211">
        <f>ROUND(I172*H172,2)</f>
        <v>0</v>
      </c>
      <c r="K172" s="207" t="s">
        <v>149</v>
      </c>
      <c r="L172" s="45"/>
      <c r="M172" s="212" t="s">
        <v>19</v>
      </c>
      <c r="N172" s="213" t="s">
        <v>43</v>
      </c>
      <c r="O172" s="85"/>
      <c r="P172" s="214">
        <f>O172*H172</f>
        <v>0</v>
      </c>
      <c r="Q172" s="214">
        <v>9.38E-06</v>
      </c>
      <c r="R172" s="214">
        <f>Q172*H172</f>
        <v>7.973E-05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150</v>
      </c>
      <c r="AT172" s="216" t="s">
        <v>145</v>
      </c>
      <c r="AU172" s="216" t="s">
        <v>82</v>
      </c>
      <c r="AY172" s="18" t="s">
        <v>143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80</v>
      </c>
      <c r="BK172" s="217">
        <f>ROUND(I172*H172,2)</f>
        <v>0</v>
      </c>
      <c r="BL172" s="18" t="s">
        <v>150</v>
      </c>
      <c r="BM172" s="216" t="s">
        <v>834</v>
      </c>
    </row>
    <row r="173" spans="1:47" s="2" customFormat="1" ht="12">
      <c r="A173" s="39"/>
      <c r="B173" s="40"/>
      <c r="C173" s="41"/>
      <c r="D173" s="218" t="s">
        <v>152</v>
      </c>
      <c r="E173" s="41"/>
      <c r="F173" s="219" t="s">
        <v>597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152</v>
      </c>
      <c r="AU173" s="18" t="s">
        <v>82</v>
      </c>
    </row>
    <row r="174" spans="1:65" s="2" customFormat="1" ht="62.7" customHeight="1">
      <c r="A174" s="39"/>
      <c r="B174" s="40"/>
      <c r="C174" s="205" t="s">
        <v>440</v>
      </c>
      <c r="D174" s="205" t="s">
        <v>145</v>
      </c>
      <c r="E174" s="206" t="s">
        <v>599</v>
      </c>
      <c r="F174" s="207" t="s">
        <v>600</v>
      </c>
      <c r="G174" s="208" t="s">
        <v>170</v>
      </c>
      <c r="H174" s="209">
        <v>669</v>
      </c>
      <c r="I174" s="210"/>
      <c r="J174" s="211">
        <f>ROUND(I174*H174,2)</f>
        <v>0</v>
      </c>
      <c r="K174" s="207" t="s">
        <v>149</v>
      </c>
      <c r="L174" s="45"/>
      <c r="M174" s="212" t="s">
        <v>19</v>
      </c>
      <c r="N174" s="213" t="s">
        <v>43</v>
      </c>
      <c r="O174" s="85"/>
      <c r="P174" s="214">
        <f>O174*H174</f>
        <v>0</v>
      </c>
      <c r="Q174" s="214">
        <v>0.089776</v>
      </c>
      <c r="R174" s="214">
        <f>Q174*H174</f>
        <v>60.060143999999994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150</v>
      </c>
      <c r="AT174" s="216" t="s">
        <v>145</v>
      </c>
      <c r="AU174" s="216" t="s">
        <v>82</v>
      </c>
      <c r="AY174" s="18" t="s">
        <v>143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80</v>
      </c>
      <c r="BK174" s="217">
        <f>ROUND(I174*H174,2)</f>
        <v>0</v>
      </c>
      <c r="BL174" s="18" t="s">
        <v>150</v>
      </c>
      <c r="BM174" s="216" t="s">
        <v>835</v>
      </c>
    </row>
    <row r="175" spans="1:47" s="2" customFormat="1" ht="12">
      <c r="A175" s="39"/>
      <c r="B175" s="40"/>
      <c r="C175" s="41"/>
      <c r="D175" s="218" t="s">
        <v>152</v>
      </c>
      <c r="E175" s="41"/>
      <c r="F175" s="219" t="s">
        <v>602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152</v>
      </c>
      <c r="AU175" s="18" t="s">
        <v>82</v>
      </c>
    </row>
    <row r="176" spans="1:47" s="2" customFormat="1" ht="12">
      <c r="A176" s="39"/>
      <c r="B176" s="40"/>
      <c r="C176" s="41"/>
      <c r="D176" s="223" t="s">
        <v>154</v>
      </c>
      <c r="E176" s="41"/>
      <c r="F176" s="224" t="s">
        <v>836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154</v>
      </c>
      <c r="AU176" s="18" t="s">
        <v>82</v>
      </c>
    </row>
    <row r="177" spans="1:51" s="13" customFormat="1" ht="12">
      <c r="A177" s="13"/>
      <c r="B177" s="225"/>
      <c r="C177" s="226"/>
      <c r="D177" s="223" t="s">
        <v>186</v>
      </c>
      <c r="E177" s="227" t="s">
        <v>19</v>
      </c>
      <c r="F177" s="228" t="s">
        <v>837</v>
      </c>
      <c r="G177" s="226"/>
      <c r="H177" s="229">
        <v>669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186</v>
      </c>
      <c r="AU177" s="235" t="s">
        <v>82</v>
      </c>
      <c r="AV177" s="13" t="s">
        <v>82</v>
      </c>
      <c r="AW177" s="13" t="s">
        <v>34</v>
      </c>
      <c r="AX177" s="13" t="s">
        <v>80</v>
      </c>
      <c r="AY177" s="235" t="s">
        <v>143</v>
      </c>
    </row>
    <row r="178" spans="1:65" s="2" customFormat="1" ht="37.8" customHeight="1">
      <c r="A178" s="39"/>
      <c r="B178" s="40"/>
      <c r="C178" s="205" t="s">
        <v>446</v>
      </c>
      <c r="D178" s="205" t="s">
        <v>145</v>
      </c>
      <c r="E178" s="206" t="s">
        <v>838</v>
      </c>
      <c r="F178" s="207" t="s">
        <v>839</v>
      </c>
      <c r="G178" s="208" t="s">
        <v>170</v>
      </c>
      <c r="H178" s="209">
        <v>20</v>
      </c>
      <c r="I178" s="210"/>
      <c r="J178" s="211">
        <f>ROUND(I178*H178,2)</f>
        <v>0</v>
      </c>
      <c r="K178" s="207" t="s">
        <v>149</v>
      </c>
      <c r="L178" s="45"/>
      <c r="M178" s="212" t="s">
        <v>19</v>
      </c>
      <c r="N178" s="213" t="s">
        <v>43</v>
      </c>
      <c r="O178" s="85"/>
      <c r="P178" s="214">
        <f>O178*H178</f>
        <v>0</v>
      </c>
      <c r="Q178" s="214">
        <v>1.357E-06</v>
      </c>
      <c r="R178" s="214">
        <f>Q178*H178</f>
        <v>2.714E-05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150</v>
      </c>
      <c r="AT178" s="216" t="s">
        <v>145</v>
      </c>
      <c r="AU178" s="216" t="s">
        <v>82</v>
      </c>
      <c r="AY178" s="18" t="s">
        <v>143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80</v>
      </c>
      <c r="BK178" s="217">
        <f>ROUND(I178*H178,2)</f>
        <v>0</v>
      </c>
      <c r="BL178" s="18" t="s">
        <v>150</v>
      </c>
      <c r="BM178" s="216" t="s">
        <v>840</v>
      </c>
    </row>
    <row r="179" spans="1:47" s="2" customFormat="1" ht="12">
      <c r="A179" s="39"/>
      <c r="B179" s="40"/>
      <c r="C179" s="41"/>
      <c r="D179" s="218" t="s">
        <v>152</v>
      </c>
      <c r="E179" s="41"/>
      <c r="F179" s="219" t="s">
        <v>841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152</v>
      </c>
      <c r="AU179" s="18" t="s">
        <v>82</v>
      </c>
    </row>
    <row r="180" spans="1:65" s="2" customFormat="1" ht="55.5" customHeight="1">
      <c r="A180" s="39"/>
      <c r="B180" s="40"/>
      <c r="C180" s="205" t="s">
        <v>451</v>
      </c>
      <c r="D180" s="205" t="s">
        <v>145</v>
      </c>
      <c r="E180" s="206" t="s">
        <v>842</v>
      </c>
      <c r="F180" s="207" t="s">
        <v>843</v>
      </c>
      <c r="G180" s="208" t="s">
        <v>170</v>
      </c>
      <c r="H180" s="209">
        <v>20</v>
      </c>
      <c r="I180" s="210"/>
      <c r="J180" s="211">
        <f>ROUND(I180*H180,2)</f>
        <v>0</v>
      </c>
      <c r="K180" s="207" t="s">
        <v>149</v>
      </c>
      <c r="L180" s="45"/>
      <c r="M180" s="212" t="s">
        <v>19</v>
      </c>
      <c r="N180" s="213" t="s">
        <v>43</v>
      </c>
      <c r="O180" s="85"/>
      <c r="P180" s="214">
        <f>O180*H180</f>
        <v>0</v>
      </c>
      <c r="Q180" s="214">
        <v>5.56E-05</v>
      </c>
      <c r="R180" s="214">
        <f>Q180*H180</f>
        <v>0.0011120000000000001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150</v>
      </c>
      <c r="AT180" s="216" t="s">
        <v>145</v>
      </c>
      <c r="AU180" s="216" t="s">
        <v>82</v>
      </c>
      <c r="AY180" s="18" t="s">
        <v>143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150</v>
      </c>
      <c r="BM180" s="216" t="s">
        <v>844</v>
      </c>
    </row>
    <row r="181" spans="1:47" s="2" customFormat="1" ht="12">
      <c r="A181" s="39"/>
      <c r="B181" s="40"/>
      <c r="C181" s="41"/>
      <c r="D181" s="218" t="s">
        <v>152</v>
      </c>
      <c r="E181" s="41"/>
      <c r="F181" s="219" t="s">
        <v>845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152</v>
      </c>
      <c r="AU181" s="18" t="s">
        <v>82</v>
      </c>
    </row>
    <row r="182" spans="1:65" s="2" customFormat="1" ht="37.8" customHeight="1">
      <c r="A182" s="39"/>
      <c r="B182" s="40"/>
      <c r="C182" s="205" t="s">
        <v>458</v>
      </c>
      <c r="D182" s="205" t="s">
        <v>145</v>
      </c>
      <c r="E182" s="206" t="s">
        <v>846</v>
      </c>
      <c r="F182" s="207" t="s">
        <v>847</v>
      </c>
      <c r="G182" s="208" t="s">
        <v>170</v>
      </c>
      <c r="H182" s="209">
        <v>20</v>
      </c>
      <c r="I182" s="210"/>
      <c r="J182" s="211">
        <f>ROUND(I182*H182,2)</f>
        <v>0</v>
      </c>
      <c r="K182" s="207" t="s">
        <v>149</v>
      </c>
      <c r="L182" s="45"/>
      <c r="M182" s="212" t="s">
        <v>19</v>
      </c>
      <c r="N182" s="213" t="s">
        <v>43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150</v>
      </c>
      <c r="AT182" s="216" t="s">
        <v>145</v>
      </c>
      <c r="AU182" s="216" t="s">
        <v>82</v>
      </c>
      <c r="AY182" s="18" t="s">
        <v>143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80</v>
      </c>
      <c r="BK182" s="217">
        <f>ROUND(I182*H182,2)</f>
        <v>0</v>
      </c>
      <c r="BL182" s="18" t="s">
        <v>150</v>
      </c>
      <c r="BM182" s="216" t="s">
        <v>848</v>
      </c>
    </row>
    <row r="183" spans="1:47" s="2" customFormat="1" ht="12">
      <c r="A183" s="39"/>
      <c r="B183" s="40"/>
      <c r="C183" s="41"/>
      <c r="D183" s="218" t="s">
        <v>152</v>
      </c>
      <c r="E183" s="41"/>
      <c r="F183" s="219" t="s">
        <v>849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152</v>
      </c>
      <c r="AU183" s="18" t="s">
        <v>82</v>
      </c>
    </row>
    <row r="184" spans="1:65" s="2" customFormat="1" ht="55.5" customHeight="1">
      <c r="A184" s="39"/>
      <c r="B184" s="40"/>
      <c r="C184" s="205" t="s">
        <v>465</v>
      </c>
      <c r="D184" s="205" t="s">
        <v>145</v>
      </c>
      <c r="E184" s="206" t="s">
        <v>850</v>
      </c>
      <c r="F184" s="207" t="s">
        <v>851</v>
      </c>
      <c r="G184" s="208" t="s">
        <v>158</v>
      </c>
      <c r="H184" s="209">
        <v>16</v>
      </c>
      <c r="I184" s="210"/>
      <c r="J184" s="211">
        <f>ROUND(I184*H184,2)</f>
        <v>0</v>
      </c>
      <c r="K184" s="207" t="s">
        <v>149</v>
      </c>
      <c r="L184" s="45"/>
      <c r="M184" s="212" t="s">
        <v>19</v>
      </c>
      <c r="N184" s="213" t="s">
        <v>43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0.082</v>
      </c>
      <c r="T184" s="215">
        <f>S184*H184</f>
        <v>1.312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150</v>
      </c>
      <c r="AT184" s="216" t="s">
        <v>145</v>
      </c>
      <c r="AU184" s="216" t="s">
        <v>82</v>
      </c>
      <c r="AY184" s="18" t="s">
        <v>143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80</v>
      </c>
      <c r="BK184" s="217">
        <f>ROUND(I184*H184,2)</f>
        <v>0</v>
      </c>
      <c r="BL184" s="18" t="s">
        <v>150</v>
      </c>
      <c r="BM184" s="216" t="s">
        <v>852</v>
      </c>
    </row>
    <row r="185" spans="1:47" s="2" customFormat="1" ht="12">
      <c r="A185" s="39"/>
      <c r="B185" s="40"/>
      <c r="C185" s="41"/>
      <c r="D185" s="218" t="s">
        <v>152</v>
      </c>
      <c r="E185" s="41"/>
      <c r="F185" s="219" t="s">
        <v>853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152</v>
      </c>
      <c r="AU185" s="18" t="s">
        <v>82</v>
      </c>
    </row>
    <row r="186" spans="1:65" s="2" customFormat="1" ht="76.35" customHeight="1">
      <c r="A186" s="39"/>
      <c r="B186" s="40"/>
      <c r="C186" s="205" t="s">
        <v>469</v>
      </c>
      <c r="D186" s="205" t="s">
        <v>145</v>
      </c>
      <c r="E186" s="206" t="s">
        <v>854</v>
      </c>
      <c r="F186" s="207" t="s">
        <v>855</v>
      </c>
      <c r="G186" s="208" t="s">
        <v>148</v>
      </c>
      <c r="H186" s="209">
        <v>119</v>
      </c>
      <c r="I186" s="210"/>
      <c r="J186" s="211">
        <f>ROUND(I186*H186,2)</f>
        <v>0</v>
      </c>
      <c r="K186" s="207" t="s">
        <v>149</v>
      </c>
      <c r="L186" s="45"/>
      <c r="M186" s="212" t="s">
        <v>19</v>
      </c>
      <c r="N186" s="213" t="s">
        <v>43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150</v>
      </c>
      <c r="AT186" s="216" t="s">
        <v>145</v>
      </c>
      <c r="AU186" s="216" t="s">
        <v>82</v>
      </c>
      <c r="AY186" s="18" t="s">
        <v>143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80</v>
      </c>
      <c r="BK186" s="217">
        <f>ROUND(I186*H186,2)</f>
        <v>0</v>
      </c>
      <c r="BL186" s="18" t="s">
        <v>150</v>
      </c>
      <c r="BM186" s="216" t="s">
        <v>856</v>
      </c>
    </row>
    <row r="187" spans="1:47" s="2" customFormat="1" ht="12">
      <c r="A187" s="39"/>
      <c r="B187" s="40"/>
      <c r="C187" s="41"/>
      <c r="D187" s="218" t="s">
        <v>152</v>
      </c>
      <c r="E187" s="41"/>
      <c r="F187" s="219" t="s">
        <v>857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152</v>
      </c>
      <c r="AU187" s="18" t="s">
        <v>82</v>
      </c>
    </row>
    <row r="188" spans="1:63" s="12" customFormat="1" ht="22.8" customHeight="1">
      <c r="A188" s="12"/>
      <c r="B188" s="189"/>
      <c r="C188" s="190"/>
      <c r="D188" s="191" t="s">
        <v>71</v>
      </c>
      <c r="E188" s="203" t="s">
        <v>688</v>
      </c>
      <c r="F188" s="203" t="s">
        <v>689</v>
      </c>
      <c r="G188" s="190"/>
      <c r="H188" s="190"/>
      <c r="I188" s="193"/>
      <c r="J188" s="204">
        <f>BK188</f>
        <v>0</v>
      </c>
      <c r="K188" s="190"/>
      <c r="L188" s="195"/>
      <c r="M188" s="196"/>
      <c r="N188" s="197"/>
      <c r="O188" s="197"/>
      <c r="P188" s="198">
        <f>SUM(P189:P193)</f>
        <v>0</v>
      </c>
      <c r="Q188" s="197"/>
      <c r="R188" s="198">
        <f>SUM(R189:R193)</f>
        <v>0</v>
      </c>
      <c r="S188" s="197"/>
      <c r="T188" s="199">
        <f>SUM(T189:T193)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0" t="s">
        <v>80</v>
      </c>
      <c r="AT188" s="201" t="s">
        <v>71</v>
      </c>
      <c r="AU188" s="201" t="s">
        <v>80</v>
      </c>
      <c r="AY188" s="200" t="s">
        <v>143</v>
      </c>
      <c r="BK188" s="202">
        <f>SUM(BK189:BK193)</f>
        <v>0</v>
      </c>
    </row>
    <row r="189" spans="1:65" s="2" customFormat="1" ht="37.8" customHeight="1">
      <c r="A189" s="39"/>
      <c r="B189" s="40"/>
      <c r="C189" s="205" t="s">
        <v>473</v>
      </c>
      <c r="D189" s="205" t="s">
        <v>145</v>
      </c>
      <c r="E189" s="206" t="s">
        <v>858</v>
      </c>
      <c r="F189" s="207" t="s">
        <v>859</v>
      </c>
      <c r="G189" s="208" t="s">
        <v>192</v>
      </c>
      <c r="H189" s="209">
        <v>430.79</v>
      </c>
      <c r="I189" s="210"/>
      <c r="J189" s="211">
        <f>ROUND(I189*H189,2)</f>
        <v>0</v>
      </c>
      <c r="K189" s="207" t="s">
        <v>149</v>
      </c>
      <c r="L189" s="45"/>
      <c r="M189" s="212" t="s">
        <v>19</v>
      </c>
      <c r="N189" s="213" t="s">
        <v>43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150</v>
      </c>
      <c r="AT189" s="216" t="s">
        <v>145</v>
      </c>
      <c r="AU189" s="216" t="s">
        <v>82</v>
      </c>
      <c r="AY189" s="18" t="s">
        <v>143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80</v>
      </c>
      <c r="BK189" s="217">
        <f>ROUND(I189*H189,2)</f>
        <v>0</v>
      </c>
      <c r="BL189" s="18" t="s">
        <v>150</v>
      </c>
      <c r="BM189" s="216" t="s">
        <v>860</v>
      </c>
    </row>
    <row r="190" spans="1:47" s="2" customFormat="1" ht="12">
      <c r="A190" s="39"/>
      <c r="B190" s="40"/>
      <c r="C190" s="41"/>
      <c r="D190" s="218" t="s">
        <v>152</v>
      </c>
      <c r="E190" s="41"/>
      <c r="F190" s="219" t="s">
        <v>861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152</v>
      </c>
      <c r="AU190" s="18" t="s">
        <v>82</v>
      </c>
    </row>
    <row r="191" spans="1:65" s="2" customFormat="1" ht="49.05" customHeight="1">
      <c r="A191" s="39"/>
      <c r="B191" s="40"/>
      <c r="C191" s="205" t="s">
        <v>477</v>
      </c>
      <c r="D191" s="205" t="s">
        <v>145</v>
      </c>
      <c r="E191" s="206" t="s">
        <v>862</v>
      </c>
      <c r="F191" s="207" t="s">
        <v>863</v>
      </c>
      <c r="G191" s="208" t="s">
        <v>192</v>
      </c>
      <c r="H191" s="209">
        <v>8615.8</v>
      </c>
      <c r="I191" s="210"/>
      <c r="J191" s="211">
        <f>ROUND(I191*H191,2)</f>
        <v>0</v>
      </c>
      <c r="K191" s="207" t="s">
        <v>149</v>
      </c>
      <c r="L191" s="45"/>
      <c r="M191" s="212" t="s">
        <v>19</v>
      </c>
      <c r="N191" s="213" t="s">
        <v>43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150</v>
      </c>
      <c r="AT191" s="216" t="s">
        <v>145</v>
      </c>
      <c r="AU191" s="216" t="s">
        <v>82</v>
      </c>
      <c r="AY191" s="18" t="s">
        <v>143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80</v>
      </c>
      <c r="BK191" s="217">
        <f>ROUND(I191*H191,2)</f>
        <v>0</v>
      </c>
      <c r="BL191" s="18" t="s">
        <v>150</v>
      </c>
      <c r="BM191" s="216" t="s">
        <v>864</v>
      </c>
    </row>
    <row r="192" spans="1:47" s="2" customFormat="1" ht="12">
      <c r="A192" s="39"/>
      <c r="B192" s="40"/>
      <c r="C192" s="41"/>
      <c r="D192" s="218" t="s">
        <v>152</v>
      </c>
      <c r="E192" s="41"/>
      <c r="F192" s="219" t="s">
        <v>865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152</v>
      </c>
      <c r="AU192" s="18" t="s">
        <v>82</v>
      </c>
    </row>
    <row r="193" spans="1:51" s="13" customFormat="1" ht="12">
      <c r="A193" s="13"/>
      <c r="B193" s="225"/>
      <c r="C193" s="226"/>
      <c r="D193" s="223" t="s">
        <v>186</v>
      </c>
      <c r="E193" s="226"/>
      <c r="F193" s="228" t="s">
        <v>866</v>
      </c>
      <c r="G193" s="226"/>
      <c r="H193" s="229">
        <v>8615.8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186</v>
      </c>
      <c r="AU193" s="235" t="s">
        <v>82</v>
      </c>
      <c r="AV193" s="13" t="s">
        <v>82</v>
      </c>
      <c r="AW193" s="13" t="s">
        <v>4</v>
      </c>
      <c r="AX193" s="13" t="s">
        <v>80</v>
      </c>
      <c r="AY193" s="235" t="s">
        <v>143</v>
      </c>
    </row>
    <row r="194" spans="1:63" s="12" customFormat="1" ht="22.8" customHeight="1">
      <c r="A194" s="12"/>
      <c r="B194" s="189"/>
      <c r="C194" s="190"/>
      <c r="D194" s="191" t="s">
        <v>71</v>
      </c>
      <c r="E194" s="203" t="s">
        <v>694</v>
      </c>
      <c r="F194" s="203" t="s">
        <v>695</v>
      </c>
      <c r="G194" s="190"/>
      <c r="H194" s="190"/>
      <c r="I194" s="193"/>
      <c r="J194" s="204">
        <f>BK194</f>
        <v>0</v>
      </c>
      <c r="K194" s="190"/>
      <c r="L194" s="195"/>
      <c r="M194" s="196"/>
      <c r="N194" s="197"/>
      <c r="O194" s="197"/>
      <c r="P194" s="198">
        <f>SUM(P195:P196)</f>
        <v>0</v>
      </c>
      <c r="Q194" s="197"/>
      <c r="R194" s="198">
        <f>SUM(R195:R196)</f>
        <v>0</v>
      </c>
      <c r="S194" s="197"/>
      <c r="T194" s="199">
        <f>SUM(T195:T196)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0" t="s">
        <v>80</v>
      </c>
      <c r="AT194" s="201" t="s">
        <v>71</v>
      </c>
      <c r="AU194" s="201" t="s">
        <v>80</v>
      </c>
      <c r="AY194" s="200" t="s">
        <v>143</v>
      </c>
      <c r="BK194" s="202">
        <f>SUM(BK195:BK196)</f>
        <v>0</v>
      </c>
    </row>
    <row r="195" spans="1:65" s="2" customFormat="1" ht="44.25" customHeight="1">
      <c r="A195" s="39"/>
      <c r="B195" s="40"/>
      <c r="C195" s="205" t="s">
        <v>481</v>
      </c>
      <c r="D195" s="205" t="s">
        <v>145</v>
      </c>
      <c r="E195" s="206" t="s">
        <v>697</v>
      </c>
      <c r="F195" s="207" t="s">
        <v>698</v>
      </c>
      <c r="G195" s="208" t="s">
        <v>192</v>
      </c>
      <c r="H195" s="209">
        <v>170.215</v>
      </c>
      <c r="I195" s="210"/>
      <c r="J195" s="211">
        <f>ROUND(I195*H195,2)</f>
        <v>0</v>
      </c>
      <c r="K195" s="207" t="s">
        <v>149</v>
      </c>
      <c r="L195" s="45"/>
      <c r="M195" s="212" t="s">
        <v>19</v>
      </c>
      <c r="N195" s="213" t="s">
        <v>43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150</v>
      </c>
      <c r="AT195" s="216" t="s">
        <v>145</v>
      </c>
      <c r="AU195" s="216" t="s">
        <v>82</v>
      </c>
      <c r="AY195" s="18" t="s">
        <v>143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80</v>
      </c>
      <c r="BK195" s="217">
        <f>ROUND(I195*H195,2)</f>
        <v>0</v>
      </c>
      <c r="BL195" s="18" t="s">
        <v>150</v>
      </c>
      <c r="BM195" s="216" t="s">
        <v>867</v>
      </c>
    </row>
    <row r="196" spans="1:47" s="2" customFormat="1" ht="12">
      <c r="A196" s="39"/>
      <c r="B196" s="40"/>
      <c r="C196" s="41"/>
      <c r="D196" s="218" t="s">
        <v>152</v>
      </c>
      <c r="E196" s="41"/>
      <c r="F196" s="219" t="s">
        <v>700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152</v>
      </c>
      <c r="AU196" s="18" t="s">
        <v>82</v>
      </c>
    </row>
    <row r="197" spans="1:63" s="12" customFormat="1" ht="25.9" customHeight="1">
      <c r="A197" s="12"/>
      <c r="B197" s="189"/>
      <c r="C197" s="190"/>
      <c r="D197" s="191" t="s">
        <v>71</v>
      </c>
      <c r="E197" s="192" t="s">
        <v>701</v>
      </c>
      <c r="F197" s="192" t="s">
        <v>702</v>
      </c>
      <c r="G197" s="190"/>
      <c r="H197" s="190"/>
      <c r="I197" s="193"/>
      <c r="J197" s="194">
        <f>BK197</f>
        <v>0</v>
      </c>
      <c r="K197" s="190"/>
      <c r="L197" s="195"/>
      <c r="M197" s="196"/>
      <c r="N197" s="197"/>
      <c r="O197" s="197"/>
      <c r="P197" s="198">
        <f>P198</f>
        <v>0</v>
      </c>
      <c r="Q197" s="197"/>
      <c r="R197" s="198">
        <f>R198</f>
        <v>0</v>
      </c>
      <c r="S197" s="197"/>
      <c r="T197" s="199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0" t="s">
        <v>150</v>
      </c>
      <c r="AT197" s="201" t="s">
        <v>71</v>
      </c>
      <c r="AU197" s="201" t="s">
        <v>72</v>
      </c>
      <c r="AY197" s="200" t="s">
        <v>143</v>
      </c>
      <c r="BK197" s="202">
        <f>BK198</f>
        <v>0</v>
      </c>
    </row>
    <row r="198" spans="1:63" s="12" customFormat="1" ht="22.8" customHeight="1">
      <c r="A198" s="12"/>
      <c r="B198" s="189"/>
      <c r="C198" s="190"/>
      <c r="D198" s="191" t="s">
        <v>71</v>
      </c>
      <c r="E198" s="203" t="s">
        <v>703</v>
      </c>
      <c r="F198" s="203" t="s">
        <v>704</v>
      </c>
      <c r="G198" s="190"/>
      <c r="H198" s="190"/>
      <c r="I198" s="193"/>
      <c r="J198" s="204">
        <f>BK198</f>
        <v>0</v>
      </c>
      <c r="K198" s="190"/>
      <c r="L198" s="195"/>
      <c r="M198" s="196"/>
      <c r="N198" s="197"/>
      <c r="O198" s="197"/>
      <c r="P198" s="198">
        <f>P199</f>
        <v>0</v>
      </c>
      <c r="Q198" s="197"/>
      <c r="R198" s="198">
        <f>R199</f>
        <v>0</v>
      </c>
      <c r="S198" s="197"/>
      <c r="T198" s="199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0" t="s">
        <v>150</v>
      </c>
      <c r="AT198" s="201" t="s">
        <v>71</v>
      </c>
      <c r="AU198" s="201" t="s">
        <v>80</v>
      </c>
      <c r="AY198" s="200" t="s">
        <v>143</v>
      </c>
      <c r="BK198" s="202">
        <f>BK199</f>
        <v>0</v>
      </c>
    </row>
    <row r="199" spans="1:65" s="2" customFormat="1" ht="55.5" customHeight="1">
      <c r="A199" s="39"/>
      <c r="B199" s="40"/>
      <c r="C199" s="205" t="s">
        <v>485</v>
      </c>
      <c r="D199" s="205" t="s">
        <v>145</v>
      </c>
      <c r="E199" s="206" t="s">
        <v>868</v>
      </c>
      <c r="F199" s="207" t="s">
        <v>869</v>
      </c>
      <c r="G199" s="208" t="s">
        <v>148</v>
      </c>
      <c r="H199" s="209">
        <v>260</v>
      </c>
      <c r="I199" s="210"/>
      <c r="J199" s="211">
        <f>ROUND(I199*H199,2)</f>
        <v>0</v>
      </c>
      <c r="K199" s="207" t="s">
        <v>19</v>
      </c>
      <c r="L199" s="45"/>
      <c r="M199" s="246" t="s">
        <v>19</v>
      </c>
      <c r="N199" s="247" t="s">
        <v>43</v>
      </c>
      <c r="O199" s="248"/>
      <c r="P199" s="249">
        <f>O199*H199</f>
        <v>0</v>
      </c>
      <c r="Q199" s="249">
        <v>0</v>
      </c>
      <c r="R199" s="249">
        <f>Q199*H199</f>
        <v>0</v>
      </c>
      <c r="S199" s="249">
        <v>0</v>
      </c>
      <c r="T199" s="25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708</v>
      </c>
      <c r="AT199" s="216" t="s">
        <v>145</v>
      </c>
      <c r="AU199" s="216" t="s">
        <v>82</v>
      </c>
      <c r="AY199" s="18" t="s">
        <v>143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80</v>
      </c>
      <c r="BK199" s="217">
        <f>ROUND(I199*H199,2)</f>
        <v>0</v>
      </c>
      <c r="BL199" s="18" t="s">
        <v>708</v>
      </c>
      <c r="BM199" s="216" t="s">
        <v>870</v>
      </c>
    </row>
    <row r="200" spans="1:31" s="2" customFormat="1" ht="6.95" customHeight="1">
      <c r="A200" s="39"/>
      <c r="B200" s="60"/>
      <c r="C200" s="61"/>
      <c r="D200" s="61"/>
      <c r="E200" s="61"/>
      <c r="F200" s="61"/>
      <c r="G200" s="61"/>
      <c r="H200" s="61"/>
      <c r="I200" s="61"/>
      <c r="J200" s="61"/>
      <c r="K200" s="61"/>
      <c r="L200" s="45"/>
      <c r="M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</row>
  </sheetData>
  <sheetProtection password="CC35" sheet="1" objects="1" scenarios="1" formatColumns="0" formatRows="0" autoFilter="0"/>
  <autoFilter ref="C87:K199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2_01/113106185"/>
    <hyperlink ref="F95" r:id="rId2" display="https://podminky.urs.cz/item/CS_URS_2022_01/113154264"/>
    <hyperlink ref="F97" r:id="rId3" display="https://podminky.urs.cz/item/CS_URS_2022_01/122252204"/>
    <hyperlink ref="F101" r:id="rId4" display="https://podminky.urs.cz/item/CS_URS_2022_01/132154102"/>
    <hyperlink ref="F105" r:id="rId5" display="https://podminky.urs.cz/item/CS_URS_2022_01/151101101"/>
    <hyperlink ref="F108" r:id="rId6" display="https://podminky.urs.cz/item/CS_URS_2022_01/151101111"/>
    <hyperlink ref="F112" r:id="rId7" display="https://podminky.urs.cz/item/CS_URS_2022_01/174151101"/>
    <hyperlink ref="F117" r:id="rId8" display="https://podminky.urs.cz/item/CS_URS_2022_01/175151101"/>
    <hyperlink ref="F119" r:id="rId9" display="https://podminky.urs.cz/item/CS_URS_2022_01/181152302"/>
    <hyperlink ref="F123" r:id="rId10" display="https://podminky.urs.cz/item/CS_URS_2022_01/564861111"/>
    <hyperlink ref="F126" r:id="rId11" display="https://podminky.urs.cz/item/CS_URS_2022_01/564952111"/>
    <hyperlink ref="F129" r:id="rId12" display="https://podminky.urs.cz/item/CS_URS_2022_01/565165101"/>
    <hyperlink ref="F131" r:id="rId13" display="https://podminky.urs.cz/item/CS_URS_2022_01/565165121"/>
    <hyperlink ref="F133" r:id="rId14" display="https://podminky.urs.cz/item/CS_URS_2022_01/571907118"/>
    <hyperlink ref="F135" r:id="rId15" display="https://podminky.urs.cz/item/CS_URS_2022_01/573231107"/>
    <hyperlink ref="F138" r:id="rId16" display="https://podminky.urs.cz/item/CS_URS_2022_01/576123121"/>
    <hyperlink ref="F140" r:id="rId17" display="https://podminky.urs.cz/item/CS_URS_2022_01/577134121"/>
    <hyperlink ref="F142" r:id="rId18" display="https://podminky.urs.cz/item/CS_URS_2022_01/577145112"/>
    <hyperlink ref="F145" r:id="rId19" display="https://podminky.urs.cz/item/CS_URS_2022_01/899331111"/>
    <hyperlink ref="F147" r:id="rId20" display="https://podminky.urs.cz/item/CS_URS_2022_01/899431111"/>
    <hyperlink ref="F150" r:id="rId21" display="https://podminky.urs.cz/item/CS_URS_2022_01/914111111"/>
    <hyperlink ref="F161" r:id="rId22" display="https://podminky.urs.cz/item/CS_URS_2022_01/914511112"/>
    <hyperlink ref="F164" r:id="rId23" display="https://podminky.urs.cz/item/CS_URS_2022_01/915211111"/>
    <hyperlink ref="F167" r:id="rId24" display="https://podminky.urs.cz/item/CS_URS_2022_01/915221121"/>
    <hyperlink ref="F169" r:id="rId25" display="https://podminky.urs.cz/item/CS_URS_2022_01/915231111"/>
    <hyperlink ref="F171" r:id="rId26" display="https://podminky.urs.cz/item/CS_URS_2022_01/915611111"/>
    <hyperlink ref="F173" r:id="rId27" display="https://podminky.urs.cz/item/CS_URS_2022_01/915621111"/>
    <hyperlink ref="F175" r:id="rId28" display="https://podminky.urs.cz/item/CS_URS_2022_01/916111123"/>
    <hyperlink ref="F179" r:id="rId29" display="https://podminky.urs.cz/item/CS_URS_2022_01/919112211"/>
    <hyperlink ref="F181" r:id="rId30" display="https://podminky.urs.cz/item/CS_URS_2022_01/919121111"/>
    <hyperlink ref="F183" r:id="rId31" display="https://podminky.urs.cz/item/CS_URS_2022_01/919731121"/>
    <hyperlink ref="F185" r:id="rId32" display="https://podminky.urs.cz/item/CS_URS_2022_01/966006132"/>
    <hyperlink ref="F187" r:id="rId33" display="https://podminky.urs.cz/item/CS_URS_2022_01/979071121"/>
    <hyperlink ref="F190" r:id="rId34" display="https://podminky.urs.cz/item/CS_URS_2022_01/997221551"/>
    <hyperlink ref="F192" r:id="rId35" display="https://podminky.urs.cz/item/CS_URS_2022_01/997221579"/>
    <hyperlink ref="F196" r:id="rId36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871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32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33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ROUND(J87,2)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ROUND((SUM(BE87:BE142)),2)</f>
        <v>0</v>
      </c>
      <c r="G33" s="39"/>
      <c r="H33" s="39"/>
      <c r="I33" s="149">
        <v>0.21</v>
      </c>
      <c r="J33" s="148">
        <f>ROUND(((SUM(BE87:BE142))*I33),2)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ROUND((SUM(BF87:BF142)),2)</f>
        <v>0</v>
      </c>
      <c r="G34" s="39"/>
      <c r="H34" s="39"/>
      <c r="I34" s="149">
        <v>0.15</v>
      </c>
      <c r="J34" s="148">
        <f>ROUND(((SUM(BF87:BF142))*I34),2)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ROUND((SUM(BG87:BG142)),2)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ROUND((SUM(BH87:BH142)),2)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ROUND((SUM(BI87:BI142)),2)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102 - CHODNÍKY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MĚČÍN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SÚSPK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MACÁN PROJEKCE DS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9" customFormat="1" ht="24.95" customHeight="1">
      <c r="A60" s="9"/>
      <c r="B60" s="166"/>
      <c r="C60" s="167"/>
      <c r="D60" s="168" t="s">
        <v>117</v>
      </c>
      <c r="E60" s="169"/>
      <c r="F60" s="169"/>
      <c r="G60" s="169"/>
      <c r="H60" s="169"/>
      <c r="I60" s="169"/>
      <c r="J60" s="170">
        <f>J88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118</v>
      </c>
      <c r="E61" s="175"/>
      <c r="F61" s="175"/>
      <c r="G61" s="175"/>
      <c r="H61" s="175"/>
      <c r="I61" s="175"/>
      <c r="J61" s="176">
        <f>J89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121</v>
      </c>
      <c r="E62" s="175"/>
      <c r="F62" s="175"/>
      <c r="G62" s="175"/>
      <c r="H62" s="175"/>
      <c r="I62" s="175"/>
      <c r="J62" s="176">
        <f>J90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123</v>
      </c>
      <c r="E63" s="175"/>
      <c r="F63" s="175"/>
      <c r="G63" s="175"/>
      <c r="H63" s="175"/>
      <c r="I63" s="175"/>
      <c r="J63" s="176">
        <f>J118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124</v>
      </c>
      <c r="E64" s="175"/>
      <c r="F64" s="175"/>
      <c r="G64" s="175"/>
      <c r="H64" s="175"/>
      <c r="I64" s="175"/>
      <c r="J64" s="176">
        <f>J132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125</v>
      </c>
      <c r="E65" s="175"/>
      <c r="F65" s="175"/>
      <c r="G65" s="175"/>
      <c r="H65" s="175"/>
      <c r="I65" s="175"/>
      <c r="J65" s="176">
        <f>J134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6"/>
      <c r="C66" s="167"/>
      <c r="D66" s="168" t="s">
        <v>872</v>
      </c>
      <c r="E66" s="169"/>
      <c r="F66" s="169"/>
      <c r="G66" s="169"/>
      <c r="H66" s="169"/>
      <c r="I66" s="169"/>
      <c r="J66" s="170">
        <f>J137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2"/>
      <c r="C67" s="173"/>
      <c r="D67" s="174" t="s">
        <v>873</v>
      </c>
      <c r="E67" s="175"/>
      <c r="F67" s="175"/>
      <c r="G67" s="175"/>
      <c r="H67" s="175"/>
      <c r="I67" s="175"/>
      <c r="J67" s="176">
        <f>J138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128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61" t="str">
        <f>E7</f>
        <v>PŘELOŽKA SILNICE II/117 MĚČÍN TENDR</v>
      </c>
      <c r="F77" s="33"/>
      <c r="G77" s="33"/>
      <c r="H77" s="33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111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E9</f>
        <v>SO 102 - CHODNÍKY</v>
      </c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F12</f>
        <v>MĚČÍN</v>
      </c>
      <c r="G81" s="41"/>
      <c r="H81" s="41"/>
      <c r="I81" s="33" t="s">
        <v>23</v>
      </c>
      <c r="J81" s="73" t="str">
        <f>IF(J12="","",J12)</f>
        <v>9. 1. 2023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5.65" customHeight="1">
      <c r="A83" s="39"/>
      <c r="B83" s="40"/>
      <c r="C83" s="33" t="s">
        <v>25</v>
      </c>
      <c r="D83" s="41"/>
      <c r="E83" s="41"/>
      <c r="F83" s="28" t="str">
        <f>E15</f>
        <v>SÚSPK</v>
      </c>
      <c r="G83" s="41"/>
      <c r="H83" s="41"/>
      <c r="I83" s="33" t="s">
        <v>31</v>
      </c>
      <c r="J83" s="37" t="str">
        <f>E21</f>
        <v>MACÁN PROJEKCE DS s.r.o.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5.65" customHeight="1">
      <c r="A84" s="39"/>
      <c r="B84" s="40"/>
      <c r="C84" s="33" t="s">
        <v>29</v>
      </c>
      <c r="D84" s="41"/>
      <c r="E84" s="41"/>
      <c r="F84" s="28" t="str">
        <f>IF(E18="","",E18)</f>
        <v>Vyplň údaj</v>
      </c>
      <c r="G84" s="41"/>
      <c r="H84" s="41"/>
      <c r="I84" s="33" t="s">
        <v>35</v>
      </c>
      <c r="J84" s="37" t="str">
        <f>E24</f>
        <v>MACÁN PROJEKCE DS s.r.o.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78"/>
      <c r="B86" s="179"/>
      <c r="C86" s="180" t="s">
        <v>129</v>
      </c>
      <c r="D86" s="181" t="s">
        <v>57</v>
      </c>
      <c r="E86" s="181" t="s">
        <v>53</v>
      </c>
      <c r="F86" s="181" t="s">
        <v>54</v>
      </c>
      <c r="G86" s="181" t="s">
        <v>130</v>
      </c>
      <c r="H86" s="181" t="s">
        <v>131</v>
      </c>
      <c r="I86" s="181" t="s">
        <v>132</v>
      </c>
      <c r="J86" s="181" t="s">
        <v>115</v>
      </c>
      <c r="K86" s="182" t="s">
        <v>133</v>
      </c>
      <c r="L86" s="183"/>
      <c r="M86" s="93" t="s">
        <v>19</v>
      </c>
      <c r="N86" s="94" t="s">
        <v>42</v>
      </c>
      <c r="O86" s="94" t="s">
        <v>134</v>
      </c>
      <c r="P86" s="94" t="s">
        <v>135</v>
      </c>
      <c r="Q86" s="94" t="s">
        <v>136</v>
      </c>
      <c r="R86" s="94" t="s">
        <v>137</v>
      </c>
      <c r="S86" s="94" t="s">
        <v>138</v>
      </c>
      <c r="T86" s="95" t="s">
        <v>139</v>
      </c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</row>
    <row r="87" spans="1:63" s="2" customFormat="1" ht="22.8" customHeight="1">
      <c r="A87" s="39"/>
      <c r="B87" s="40"/>
      <c r="C87" s="100" t="s">
        <v>140</v>
      </c>
      <c r="D87" s="41"/>
      <c r="E87" s="41"/>
      <c r="F87" s="41"/>
      <c r="G87" s="41"/>
      <c r="H87" s="41"/>
      <c r="I87" s="41"/>
      <c r="J87" s="184">
        <f>BK87</f>
        <v>0</v>
      </c>
      <c r="K87" s="41"/>
      <c r="L87" s="45"/>
      <c r="M87" s="96"/>
      <c r="N87" s="185"/>
      <c r="O87" s="97"/>
      <c r="P87" s="186">
        <f>P88+P137</f>
        <v>0</v>
      </c>
      <c r="Q87" s="97"/>
      <c r="R87" s="186">
        <f>R88+R137</f>
        <v>276.36133359999997</v>
      </c>
      <c r="S87" s="97"/>
      <c r="T87" s="187">
        <f>T88+T137</f>
        <v>0.32096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71</v>
      </c>
      <c r="AU87" s="18" t="s">
        <v>116</v>
      </c>
      <c r="BK87" s="188">
        <f>BK88+BK137</f>
        <v>0</v>
      </c>
    </row>
    <row r="88" spans="1:63" s="12" customFormat="1" ht="25.9" customHeight="1">
      <c r="A88" s="12"/>
      <c r="B88" s="189"/>
      <c r="C88" s="190"/>
      <c r="D88" s="191" t="s">
        <v>71</v>
      </c>
      <c r="E88" s="192" t="s">
        <v>141</v>
      </c>
      <c r="F88" s="192" t="s">
        <v>142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P89+P90+P118+P132+P134</f>
        <v>0</v>
      </c>
      <c r="Q88" s="197"/>
      <c r="R88" s="198">
        <f>R89+R90+R118+R132+R134</f>
        <v>276.36133359999997</v>
      </c>
      <c r="S88" s="197"/>
      <c r="T88" s="199">
        <f>T89+T90+T118+T132+T134</f>
        <v>0.32096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80</v>
      </c>
      <c r="AT88" s="201" t="s">
        <v>71</v>
      </c>
      <c r="AU88" s="201" t="s">
        <v>72</v>
      </c>
      <c r="AY88" s="200" t="s">
        <v>143</v>
      </c>
      <c r="BK88" s="202">
        <f>BK89+BK90+BK118+BK132+BK134</f>
        <v>0</v>
      </c>
    </row>
    <row r="89" spans="1:63" s="12" customFormat="1" ht="22.8" customHeight="1">
      <c r="A89" s="12"/>
      <c r="B89" s="189"/>
      <c r="C89" s="190"/>
      <c r="D89" s="191" t="s">
        <v>71</v>
      </c>
      <c r="E89" s="203" t="s">
        <v>80</v>
      </c>
      <c r="F89" s="203" t="s">
        <v>144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v>0</v>
      </c>
      <c r="Q89" s="197"/>
      <c r="R89" s="198">
        <v>0</v>
      </c>
      <c r="S89" s="197"/>
      <c r="T89" s="199"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80</v>
      </c>
      <c r="AT89" s="201" t="s">
        <v>71</v>
      </c>
      <c r="AU89" s="201" t="s">
        <v>80</v>
      </c>
      <c r="AY89" s="200" t="s">
        <v>143</v>
      </c>
      <c r="BK89" s="202">
        <v>0</v>
      </c>
    </row>
    <row r="90" spans="1:63" s="12" customFormat="1" ht="22.8" customHeight="1">
      <c r="A90" s="12"/>
      <c r="B90" s="189"/>
      <c r="C90" s="190"/>
      <c r="D90" s="191" t="s">
        <v>71</v>
      </c>
      <c r="E90" s="203" t="s">
        <v>174</v>
      </c>
      <c r="F90" s="203" t="s">
        <v>378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SUM(P91:P117)</f>
        <v>0</v>
      </c>
      <c r="Q90" s="197"/>
      <c r="R90" s="198">
        <f>SUM(R91:R117)</f>
        <v>149.72857</v>
      </c>
      <c r="S90" s="197"/>
      <c r="T90" s="199">
        <f>SUM(T91:T117)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80</v>
      </c>
      <c r="AT90" s="201" t="s">
        <v>71</v>
      </c>
      <c r="AU90" s="201" t="s">
        <v>80</v>
      </c>
      <c r="AY90" s="200" t="s">
        <v>143</v>
      </c>
      <c r="BK90" s="202">
        <f>SUM(BK91:BK117)</f>
        <v>0</v>
      </c>
    </row>
    <row r="91" spans="1:65" s="2" customFormat="1" ht="33" customHeight="1">
      <c r="A91" s="39"/>
      <c r="B91" s="40"/>
      <c r="C91" s="205" t="s">
        <v>80</v>
      </c>
      <c r="D91" s="205" t="s">
        <v>145</v>
      </c>
      <c r="E91" s="206" t="s">
        <v>874</v>
      </c>
      <c r="F91" s="207" t="s">
        <v>875</v>
      </c>
      <c r="G91" s="208" t="s">
        <v>148</v>
      </c>
      <c r="H91" s="209">
        <v>386.4</v>
      </c>
      <c r="I91" s="210"/>
      <c r="J91" s="211">
        <f>ROUND(I91*H91,2)</f>
        <v>0</v>
      </c>
      <c r="K91" s="207" t="s">
        <v>149</v>
      </c>
      <c r="L91" s="45"/>
      <c r="M91" s="212" t="s">
        <v>19</v>
      </c>
      <c r="N91" s="213" t="s">
        <v>43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150</v>
      </c>
      <c r="AT91" s="216" t="s">
        <v>145</v>
      </c>
      <c r="AU91" s="216" t="s">
        <v>82</v>
      </c>
      <c r="AY91" s="18" t="s">
        <v>143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80</v>
      </c>
      <c r="BK91" s="217">
        <f>ROUND(I91*H91,2)</f>
        <v>0</v>
      </c>
      <c r="BL91" s="18" t="s">
        <v>150</v>
      </c>
      <c r="BM91" s="216" t="s">
        <v>876</v>
      </c>
    </row>
    <row r="92" spans="1:47" s="2" customFormat="1" ht="12">
      <c r="A92" s="39"/>
      <c r="B92" s="40"/>
      <c r="C92" s="41"/>
      <c r="D92" s="218" t="s">
        <v>152</v>
      </c>
      <c r="E92" s="41"/>
      <c r="F92" s="219" t="s">
        <v>877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152</v>
      </c>
      <c r="AU92" s="18" t="s">
        <v>82</v>
      </c>
    </row>
    <row r="93" spans="1:47" s="2" customFormat="1" ht="12">
      <c r="A93" s="39"/>
      <c r="B93" s="40"/>
      <c r="C93" s="41"/>
      <c r="D93" s="223" t="s">
        <v>154</v>
      </c>
      <c r="E93" s="41"/>
      <c r="F93" s="224" t="s">
        <v>878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154</v>
      </c>
      <c r="AU93" s="18" t="s">
        <v>82</v>
      </c>
    </row>
    <row r="94" spans="1:51" s="13" customFormat="1" ht="12">
      <c r="A94" s="13"/>
      <c r="B94" s="225"/>
      <c r="C94" s="226"/>
      <c r="D94" s="223" t="s">
        <v>186</v>
      </c>
      <c r="E94" s="227" t="s">
        <v>19</v>
      </c>
      <c r="F94" s="228" t="s">
        <v>879</v>
      </c>
      <c r="G94" s="226"/>
      <c r="H94" s="229">
        <v>386.4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186</v>
      </c>
      <c r="AU94" s="235" t="s">
        <v>82</v>
      </c>
      <c r="AV94" s="13" t="s">
        <v>82</v>
      </c>
      <c r="AW94" s="13" t="s">
        <v>34</v>
      </c>
      <c r="AX94" s="13" t="s">
        <v>80</v>
      </c>
      <c r="AY94" s="235" t="s">
        <v>143</v>
      </c>
    </row>
    <row r="95" spans="1:65" s="2" customFormat="1" ht="33" customHeight="1">
      <c r="A95" s="39"/>
      <c r="B95" s="40"/>
      <c r="C95" s="205" t="s">
        <v>82</v>
      </c>
      <c r="D95" s="205" t="s">
        <v>145</v>
      </c>
      <c r="E95" s="206" t="s">
        <v>874</v>
      </c>
      <c r="F95" s="207" t="s">
        <v>875</v>
      </c>
      <c r="G95" s="208" t="s">
        <v>148</v>
      </c>
      <c r="H95" s="209">
        <v>756</v>
      </c>
      <c r="I95" s="210"/>
      <c r="J95" s="211">
        <f>ROUND(I95*H95,2)</f>
        <v>0</v>
      </c>
      <c r="K95" s="207" t="s">
        <v>149</v>
      </c>
      <c r="L95" s="45"/>
      <c r="M95" s="212" t="s">
        <v>19</v>
      </c>
      <c r="N95" s="213" t="s">
        <v>43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150</v>
      </c>
      <c r="AT95" s="216" t="s">
        <v>145</v>
      </c>
      <c r="AU95" s="216" t="s">
        <v>82</v>
      </c>
      <c r="AY95" s="18" t="s">
        <v>143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150</v>
      </c>
      <c r="BM95" s="216" t="s">
        <v>880</v>
      </c>
    </row>
    <row r="96" spans="1:47" s="2" customFormat="1" ht="12">
      <c r="A96" s="39"/>
      <c r="B96" s="40"/>
      <c r="C96" s="41"/>
      <c r="D96" s="218" t="s">
        <v>152</v>
      </c>
      <c r="E96" s="41"/>
      <c r="F96" s="219" t="s">
        <v>877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152</v>
      </c>
      <c r="AU96" s="18" t="s">
        <v>82</v>
      </c>
    </row>
    <row r="97" spans="1:47" s="2" customFormat="1" ht="12">
      <c r="A97" s="39"/>
      <c r="B97" s="40"/>
      <c r="C97" s="41"/>
      <c r="D97" s="223" t="s">
        <v>154</v>
      </c>
      <c r="E97" s="41"/>
      <c r="F97" s="224" t="s">
        <v>881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154</v>
      </c>
      <c r="AU97" s="18" t="s">
        <v>82</v>
      </c>
    </row>
    <row r="98" spans="1:51" s="13" customFormat="1" ht="12">
      <c r="A98" s="13"/>
      <c r="B98" s="225"/>
      <c r="C98" s="226"/>
      <c r="D98" s="223" t="s">
        <v>186</v>
      </c>
      <c r="E98" s="227" t="s">
        <v>19</v>
      </c>
      <c r="F98" s="228" t="s">
        <v>882</v>
      </c>
      <c r="G98" s="226"/>
      <c r="H98" s="229">
        <v>756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186</v>
      </c>
      <c r="AU98" s="235" t="s">
        <v>82</v>
      </c>
      <c r="AV98" s="13" t="s">
        <v>82</v>
      </c>
      <c r="AW98" s="13" t="s">
        <v>34</v>
      </c>
      <c r="AX98" s="13" t="s">
        <v>80</v>
      </c>
      <c r="AY98" s="235" t="s">
        <v>143</v>
      </c>
    </row>
    <row r="99" spans="1:65" s="2" customFormat="1" ht="49.05" customHeight="1">
      <c r="A99" s="39"/>
      <c r="B99" s="40"/>
      <c r="C99" s="205" t="s">
        <v>162</v>
      </c>
      <c r="D99" s="205" t="s">
        <v>145</v>
      </c>
      <c r="E99" s="206" t="s">
        <v>883</v>
      </c>
      <c r="F99" s="207" t="s">
        <v>884</v>
      </c>
      <c r="G99" s="208" t="s">
        <v>148</v>
      </c>
      <c r="H99" s="209">
        <v>184</v>
      </c>
      <c r="I99" s="210"/>
      <c r="J99" s="211">
        <f>ROUND(I99*H99,2)</f>
        <v>0</v>
      </c>
      <c r="K99" s="207" t="s">
        <v>149</v>
      </c>
      <c r="L99" s="45"/>
      <c r="M99" s="212" t="s">
        <v>19</v>
      </c>
      <c r="N99" s="213" t="s">
        <v>43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150</v>
      </c>
      <c r="AT99" s="216" t="s">
        <v>145</v>
      </c>
      <c r="AU99" s="216" t="s">
        <v>82</v>
      </c>
      <c r="AY99" s="18" t="s">
        <v>143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80</v>
      </c>
      <c r="BK99" s="217">
        <f>ROUND(I99*H99,2)</f>
        <v>0</v>
      </c>
      <c r="BL99" s="18" t="s">
        <v>150</v>
      </c>
      <c r="BM99" s="216" t="s">
        <v>885</v>
      </c>
    </row>
    <row r="100" spans="1:47" s="2" customFormat="1" ht="12">
      <c r="A100" s="39"/>
      <c r="B100" s="40"/>
      <c r="C100" s="41"/>
      <c r="D100" s="218" t="s">
        <v>152</v>
      </c>
      <c r="E100" s="41"/>
      <c r="F100" s="219" t="s">
        <v>886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152</v>
      </c>
      <c r="AU100" s="18" t="s">
        <v>82</v>
      </c>
    </row>
    <row r="101" spans="1:65" s="2" customFormat="1" ht="24.15" customHeight="1">
      <c r="A101" s="39"/>
      <c r="B101" s="40"/>
      <c r="C101" s="205" t="s">
        <v>150</v>
      </c>
      <c r="D101" s="205" t="s">
        <v>145</v>
      </c>
      <c r="E101" s="206" t="s">
        <v>414</v>
      </c>
      <c r="F101" s="207" t="s">
        <v>415</v>
      </c>
      <c r="G101" s="208" t="s">
        <v>148</v>
      </c>
      <c r="H101" s="209">
        <v>184</v>
      </c>
      <c r="I101" s="210"/>
      <c r="J101" s="211">
        <f>ROUND(I101*H101,2)</f>
        <v>0</v>
      </c>
      <c r="K101" s="207" t="s">
        <v>149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150</v>
      </c>
      <c r="AT101" s="216" t="s">
        <v>145</v>
      </c>
      <c r="AU101" s="216" t="s">
        <v>82</v>
      </c>
      <c r="AY101" s="18" t="s">
        <v>143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150</v>
      </c>
      <c r="BM101" s="216" t="s">
        <v>887</v>
      </c>
    </row>
    <row r="102" spans="1:47" s="2" customFormat="1" ht="12">
      <c r="A102" s="39"/>
      <c r="B102" s="40"/>
      <c r="C102" s="41"/>
      <c r="D102" s="218" t="s">
        <v>152</v>
      </c>
      <c r="E102" s="41"/>
      <c r="F102" s="219" t="s">
        <v>417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152</v>
      </c>
      <c r="AU102" s="18" t="s">
        <v>82</v>
      </c>
    </row>
    <row r="103" spans="1:65" s="2" customFormat="1" ht="44.25" customHeight="1">
      <c r="A103" s="39"/>
      <c r="B103" s="40"/>
      <c r="C103" s="205" t="s">
        <v>174</v>
      </c>
      <c r="D103" s="205" t="s">
        <v>145</v>
      </c>
      <c r="E103" s="206" t="s">
        <v>888</v>
      </c>
      <c r="F103" s="207" t="s">
        <v>889</v>
      </c>
      <c r="G103" s="208" t="s">
        <v>148</v>
      </c>
      <c r="H103" s="209">
        <v>184</v>
      </c>
      <c r="I103" s="210"/>
      <c r="J103" s="211">
        <f>ROUND(I103*H103,2)</f>
        <v>0</v>
      </c>
      <c r="K103" s="207" t="s">
        <v>149</v>
      </c>
      <c r="L103" s="45"/>
      <c r="M103" s="212" t="s">
        <v>19</v>
      </c>
      <c r="N103" s="213" t="s">
        <v>43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150</v>
      </c>
      <c r="AT103" s="216" t="s">
        <v>145</v>
      </c>
      <c r="AU103" s="216" t="s">
        <v>82</v>
      </c>
      <c r="AY103" s="18" t="s">
        <v>143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150</v>
      </c>
      <c r="BM103" s="216" t="s">
        <v>890</v>
      </c>
    </row>
    <row r="104" spans="1:47" s="2" customFormat="1" ht="12">
      <c r="A104" s="39"/>
      <c r="B104" s="40"/>
      <c r="C104" s="41"/>
      <c r="D104" s="218" t="s">
        <v>152</v>
      </c>
      <c r="E104" s="41"/>
      <c r="F104" s="219" t="s">
        <v>891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152</v>
      </c>
      <c r="AU104" s="18" t="s">
        <v>82</v>
      </c>
    </row>
    <row r="105" spans="1:65" s="2" customFormat="1" ht="78" customHeight="1">
      <c r="A105" s="39"/>
      <c r="B105" s="40"/>
      <c r="C105" s="205" t="s">
        <v>180</v>
      </c>
      <c r="D105" s="205" t="s">
        <v>145</v>
      </c>
      <c r="E105" s="206" t="s">
        <v>892</v>
      </c>
      <c r="F105" s="207" t="s">
        <v>893</v>
      </c>
      <c r="G105" s="208" t="s">
        <v>148</v>
      </c>
      <c r="H105" s="209">
        <v>585</v>
      </c>
      <c r="I105" s="210"/>
      <c r="J105" s="211">
        <f>ROUND(I105*H105,2)</f>
        <v>0</v>
      </c>
      <c r="K105" s="207" t="s">
        <v>149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0.08922</v>
      </c>
      <c r="R105" s="214">
        <f>Q105*H105</f>
        <v>52.1937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150</v>
      </c>
      <c r="AT105" s="216" t="s">
        <v>145</v>
      </c>
      <c r="AU105" s="216" t="s">
        <v>82</v>
      </c>
      <c r="AY105" s="18" t="s">
        <v>143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150</v>
      </c>
      <c r="BM105" s="216" t="s">
        <v>894</v>
      </c>
    </row>
    <row r="106" spans="1:47" s="2" customFormat="1" ht="12">
      <c r="A106" s="39"/>
      <c r="B106" s="40"/>
      <c r="C106" s="41"/>
      <c r="D106" s="218" t="s">
        <v>152</v>
      </c>
      <c r="E106" s="41"/>
      <c r="F106" s="219" t="s">
        <v>895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152</v>
      </c>
      <c r="AU106" s="18" t="s">
        <v>82</v>
      </c>
    </row>
    <row r="107" spans="1:51" s="13" customFormat="1" ht="12">
      <c r="A107" s="13"/>
      <c r="B107" s="225"/>
      <c r="C107" s="226"/>
      <c r="D107" s="223" t="s">
        <v>186</v>
      </c>
      <c r="E107" s="227" t="s">
        <v>19</v>
      </c>
      <c r="F107" s="228" t="s">
        <v>896</v>
      </c>
      <c r="G107" s="226"/>
      <c r="H107" s="229">
        <v>585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186</v>
      </c>
      <c r="AU107" s="235" t="s">
        <v>82</v>
      </c>
      <c r="AV107" s="13" t="s">
        <v>82</v>
      </c>
      <c r="AW107" s="13" t="s">
        <v>34</v>
      </c>
      <c r="AX107" s="13" t="s">
        <v>80</v>
      </c>
      <c r="AY107" s="235" t="s">
        <v>143</v>
      </c>
    </row>
    <row r="108" spans="1:65" s="2" customFormat="1" ht="21.75" customHeight="1">
      <c r="A108" s="39"/>
      <c r="B108" s="40"/>
      <c r="C108" s="236" t="s">
        <v>188</v>
      </c>
      <c r="D108" s="236" t="s">
        <v>189</v>
      </c>
      <c r="E108" s="237" t="s">
        <v>897</v>
      </c>
      <c r="F108" s="238" t="s">
        <v>898</v>
      </c>
      <c r="G108" s="239" t="s">
        <v>148</v>
      </c>
      <c r="H108" s="240">
        <v>596.7</v>
      </c>
      <c r="I108" s="241"/>
      <c r="J108" s="242">
        <f>ROUND(I108*H108,2)</f>
        <v>0</v>
      </c>
      <c r="K108" s="238" t="s">
        <v>149</v>
      </c>
      <c r="L108" s="243"/>
      <c r="M108" s="244" t="s">
        <v>19</v>
      </c>
      <c r="N108" s="245" t="s">
        <v>43</v>
      </c>
      <c r="O108" s="85"/>
      <c r="P108" s="214">
        <f>O108*H108</f>
        <v>0</v>
      </c>
      <c r="Q108" s="214">
        <v>0.131</v>
      </c>
      <c r="R108" s="214">
        <f>Q108*H108</f>
        <v>78.16770000000001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193</v>
      </c>
      <c r="AT108" s="216" t="s">
        <v>189</v>
      </c>
      <c r="AU108" s="216" t="s">
        <v>82</v>
      </c>
      <c r="AY108" s="18" t="s">
        <v>143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80</v>
      </c>
      <c r="BK108" s="217">
        <f>ROUND(I108*H108,2)</f>
        <v>0</v>
      </c>
      <c r="BL108" s="18" t="s">
        <v>150</v>
      </c>
      <c r="BM108" s="216" t="s">
        <v>899</v>
      </c>
    </row>
    <row r="109" spans="1:51" s="13" customFormat="1" ht="12">
      <c r="A109" s="13"/>
      <c r="B109" s="225"/>
      <c r="C109" s="226"/>
      <c r="D109" s="223" t="s">
        <v>186</v>
      </c>
      <c r="E109" s="226"/>
      <c r="F109" s="228" t="s">
        <v>900</v>
      </c>
      <c r="G109" s="226"/>
      <c r="H109" s="229">
        <v>596.7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186</v>
      </c>
      <c r="AU109" s="235" t="s">
        <v>82</v>
      </c>
      <c r="AV109" s="13" t="s">
        <v>82</v>
      </c>
      <c r="AW109" s="13" t="s">
        <v>4</v>
      </c>
      <c r="AX109" s="13" t="s">
        <v>80</v>
      </c>
      <c r="AY109" s="235" t="s">
        <v>143</v>
      </c>
    </row>
    <row r="110" spans="1:65" s="2" customFormat="1" ht="24.15" customHeight="1">
      <c r="A110" s="39"/>
      <c r="B110" s="40"/>
      <c r="C110" s="236" t="s">
        <v>193</v>
      </c>
      <c r="D110" s="236" t="s">
        <v>189</v>
      </c>
      <c r="E110" s="237" t="s">
        <v>901</v>
      </c>
      <c r="F110" s="238" t="s">
        <v>902</v>
      </c>
      <c r="G110" s="239" t="s">
        <v>148</v>
      </c>
      <c r="H110" s="240">
        <v>6.12</v>
      </c>
      <c r="I110" s="241"/>
      <c r="J110" s="242">
        <f>ROUND(I110*H110,2)</f>
        <v>0</v>
      </c>
      <c r="K110" s="238" t="s">
        <v>149</v>
      </c>
      <c r="L110" s="243"/>
      <c r="M110" s="244" t="s">
        <v>19</v>
      </c>
      <c r="N110" s="245" t="s">
        <v>43</v>
      </c>
      <c r="O110" s="85"/>
      <c r="P110" s="214">
        <f>O110*H110</f>
        <v>0</v>
      </c>
      <c r="Q110" s="214">
        <v>0.131</v>
      </c>
      <c r="R110" s="214">
        <f>Q110*H110</f>
        <v>0.8017200000000001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193</v>
      </c>
      <c r="AT110" s="216" t="s">
        <v>189</v>
      </c>
      <c r="AU110" s="216" t="s">
        <v>82</v>
      </c>
      <c r="AY110" s="18" t="s">
        <v>143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150</v>
      </c>
      <c r="BM110" s="216" t="s">
        <v>903</v>
      </c>
    </row>
    <row r="111" spans="1:51" s="13" customFormat="1" ht="12">
      <c r="A111" s="13"/>
      <c r="B111" s="225"/>
      <c r="C111" s="226"/>
      <c r="D111" s="223" t="s">
        <v>186</v>
      </c>
      <c r="E111" s="226"/>
      <c r="F111" s="228" t="s">
        <v>904</v>
      </c>
      <c r="G111" s="226"/>
      <c r="H111" s="229">
        <v>6.12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186</v>
      </c>
      <c r="AU111" s="235" t="s">
        <v>82</v>
      </c>
      <c r="AV111" s="13" t="s">
        <v>82</v>
      </c>
      <c r="AW111" s="13" t="s">
        <v>4</v>
      </c>
      <c r="AX111" s="13" t="s">
        <v>80</v>
      </c>
      <c r="AY111" s="235" t="s">
        <v>143</v>
      </c>
    </row>
    <row r="112" spans="1:65" s="2" customFormat="1" ht="78" customHeight="1">
      <c r="A112" s="39"/>
      <c r="B112" s="40"/>
      <c r="C112" s="205" t="s">
        <v>200</v>
      </c>
      <c r="D112" s="205" t="s">
        <v>145</v>
      </c>
      <c r="E112" s="206" t="s">
        <v>905</v>
      </c>
      <c r="F112" s="207" t="s">
        <v>906</v>
      </c>
      <c r="G112" s="208" t="s">
        <v>148</v>
      </c>
      <c r="H112" s="209">
        <v>48</v>
      </c>
      <c r="I112" s="210"/>
      <c r="J112" s="211">
        <f>ROUND(I112*H112,2)</f>
        <v>0</v>
      </c>
      <c r="K112" s="207" t="s">
        <v>149</v>
      </c>
      <c r="L112" s="45"/>
      <c r="M112" s="212" t="s">
        <v>19</v>
      </c>
      <c r="N112" s="213" t="s">
        <v>43</v>
      </c>
      <c r="O112" s="85"/>
      <c r="P112" s="214">
        <f>O112*H112</f>
        <v>0</v>
      </c>
      <c r="Q112" s="214">
        <v>0.11162</v>
      </c>
      <c r="R112" s="214">
        <f>Q112*H112</f>
        <v>5.35776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150</v>
      </c>
      <c r="AT112" s="216" t="s">
        <v>145</v>
      </c>
      <c r="AU112" s="216" t="s">
        <v>82</v>
      </c>
      <c r="AY112" s="18" t="s">
        <v>143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150</v>
      </c>
      <c r="BM112" s="216" t="s">
        <v>907</v>
      </c>
    </row>
    <row r="113" spans="1:47" s="2" customFormat="1" ht="12">
      <c r="A113" s="39"/>
      <c r="B113" s="40"/>
      <c r="C113" s="41"/>
      <c r="D113" s="218" t="s">
        <v>152</v>
      </c>
      <c r="E113" s="41"/>
      <c r="F113" s="219" t="s">
        <v>908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152</v>
      </c>
      <c r="AU113" s="18" t="s">
        <v>82</v>
      </c>
    </row>
    <row r="114" spans="1:65" s="2" customFormat="1" ht="21.75" customHeight="1">
      <c r="A114" s="39"/>
      <c r="B114" s="40"/>
      <c r="C114" s="236" t="s">
        <v>207</v>
      </c>
      <c r="D114" s="236" t="s">
        <v>189</v>
      </c>
      <c r="E114" s="237" t="s">
        <v>909</v>
      </c>
      <c r="F114" s="238" t="s">
        <v>910</v>
      </c>
      <c r="G114" s="239" t="s">
        <v>148</v>
      </c>
      <c r="H114" s="240">
        <v>49.44</v>
      </c>
      <c r="I114" s="241"/>
      <c r="J114" s="242">
        <f>ROUND(I114*H114,2)</f>
        <v>0</v>
      </c>
      <c r="K114" s="238" t="s">
        <v>149</v>
      </c>
      <c r="L114" s="243"/>
      <c r="M114" s="244" t="s">
        <v>19</v>
      </c>
      <c r="N114" s="245" t="s">
        <v>43</v>
      </c>
      <c r="O114" s="85"/>
      <c r="P114" s="214">
        <f>O114*H114</f>
        <v>0</v>
      </c>
      <c r="Q114" s="214">
        <v>0.176</v>
      </c>
      <c r="R114" s="214">
        <f>Q114*H114</f>
        <v>8.70144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193</v>
      </c>
      <c r="AT114" s="216" t="s">
        <v>189</v>
      </c>
      <c r="AU114" s="216" t="s">
        <v>82</v>
      </c>
      <c r="AY114" s="18" t="s">
        <v>143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150</v>
      </c>
      <c r="BM114" s="216" t="s">
        <v>911</v>
      </c>
    </row>
    <row r="115" spans="1:51" s="13" customFormat="1" ht="12">
      <c r="A115" s="13"/>
      <c r="B115" s="225"/>
      <c r="C115" s="226"/>
      <c r="D115" s="223" t="s">
        <v>186</v>
      </c>
      <c r="E115" s="226"/>
      <c r="F115" s="228" t="s">
        <v>912</v>
      </c>
      <c r="G115" s="226"/>
      <c r="H115" s="229">
        <v>49.44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186</v>
      </c>
      <c r="AU115" s="235" t="s">
        <v>82</v>
      </c>
      <c r="AV115" s="13" t="s">
        <v>82</v>
      </c>
      <c r="AW115" s="13" t="s">
        <v>4</v>
      </c>
      <c r="AX115" s="13" t="s">
        <v>80</v>
      </c>
      <c r="AY115" s="235" t="s">
        <v>143</v>
      </c>
    </row>
    <row r="116" spans="1:65" s="2" customFormat="1" ht="24.15" customHeight="1">
      <c r="A116" s="39"/>
      <c r="B116" s="40"/>
      <c r="C116" s="236" t="s">
        <v>213</v>
      </c>
      <c r="D116" s="236" t="s">
        <v>189</v>
      </c>
      <c r="E116" s="237" t="s">
        <v>913</v>
      </c>
      <c r="F116" s="238" t="s">
        <v>914</v>
      </c>
      <c r="G116" s="239" t="s">
        <v>148</v>
      </c>
      <c r="H116" s="240">
        <v>25.75</v>
      </c>
      <c r="I116" s="241"/>
      <c r="J116" s="242">
        <f>ROUND(I116*H116,2)</f>
        <v>0</v>
      </c>
      <c r="K116" s="238" t="s">
        <v>149</v>
      </c>
      <c r="L116" s="243"/>
      <c r="M116" s="244" t="s">
        <v>19</v>
      </c>
      <c r="N116" s="245" t="s">
        <v>43</v>
      </c>
      <c r="O116" s="85"/>
      <c r="P116" s="214">
        <f>O116*H116</f>
        <v>0</v>
      </c>
      <c r="Q116" s="214">
        <v>0.175</v>
      </c>
      <c r="R116" s="214">
        <f>Q116*H116</f>
        <v>4.50625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193</v>
      </c>
      <c r="AT116" s="216" t="s">
        <v>189</v>
      </c>
      <c r="AU116" s="216" t="s">
        <v>82</v>
      </c>
      <c r="AY116" s="18" t="s">
        <v>143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150</v>
      </c>
      <c r="BM116" s="216" t="s">
        <v>915</v>
      </c>
    </row>
    <row r="117" spans="1:51" s="13" customFormat="1" ht="12">
      <c r="A117" s="13"/>
      <c r="B117" s="225"/>
      <c r="C117" s="226"/>
      <c r="D117" s="223" t="s">
        <v>186</v>
      </c>
      <c r="E117" s="226"/>
      <c r="F117" s="228" t="s">
        <v>916</v>
      </c>
      <c r="G117" s="226"/>
      <c r="H117" s="229">
        <v>25.75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186</v>
      </c>
      <c r="AU117" s="235" t="s">
        <v>82</v>
      </c>
      <c r="AV117" s="13" t="s">
        <v>82</v>
      </c>
      <c r="AW117" s="13" t="s">
        <v>4</v>
      </c>
      <c r="AX117" s="13" t="s">
        <v>80</v>
      </c>
      <c r="AY117" s="235" t="s">
        <v>143</v>
      </c>
    </row>
    <row r="118" spans="1:63" s="12" customFormat="1" ht="22.8" customHeight="1">
      <c r="A118" s="12"/>
      <c r="B118" s="189"/>
      <c r="C118" s="190"/>
      <c r="D118" s="191" t="s">
        <v>71</v>
      </c>
      <c r="E118" s="203" t="s">
        <v>200</v>
      </c>
      <c r="F118" s="203" t="s">
        <v>510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SUM(P119:P131)</f>
        <v>0</v>
      </c>
      <c r="Q118" s="197"/>
      <c r="R118" s="198">
        <f>SUM(R119:R131)</f>
        <v>126.63276359999999</v>
      </c>
      <c r="S118" s="197"/>
      <c r="T118" s="199">
        <f>SUM(T119:T131)</f>
        <v>0.32096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80</v>
      </c>
      <c r="AT118" s="201" t="s">
        <v>71</v>
      </c>
      <c r="AU118" s="201" t="s">
        <v>80</v>
      </c>
      <c r="AY118" s="200" t="s">
        <v>143</v>
      </c>
      <c r="BK118" s="202">
        <f>SUM(BK119:BK131)</f>
        <v>0</v>
      </c>
    </row>
    <row r="119" spans="1:65" s="2" customFormat="1" ht="49.05" customHeight="1">
      <c r="A119" s="39"/>
      <c r="B119" s="40"/>
      <c r="C119" s="205" t="s">
        <v>220</v>
      </c>
      <c r="D119" s="205" t="s">
        <v>145</v>
      </c>
      <c r="E119" s="206" t="s">
        <v>615</v>
      </c>
      <c r="F119" s="207" t="s">
        <v>616</v>
      </c>
      <c r="G119" s="208" t="s">
        <v>170</v>
      </c>
      <c r="H119" s="209">
        <v>381</v>
      </c>
      <c r="I119" s="210"/>
      <c r="J119" s="211">
        <f>ROUND(I119*H119,2)</f>
        <v>0</v>
      </c>
      <c r="K119" s="207" t="s">
        <v>149</v>
      </c>
      <c r="L119" s="45"/>
      <c r="M119" s="212" t="s">
        <v>19</v>
      </c>
      <c r="N119" s="213" t="s">
        <v>43</v>
      </c>
      <c r="O119" s="85"/>
      <c r="P119" s="214">
        <f>O119*H119</f>
        <v>0</v>
      </c>
      <c r="Q119" s="214">
        <v>0.1294996</v>
      </c>
      <c r="R119" s="214">
        <f>Q119*H119</f>
        <v>49.339347599999996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150</v>
      </c>
      <c r="AT119" s="216" t="s">
        <v>145</v>
      </c>
      <c r="AU119" s="216" t="s">
        <v>82</v>
      </c>
      <c r="AY119" s="18" t="s">
        <v>143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150</v>
      </c>
      <c r="BM119" s="216" t="s">
        <v>917</v>
      </c>
    </row>
    <row r="120" spans="1:47" s="2" customFormat="1" ht="12">
      <c r="A120" s="39"/>
      <c r="B120" s="40"/>
      <c r="C120" s="41"/>
      <c r="D120" s="218" t="s">
        <v>152</v>
      </c>
      <c r="E120" s="41"/>
      <c r="F120" s="219" t="s">
        <v>618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152</v>
      </c>
      <c r="AU120" s="18" t="s">
        <v>82</v>
      </c>
    </row>
    <row r="121" spans="1:51" s="13" customFormat="1" ht="12">
      <c r="A121" s="13"/>
      <c r="B121" s="225"/>
      <c r="C121" s="226"/>
      <c r="D121" s="223" t="s">
        <v>186</v>
      </c>
      <c r="E121" s="227" t="s">
        <v>19</v>
      </c>
      <c r="F121" s="228" t="s">
        <v>918</v>
      </c>
      <c r="G121" s="226"/>
      <c r="H121" s="229">
        <v>381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186</v>
      </c>
      <c r="AU121" s="235" t="s">
        <v>82</v>
      </c>
      <c r="AV121" s="13" t="s">
        <v>82</v>
      </c>
      <c r="AW121" s="13" t="s">
        <v>34</v>
      </c>
      <c r="AX121" s="13" t="s">
        <v>80</v>
      </c>
      <c r="AY121" s="235" t="s">
        <v>143</v>
      </c>
    </row>
    <row r="122" spans="1:65" s="2" customFormat="1" ht="16.5" customHeight="1">
      <c r="A122" s="39"/>
      <c r="B122" s="40"/>
      <c r="C122" s="236" t="s">
        <v>227</v>
      </c>
      <c r="D122" s="236" t="s">
        <v>189</v>
      </c>
      <c r="E122" s="237" t="s">
        <v>610</v>
      </c>
      <c r="F122" s="238" t="s">
        <v>611</v>
      </c>
      <c r="G122" s="239" t="s">
        <v>170</v>
      </c>
      <c r="H122" s="240">
        <v>388.62</v>
      </c>
      <c r="I122" s="241"/>
      <c r="J122" s="242">
        <f>ROUND(I122*H122,2)</f>
        <v>0</v>
      </c>
      <c r="K122" s="238" t="s">
        <v>149</v>
      </c>
      <c r="L122" s="243"/>
      <c r="M122" s="244" t="s">
        <v>19</v>
      </c>
      <c r="N122" s="245" t="s">
        <v>43</v>
      </c>
      <c r="O122" s="85"/>
      <c r="P122" s="214">
        <f>O122*H122</f>
        <v>0</v>
      </c>
      <c r="Q122" s="214">
        <v>0.08</v>
      </c>
      <c r="R122" s="214">
        <f>Q122*H122</f>
        <v>31.0896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193</v>
      </c>
      <c r="AT122" s="216" t="s">
        <v>189</v>
      </c>
      <c r="AU122" s="216" t="s">
        <v>82</v>
      </c>
      <c r="AY122" s="18" t="s">
        <v>143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150</v>
      </c>
      <c r="BM122" s="216" t="s">
        <v>919</v>
      </c>
    </row>
    <row r="123" spans="1:51" s="13" customFormat="1" ht="12">
      <c r="A123" s="13"/>
      <c r="B123" s="225"/>
      <c r="C123" s="226"/>
      <c r="D123" s="223" t="s">
        <v>186</v>
      </c>
      <c r="E123" s="226"/>
      <c r="F123" s="228" t="s">
        <v>920</v>
      </c>
      <c r="G123" s="226"/>
      <c r="H123" s="229">
        <v>388.62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186</v>
      </c>
      <c r="AU123" s="235" t="s">
        <v>82</v>
      </c>
      <c r="AV123" s="13" t="s">
        <v>82</v>
      </c>
      <c r="AW123" s="13" t="s">
        <v>4</v>
      </c>
      <c r="AX123" s="13" t="s">
        <v>80</v>
      </c>
      <c r="AY123" s="235" t="s">
        <v>143</v>
      </c>
    </row>
    <row r="124" spans="1:65" s="2" customFormat="1" ht="44.25" customHeight="1">
      <c r="A124" s="39"/>
      <c r="B124" s="40"/>
      <c r="C124" s="205" t="s">
        <v>234</v>
      </c>
      <c r="D124" s="205" t="s">
        <v>145</v>
      </c>
      <c r="E124" s="206" t="s">
        <v>921</v>
      </c>
      <c r="F124" s="207" t="s">
        <v>922</v>
      </c>
      <c r="G124" s="208" t="s">
        <v>170</v>
      </c>
      <c r="H124" s="209">
        <v>356</v>
      </c>
      <c r="I124" s="210"/>
      <c r="J124" s="211">
        <f>ROUND(I124*H124,2)</f>
        <v>0</v>
      </c>
      <c r="K124" s="207" t="s">
        <v>149</v>
      </c>
      <c r="L124" s="45"/>
      <c r="M124" s="212" t="s">
        <v>19</v>
      </c>
      <c r="N124" s="213" t="s">
        <v>43</v>
      </c>
      <c r="O124" s="85"/>
      <c r="P124" s="214">
        <f>O124*H124</f>
        <v>0</v>
      </c>
      <c r="Q124" s="214">
        <v>0.100946</v>
      </c>
      <c r="R124" s="214">
        <f>Q124*H124</f>
        <v>35.936775999999995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150</v>
      </c>
      <c r="AT124" s="216" t="s">
        <v>145</v>
      </c>
      <c r="AU124" s="216" t="s">
        <v>82</v>
      </c>
      <c r="AY124" s="18" t="s">
        <v>143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80</v>
      </c>
      <c r="BK124" s="217">
        <f>ROUND(I124*H124,2)</f>
        <v>0</v>
      </c>
      <c r="BL124" s="18" t="s">
        <v>150</v>
      </c>
      <c r="BM124" s="216" t="s">
        <v>923</v>
      </c>
    </row>
    <row r="125" spans="1:47" s="2" customFormat="1" ht="12">
      <c r="A125" s="39"/>
      <c r="B125" s="40"/>
      <c r="C125" s="41"/>
      <c r="D125" s="218" t="s">
        <v>152</v>
      </c>
      <c r="E125" s="41"/>
      <c r="F125" s="219" t="s">
        <v>924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152</v>
      </c>
      <c r="AU125" s="18" t="s">
        <v>82</v>
      </c>
    </row>
    <row r="126" spans="1:65" s="2" customFormat="1" ht="16.5" customHeight="1">
      <c r="A126" s="39"/>
      <c r="B126" s="40"/>
      <c r="C126" s="236" t="s">
        <v>8</v>
      </c>
      <c r="D126" s="236" t="s">
        <v>189</v>
      </c>
      <c r="E126" s="237" t="s">
        <v>925</v>
      </c>
      <c r="F126" s="238" t="s">
        <v>926</v>
      </c>
      <c r="G126" s="239" t="s">
        <v>170</v>
      </c>
      <c r="H126" s="240">
        <v>366.68</v>
      </c>
      <c r="I126" s="241"/>
      <c r="J126" s="242">
        <f>ROUND(I126*H126,2)</f>
        <v>0</v>
      </c>
      <c r="K126" s="238" t="s">
        <v>149</v>
      </c>
      <c r="L126" s="243"/>
      <c r="M126" s="244" t="s">
        <v>19</v>
      </c>
      <c r="N126" s="245" t="s">
        <v>43</v>
      </c>
      <c r="O126" s="85"/>
      <c r="P126" s="214">
        <f>O126*H126</f>
        <v>0</v>
      </c>
      <c r="Q126" s="214">
        <v>0.028</v>
      </c>
      <c r="R126" s="214">
        <f>Q126*H126</f>
        <v>10.26704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193</v>
      </c>
      <c r="AT126" s="216" t="s">
        <v>189</v>
      </c>
      <c r="AU126" s="216" t="s">
        <v>82</v>
      </c>
      <c r="AY126" s="18" t="s">
        <v>143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150</v>
      </c>
      <c r="BM126" s="216" t="s">
        <v>927</v>
      </c>
    </row>
    <row r="127" spans="1:51" s="13" customFormat="1" ht="12">
      <c r="A127" s="13"/>
      <c r="B127" s="225"/>
      <c r="C127" s="226"/>
      <c r="D127" s="223" t="s">
        <v>186</v>
      </c>
      <c r="E127" s="226"/>
      <c r="F127" s="228" t="s">
        <v>928</v>
      </c>
      <c r="G127" s="226"/>
      <c r="H127" s="229">
        <v>366.68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186</v>
      </c>
      <c r="AU127" s="235" t="s">
        <v>82</v>
      </c>
      <c r="AV127" s="13" t="s">
        <v>82</v>
      </c>
      <c r="AW127" s="13" t="s">
        <v>4</v>
      </c>
      <c r="AX127" s="13" t="s">
        <v>80</v>
      </c>
      <c r="AY127" s="235" t="s">
        <v>143</v>
      </c>
    </row>
    <row r="128" spans="1:65" s="2" customFormat="1" ht="33" customHeight="1">
      <c r="A128" s="39"/>
      <c r="B128" s="40"/>
      <c r="C128" s="205" t="s">
        <v>244</v>
      </c>
      <c r="D128" s="205" t="s">
        <v>145</v>
      </c>
      <c r="E128" s="206" t="s">
        <v>929</v>
      </c>
      <c r="F128" s="207" t="s">
        <v>930</v>
      </c>
      <c r="G128" s="208" t="s">
        <v>170</v>
      </c>
      <c r="H128" s="209">
        <v>52</v>
      </c>
      <c r="I128" s="210"/>
      <c r="J128" s="211">
        <f>ROUND(I128*H128,2)</f>
        <v>0</v>
      </c>
      <c r="K128" s="207" t="s">
        <v>19</v>
      </c>
      <c r="L128" s="45"/>
      <c r="M128" s="212" t="s">
        <v>19</v>
      </c>
      <c r="N128" s="213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0.00248</v>
      </c>
      <c r="T128" s="215">
        <f>S128*H128</f>
        <v>0.12896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150</v>
      </c>
      <c r="AT128" s="216" t="s">
        <v>145</v>
      </c>
      <c r="AU128" s="216" t="s">
        <v>82</v>
      </c>
      <c r="AY128" s="18" t="s">
        <v>143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150</v>
      </c>
      <c r="BM128" s="216" t="s">
        <v>931</v>
      </c>
    </row>
    <row r="129" spans="1:47" s="2" customFormat="1" ht="12">
      <c r="A129" s="39"/>
      <c r="B129" s="40"/>
      <c r="C129" s="41"/>
      <c r="D129" s="223" t="s">
        <v>154</v>
      </c>
      <c r="E129" s="41"/>
      <c r="F129" s="224" t="s">
        <v>932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154</v>
      </c>
      <c r="AU129" s="18" t="s">
        <v>82</v>
      </c>
    </row>
    <row r="130" spans="1:65" s="2" customFormat="1" ht="24.15" customHeight="1">
      <c r="A130" s="39"/>
      <c r="B130" s="40"/>
      <c r="C130" s="205" t="s">
        <v>249</v>
      </c>
      <c r="D130" s="205" t="s">
        <v>145</v>
      </c>
      <c r="E130" s="206" t="s">
        <v>933</v>
      </c>
      <c r="F130" s="207" t="s">
        <v>934</v>
      </c>
      <c r="G130" s="208" t="s">
        <v>158</v>
      </c>
      <c r="H130" s="209">
        <v>1</v>
      </c>
      <c r="I130" s="210"/>
      <c r="J130" s="211">
        <f>ROUND(I130*H130,2)</f>
        <v>0</v>
      </c>
      <c r="K130" s="207" t="s">
        <v>149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0.192</v>
      </c>
      <c r="T130" s="215">
        <f>S130*H130</f>
        <v>0.192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150</v>
      </c>
      <c r="AT130" s="216" t="s">
        <v>145</v>
      </c>
      <c r="AU130" s="216" t="s">
        <v>82</v>
      </c>
      <c r="AY130" s="18" t="s">
        <v>143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150</v>
      </c>
      <c r="BM130" s="216" t="s">
        <v>935</v>
      </c>
    </row>
    <row r="131" spans="1:47" s="2" customFormat="1" ht="12">
      <c r="A131" s="39"/>
      <c r="B131" s="40"/>
      <c r="C131" s="41"/>
      <c r="D131" s="218" t="s">
        <v>152</v>
      </c>
      <c r="E131" s="41"/>
      <c r="F131" s="219" t="s">
        <v>936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152</v>
      </c>
      <c r="AU131" s="18" t="s">
        <v>82</v>
      </c>
    </row>
    <row r="132" spans="1:63" s="12" customFormat="1" ht="22.8" customHeight="1">
      <c r="A132" s="12"/>
      <c r="B132" s="189"/>
      <c r="C132" s="190"/>
      <c r="D132" s="191" t="s">
        <v>71</v>
      </c>
      <c r="E132" s="203" t="s">
        <v>688</v>
      </c>
      <c r="F132" s="203" t="s">
        <v>689</v>
      </c>
      <c r="G132" s="190"/>
      <c r="H132" s="190"/>
      <c r="I132" s="193"/>
      <c r="J132" s="204">
        <f>BK132</f>
        <v>0</v>
      </c>
      <c r="K132" s="190"/>
      <c r="L132" s="195"/>
      <c r="M132" s="196"/>
      <c r="N132" s="197"/>
      <c r="O132" s="197"/>
      <c r="P132" s="198">
        <f>P133</f>
        <v>0</v>
      </c>
      <c r="Q132" s="197"/>
      <c r="R132" s="198">
        <f>R133</f>
        <v>0</v>
      </c>
      <c r="S132" s="197"/>
      <c r="T132" s="199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0" t="s">
        <v>80</v>
      </c>
      <c r="AT132" s="201" t="s">
        <v>71</v>
      </c>
      <c r="AU132" s="201" t="s">
        <v>80</v>
      </c>
      <c r="AY132" s="200" t="s">
        <v>143</v>
      </c>
      <c r="BK132" s="202">
        <f>BK133</f>
        <v>0</v>
      </c>
    </row>
    <row r="133" spans="1:65" s="2" customFormat="1" ht="24.15" customHeight="1">
      <c r="A133" s="39"/>
      <c r="B133" s="40"/>
      <c r="C133" s="205" t="s">
        <v>255</v>
      </c>
      <c r="D133" s="205" t="s">
        <v>145</v>
      </c>
      <c r="E133" s="206" t="s">
        <v>691</v>
      </c>
      <c r="F133" s="207" t="s">
        <v>692</v>
      </c>
      <c r="G133" s="208" t="s">
        <v>192</v>
      </c>
      <c r="H133" s="209">
        <v>0.321</v>
      </c>
      <c r="I133" s="210"/>
      <c r="J133" s="211">
        <f>ROUND(I133*H133,2)</f>
        <v>0</v>
      </c>
      <c r="K133" s="207" t="s">
        <v>19</v>
      </c>
      <c r="L133" s="45"/>
      <c r="M133" s="212" t="s">
        <v>19</v>
      </c>
      <c r="N133" s="213" t="s">
        <v>43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150</v>
      </c>
      <c r="AT133" s="216" t="s">
        <v>145</v>
      </c>
      <c r="AU133" s="216" t="s">
        <v>82</v>
      </c>
      <c r="AY133" s="18" t="s">
        <v>143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150</v>
      </c>
      <c r="BM133" s="216" t="s">
        <v>937</v>
      </c>
    </row>
    <row r="134" spans="1:63" s="12" customFormat="1" ht="22.8" customHeight="1">
      <c r="A134" s="12"/>
      <c r="B134" s="189"/>
      <c r="C134" s="190"/>
      <c r="D134" s="191" t="s">
        <v>71</v>
      </c>
      <c r="E134" s="203" t="s">
        <v>694</v>
      </c>
      <c r="F134" s="203" t="s">
        <v>695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SUM(P135:P136)</f>
        <v>0</v>
      </c>
      <c r="Q134" s="197"/>
      <c r="R134" s="198">
        <f>SUM(R135:R136)</f>
        <v>0</v>
      </c>
      <c r="S134" s="197"/>
      <c r="T134" s="199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0" t="s">
        <v>80</v>
      </c>
      <c r="AT134" s="201" t="s">
        <v>71</v>
      </c>
      <c r="AU134" s="201" t="s">
        <v>80</v>
      </c>
      <c r="AY134" s="200" t="s">
        <v>143</v>
      </c>
      <c r="BK134" s="202">
        <f>SUM(BK135:BK136)</f>
        <v>0</v>
      </c>
    </row>
    <row r="135" spans="1:65" s="2" customFormat="1" ht="44.25" customHeight="1">
      <c r="A135" s="39"/>
      <c r="B135" s="40"/>
      <c r="C135" s="205" t="s">
        <v>261</v>
      </c>
      <c r="D135" s="205" t="s">
        <v>145</v>
      </c>
      <c r="E135" s="206" t="s">
        <v>697</v>
      </c>
      <c r="F135" s="207" t="s">
        <v>698</v>
      </c>
      <c r="G135" s="208" t="s">
        <v>192</v>
      </c>
      <c r="H135" s="209">
        <v>276.361</v>
      </c>
      <c r="I135" s="210"/>
      <c r="J135" s="211">
        <f>ROUND(I135*H135,2)</f>
        <v>0</v>
      </c>
      <c r="K135" s="207" t="s">
        <v>149</v>
      </c>
      <c r="L135" s="45"/>
      <c r="M135" s="212" t="s">
        <v>19</v>
      </c>
      <c r="N135" s="213" t="s">
        <v>43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150</v>
      </c>
      <c r="AT135" s="216" t="s">
        <v>145</v>
      </c>
      <c r="AU135" s="216" t="s">
        <v>82</v>
      </c>
      <c r="AY135" s="18" t="s">
        <v>143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80</v>
      </c>
      <c r="BK135" s="217">
        <f>ROUND(I135*H135,2)</f>
        <v>0</v>
      </c>
      <c r="BL135" s="18" t="s">
        <v>150</v>
      </c>
      <c r="BM135" s="216" t="s">
        <v>938</v>
      </c>
    </row>
    <row r="136" spans="1:47" s="2" customFormat="1" ht="12">
      <c r="A136" s="39"/>
      <c r="B136" s="40"/>
      <c r="C136" s="41"/>
      <c r="D136" s="218" t="s">
        <v>152</v>
      </c>
      <c r="E136" s="41"/>
      <c r="F136" s="219" t="s">
        <v>700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152</v>
      </c>
      <c r="AU136" s="18" t="s">
        <v>82</v>
      </c>
    </row>
    <row r="137" spans="1:63" s="12" customFormat="1" ht="25.9" customHeight="1">
      <c r="A137" s="12"/>
      <c r="B137" s="189"/>
      <c r="C137" s="190"/>
      <c r="D137" s="191" t="s">
        <v>71</v>
      </c>
      <c r="E137" s="192" t="s">
        <v>939</v>
      </c>
      <c r="F137" s="192" t="s">
        <v>702</v>
      </c>
      <c r="G137" s="190"/>
      <c r="H137" s="190"/>
      <c r="I137" s="193"/>
      <c r="J137" s="194">
        <f>BK137</f>
        <v>0</v>
      </c>
      <c r="K137" s="190"/>
      <c r="L137" s="195"/>
      <c r="M137" s="196"/>
      <c r="N137" s="197"/>
      <c r="O137" s="197"/>
      <c r="P137" s="198">
        <f>P138</f>
        <v>0</v>
      </c>
      <c r="Q137" s="197"/>
      <c r="R137" s="198">
        <f>R138</f>
        <v>0</v>
      </c>
      <c r="S137" s="197"/>
      <c r="T137" s="199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0" t="s">
        <v>150</v>
      </c>
      <c r="AT137" s="201" t="s">
        <v>71</v>
      </c>
      <c r="AU137" s="201" t="s">
        <v>72</v>
      </c>
      <c r="AY137" s="200" t="s">
        <v>143</v>
      </c>
      <c r="BK137" s="202">
        <f>BK138</f>
        <v>0</v>
      </c>
    </row>
    <row r="138" spans="1:63" s="12" customFormat="1" ht="22.8" customHeight="1">
      <c r="A138" s="12"/>
      <c r="B138" s="189"/>
      <c r="C138" s="190"/>
      <c r="D138" s="191" t="s">
        <v>71</v>
      </c>
      <c r="E138" s="203" t="s">
        <v>72</v>
      </c>
      <c r="F138" s="203" t="s">
        <v>704</v>
      </c>
      <c r="G138" s="190"/>
      <c r="H138" s="190"/>
      <c r="I138" s="193"/>
      <c r="J138" s="204">
        <f>BK138</f>
        <v>0</v>
      </c>
      <c r="K138" s="190"/>
      <c r="L138" s="195"/>
      <c r="M138" s="196"/>
      <c r="N138" s="197"/>
      <c r="O138" s="197"/>
      <c r="P138" s="198">
        <f>SUM(P139:P142)</f>
        <v>0</v>
      </c>
      <c r="Q138" s="197"/>
      <c r="R138" s="198">
        <f>SUM(R139:R142)</f>
        <v>0</v>
      </c>
      <c r="S138" s="197"/>
      <c r="T138" s="199">
        <f>SUM(T139:T142)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0" t="s">
        <v>150</v>
      </c>
      <c r="AT138" s="201" t="s">
        <v>71</v>
      </c>
      <c r="AU138" s="201" t="s">
        <v>80</v>
      </c>
      <c r="AY138" s="200" t="s">
        <v>143</v>
      </c>
      <c r="BK138" s="202">
        <f>SUM(BK139:BK142)</f>
        <v>0</v>
      </c>
    </row>
    <row r="139" spans="1:65" s="2" customFormat="1" ht="33" customHeight="1">
      <c r="A139" s="39"/>
      <c r="B139" s="40"/>
      <c r="C139" s="205" t="s">
        <v>268</v>
      </c>
      <c r="D139" s="205" t="s">
        <v>145</v>
      </c>
      <c r="E139" s="206" t="s">
        <v>940</v>
      </c>
      <c r="F139" s="207" t="s">
        <v>941</v>
      </c>
      <c r="G139" s="208" t="s">
        <v>170</v>
      </c>
      <c r="H139" s="209">
        <v>43</v>
      </c>
      <c r="I139" s="210"/>
      <c r="J139" s="211">
        <f>ROUND(I139*H139,2)</f>
        <v>0</v>
      </c>
      <c r="K139" s="207" t="s">
        <v>19</v>
      </c>
      <c r="L139" s="45"/>
      <c r="M139" s="212" t="s">
        <v>19</v>
      </c>
      <c r="N139" s="213" t="s">
        <v>43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708</v>
      </c>
      <c r="AT139" s="216" t="s">
        <v>145</v>
      </c>
      <c r="AU139" s="216" t="s">
        <v>82</v>
      </c>
      <c r="AY139" s="18" t="s">
        <v>143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708</v>
      </c>
      <c r="BM139" s="216" t="s">
        <v>942</v>
      </c>
    </row>
    <row r="140" spans="1:47" s="2" customFormat="1" ht="12">
      <c r="A140" s="39"/>
      <c r="B140" s="40"/>
      <c r="C140" s="41"/>
      <c r="D140" s="223" t="s">
        <v>154</v>
      </c>
      <c r="E140" s="41"/>
      <c r="F140" s="224" t="s">
        <v>943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154</v>
      </c>
      <c r="AU140" s="18" t="s">
        <v>82</v>
      </c>
    </row>
    <row r="141" spans="1:65" s="2" customFormat="1" ht="24.15" customHeight="1">
      <c r="A141" s="39"/>
      <c r="B141" s="40"/>
      <c r="C141" s="205" t="s">
        <v>7</v>
      </c>
      <c r="D141" s="205" t="s">
        <v>145</v>
      </c>
      <c r="E141" s="206" t="s">
        <v>944</v>
      </c>
      <c r="F141" s="207" t="s">
        <v>945</v>
      </c>
      <c r="G141" s="208" t="s">
        <v>449</v>
      </c>
      <c r="H141" s="209">
        <v>1</v>
      </c>
      <c r="I141" s="210"/>
      <c r="J141" s="211">
        <f>ROUND(I141*H141,2)</f>
        <v>0</v>
      </c>
      <c r="K141" s="207" t="s">
        <v>19</v>
      </c>
      <c r="L141" s="45"/>
      <c r="M141" s="212" t="s">
        <v>19</v>
      </c>
      <c r="N141" s="213" t="s">
        <v>43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708</v>
      </c>
      <c r="AT141" s="216" t="s">
        <v>145</v>
      </c>
      <c r="AU141" s="216" t="s">
        <v>82</v>
      </c>
      <c r="AY141" s="18" t="s">
        <v>143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708</v>
      </c>
      <c r="BM141" s="216" t="s">
        <v>946</v>
      </c>
    </row>
    <row r="142" spans="1:47" s="2" customFormat="1" ht="12">
      <c r="A142" s="39"/>
      <c r="B142" s="40"/>
      <c r="C142" s="41"/>
      <c r="D142" s="223" t="s">
        <v>154</v>
      </c>
      <c r="E142" s="41"/>
      <c r="F142" s="224" t="s">
        <v>947</v>
      </c>
      <c r="G142" s="41"/>
      <c r="H142" s="41"/>
      <c r="I142" s="220"/>
      <c r="J142" s="41"/>
      <c r="K142" s="41"/>
      <c r="L142" s="45"/>
      <c r="M142" s="251"/>
      <c r="N142" s="252"/>
      <c r="O142" s="248"/>
      <c r="P142" s="248"/>
      <c r="Q142" s="248"/>
      <c r="R142" s="248"/>
      <c r="S142" s="248"/>
      <c r="T142" s="25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154</v>
      </c>
      <c r="AU142" s="18" t="s">
        <v>82</v>
      </c>
    </row>
    <row r="143" spans="1:31" s="2" customFormat="1" ht="6.95" customHeight="1">
      <c r="A143" s="39"/>
      <c r="B143" s="60"/>
      <c r="C143" s="61"/>
      <c r="D143" s="61"/>
      <c r="E143" s="61"/>
      <c r="F143" s="61"/>
      <c r="G143" s="61"/>
      <c r="H143" s="61"/>
      <c r="I143" s="61"/>
      <c r="J143" s="61"/>
      <c r="K143" s="61"/>
      <c r="L143" s="45"/>
      <c r="M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</sheetData>
  <sheetProtection password="CC35" sheet="1" objects="1" scenarios="1" formatColumns="0" formatRows="0" autoFilter="0"/>
  <autoFilter ref="C86:K142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2_01/564851111"/>
    <hyperlink ref="F96" r:id="rId2" display="https://podminky.urs.cz/item/CS_URS_2022_01/564851111"/>
    <hyperlink ref="F100" r:id="rId3" display="https://podminky.urs.cz/item/CS_URS_2022_01/565155111"/>
    <hyperlink ref="F102" r:id="rId4" display="https://podminky.urs.cz/item/CS_URS_2022_01/573231106"/>
    <hyperlink ref="F104" r:id="rId5" display="https://podminky.urs.cz/item/CS_URS_2022_01/577134131"/>
    <hyperlink ref="F106" r:id="rId6" display="https://podminky.urs.cz/item/CS_URS_2022_01/596211112"/>
    <hyperlink ref="F113" r:id="rId7" display="https://podminky.urs.cz/item/CS_URS_2022_01/596212210"/>
    <hyperlink ref="F120" r:id="rId8" display="https://podminky.urs.cz/item/CS_URS_2022_01/916231213"/>
    <hyperlink ref="F125" r:id="rId9" display="https://podminky.urs.cz/item/CS_URS_2022_01/916331112"/>
    <hyperlink ref="F131" r:id="rId10" display="https://podminky.urs.cz/item/CS_URS_2022_01/966073810"/>
    <hyperlink ref="F136" r:id="rId11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948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949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SÚSPK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>28057198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>MACÁN PROJEKCE DS s.r.o.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>28057198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>MACÁN PROJEKCE DS s.r.o.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ROUND((SUM(BE90:BE183)),2)</f>
        <v>0</v>
      </c>
      <c r="G33" s="39"/>
      <c r="H33" s="39"/>
      <c r="I33" s="149">
        <v>0.21</v>
      </c>
      <c r="J33" s="148">
        <f>ROUND(((SUM(BE90:BE183))*I33),2)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ROUND((SUM(BF90:BF183)),2)</f>
        <v>0</v>
      </c>
      <c r="G34" s="39"/>
      <c r="H34" s="39"/>
      <c r="I34" s="149">
        <v>0.15</v>
      </c>
      <c r="J34" s="148">
        <f>ROUND(((SUM(BF90:BF183))*I34),2)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ROUND((SUM(BG90:BG183)),2)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ROUND((SUM(BH90:BH183)),2)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ROUND((SUM(BI90:BI183)),2)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201 - RÁMOVÝ MOST PŘES POTOK TŘEBÝCINKA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SÚSPK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MACÁN PROJEKCE DS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9" customFormat="1" ht="24.95" customHeight="1">
      <c r="A60" s="9"/>
      <c r="B60" s="166"/>
      <c r="C60" s="167"/>
      <c r="D60" s="168" t="s">
        <v>117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950</v>
      </c>
      <c r="E61" s="169"/>
      <c r="F61" s="169"/>
      <c r="G61" s="169"/>
      <c r="H61" s="169"/>
      <c r="I61" s="169"/>
      <c r="J61" s="170">
        <f>J92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951</v>
      </c>
      <c r="E62" s="169"/>
      <c r="F62" s="169"/>
      <c r="G62" s="169"/>
      <c r="H62" s="169"/>
      <c r="I62" s="169"/>
      <c r="J62" s="170">
        <f>J112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6"/>
      <c r="C63" s="167"/>
      <c r="D63" s="168" t="s">
        <v>952</v>
      </c>
      <c r="E63" s="169"/>
      <c r="F63" s="169"/>
      <c r="G63" s="169"/>
      <c r="H63" s="169"/>
      <c r="I63" s="169"/>
      <c r="J63" s="170">
        <f>J121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6"/>
      <c r="C64" s="167"/>
      <c r="D64" s="168" t="s">
        <v>953</v>
      </c>
      <c r="E64" s="169"/>
      <c r="F64" s="169"/>
      <c r="G64" s="169"/>
      <c r="H64" s="169"/>
      <c r="I64" s="169"/>
      <c r="J64" s="170">
        <f>J142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6"/>
      <c r="C65" s="167"/>
      <c r="D65" s="168" t="s">
        <v>954</v>
      </c>
      <c r="E65" s="169"/>
      <c r="F65" s="169"/>
      <c r="G65" s="169"/>
      <c r="H65" s="169"/>
      <c r="I65" s="169"/>
      <c r="J65" s="170">
        <f>J153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6"/>
      <c r="C66" s="167"/>
      <c r="D66" s="168" t="s">
        <v>955</v>
      </c>
      <c r="E66" s="169"/>
      <c r="F66" s="169"/>
      <c r="G66" s="169"/>
      <c r="H66" s="169"/>
      <c r="I66" s="169"/>
      <c r="J66" s="170">
        <f>J156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6"/>
      <c r="C67" s="167"/>
      <c r="D67" s="168" t="s">
        <v>956</v>
      </c>
      <c r="E67" s="169"/>
      <c r="F67" s="169"/>
      <c r="G67" s="169"/>
      <c r="H67" s="169"/>
      <c r="I67" s="169"/>
      <c r="J67" s="170">
        <f>J169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6"/>
      <c r="C68" s="167"/>
      <c r="D68" s="168" t="s">
        <v>957</v>
      </c>
      <c r="E68" s="169"/>
      <c r="F68" s="169"/>
      <c r="G68" s="169"/>
      <c r="H68" s="169"/>
      <c r="I68" s="169"/>
      <c r="J68" s="170">
        <f>J171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66"/>
      <c r="C69" s="167"/>
      <c r="D69" s="168" t="s">
        <v>958</v>
      </c>
      <c r="E69" s="169"/>
      <c r="F69" s="169"/>
      <c r="G69" s="169"/>
      <c r="H69" s="169"/>
      <c r="I69" s="169"/>
      <c r="J69" s="170">
        <f>J174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66"/>
      <c r="C70" s="167"/>
      <c r="D70" s="168" t="s">
        <v>959</v>
      </c>
      <c r="E70" s="169"/>
      <c r="F70" s="169"/>
      <c r="G70" s="169"/>
      <c r="H70" s="169"/>
      <c r="I70" s="169"/>
      <c r="J70" s="170">
        <f>J175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128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1" t="str">
        <f>E7</f>
        <v>PŘELOŽKA SILNICE II/117 MĚČÍN TENDR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111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 201 - RÁMOVÝ MOST PŘES POTOK TŘEBÝCINKA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 xml:space="preserve"> </v>
      </c>
      <c r="G84" s="41"/>
      <c r="H84" s="41"/>
      <c r="I84" s="33" t="s">
        <v>23</v>
      </c>
      <c r="J84" s="73" t="str">
        <f>IF(J12="","",J12)</f>
        <v>9. 1. 2023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25.65" customHeight="1">
      <c r="A86" s="39"/>
      <c r="B86" s="40"/>
      <c r="C86" s="33" t="s">
        <v>25</v>
      </c>
      <c r="D86" s="41"/>
      <c r="E86" s="41"/>
      <c r="F86" s="28" t="str">
        <f>E15</f>
        <v>SÚSPK</v>
      </c>
      <c r="G86" s="41"/>
      <c r="H86" s="41"/>
      <c r="I86" s="33" t="s">
        <v>31</v>
      </c>
      <c r="J86" s="37" t="str">
        <f>E21</f>
        <v>MACÁN PROJEKCE DS s.r.o.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5.6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35</v>
      </c>
      <c r="J87" s="37" t="str">
        <f>E24</f>
        <v>MACÁN PROJEKCE DS s.r.o.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129</v>
      </c>
      <c r="D89" s="181" t="s">
        <v>57</v>
      </c>
      <c r="E89" s="181" t="s">
        <v>53</v>
      </c>
      <c r="F89" s="181" t="s">
        <v>54</v>
      </c>
      <c r="G89" s="181" t="s">
        <v>130</v>
      </c>
      <c r="H89" s="181" t="s">
        <v>131</v>
      </c>
      <c r="I89" s="181" t="s">
        <v>132</v>
      </c>
      <c r="J89" s="181" t="s">
        <v>115</v>
      </c>
      <c r="K89" s="182" t="s">
        <v>133</v>
      </c>
      <c r="L89" s="183"/>
      <c r="M89" s="93" t="s">
        <v>19</v>
      </c>
      <c r="N89" s="94" t="s">
        <v>42</v>
      </c>
      <c r="O89" s="94" t="s">
        <v>134</v>
      </c>
      <c r="P89" s="94" t="s">
        <v>135</v>
      </c>
      <c r="Q89" s="94" t="s">
        <v>136</v>
      </c>
      <c r="R89" s="94" t="s">
        <v>137</v>
      </c>
      <c r="S89" s="94" t="s">
        <v>138</v>
      </c>
      <c r="T89" s="95" t="s">
        <v>139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140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P91+P92+P112+P121+P142+P153+P156+P169+P171+P174+P175</f>
        <v>0</v>
      </c>
      <c r="Q90" s="97"/>
      <c r="R90" s="186">
        <f>R91+R92+R112+R121+R142+R153+R156+R169+R171+R174+R175</f>
        <v>458.9717096562</v>
      </c>
      <c r="S90" s="97"/>
      <c r="T90" s="187">
        <f>T91+T92+T112+T121+T142+T153+T156+T169+T171+T174+T175</f>
        <v>132.525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116</v>
      </c>
      <c r="BK90" s="188">
        <f>BK91+BK92+BK112+BK121+BK142+BK153+BK156+BK169+BK171+BK174+BK175</f>
        <v>0</v>
      </c>
    </row>
    <row r="91" spans="1:63" s="12" customFormat="1" ht="25.9" customHeight="1">
      <c r="A91" s="12"/>
      <c r="B91" s="189"/>
      <c r="C91" s="190"/>
      <c r="D91" s="191" t="s">
        <v>71</v>
      </c>
      <c r="E91" s="192" t="s">
        <v>141</v>
      </c>
      <c r="F91" s="192" t="s">
        <v>142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v>0</v>
      </c>
      <c r="Q91" s="197"/>
      <c r="R91" s="198">
        <v>0</v>
      </c>
      <c r="S91" s="197"/>
      <c r="T91" s="199"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80</v>
      </c>
      <c r="AT91" s="201" t="s">
        <v>71</v>
      </c>
      <c r="AU91" s="201" t="s">
        <v>72</v>
      </c>
      <c r="AY91" s="200" t="s">
        <v>143</v>
      </c>
      <c r="BK91" s="202">
        <v>0</v>
      </c>
    </row>
    <row r="92" spans="1:63" s="12" customFormat="1" ht="25.9" customHeight="1">
      <c r="A92" s="12"/>
      <c r="B92" s="189"/>
      <c r="C92" s="190"/>
      <c r="D92" s="191" t="s">
        <v>71</v>
      </c>
      <c r="E92" s="192" t="s">
        <v>80</v>
      </c>
      <c r="F92" s="192" t="s">
        <v>144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SUM(P93:P111)</f>
        <v>0</v>
      </c>
      <c r="Q92" s="197"/>
      <c r="R92" s="198">
        <f>SUM(R93:R111)</f>
        <v>0.03116012</v>
      </c>
      <c r="S92" s="197"/>
      <c r="T92" s="199">
        <f>SUM(T93:T111)</f>
        <v>64.89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80</v>
      </c>
      <c r="AT92" s="201" t="s">
        <v>71</v>
      </c>
      <c r="AU92" s="201" t="s">
        <v>72</v>
      </c>
      <c r="AY92" s="200" t="s">
        <v>143</v>
      </c>
      <c r="BK92" s="202">
        <f>SUM(BK93:BK111)</f>
        <v>0</v>
      </c>
    </row>
    <row r="93" spans="1:65" s="2" customFormat="1" ht="55.5" customHeight="1">
      <c r="A93" s="39"/>
      <c r="B93" s="40"/>
      <c r="C93" s="205" t="s">
        <v>80</v>
      </c>
      <c r="D93" s="205" t="s">
        <v>145</v>
      </c>
      <c r="E93" s="206" t="s">
        <v>960</v>
      </c>
      <c r="F93" s="207" t="s">
        <v>961</v>
      </c>
      <c r="G93" s="208" t="s">
        <v>148</v>
      </c>
      <c r="H93" s="209">
        <v>105</v>
      </c>
      <c r="I93" s="210"/>
      <c r="J93" s="211">
        <f>ROUND(I93*H93,2)</f>
        <v>0</v>
      </c>
      <c r="K93" s="207" t="s">
        <v>149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0.098</v>
      </c>
      <c r="T93" s="215">
        <f>S93*H93</f>
        <v>10.290000000000001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150</v>
      </c>
      <c r="AT93" s="216" t="s">
        <v>145</v>
      </c>
      <c r="AU93" s="216" t="s">
        <v>80</v>
      </c>
      <c r="AY93" s="18" t="s">
        <v>143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150</v>
      </c>
      <c r="BM93" s="216" t="s">
        <v>82</v>
      </c>
    </row>
    <row r="94" spans="1:47" s="2" customFormat="1" ht="12">
      <c r="A94" s="39"/>
      <c r="B94" s="40"/>
      <c r="C94" s="41"/>
      <c r="D94" s="218" t="s">
        <v>152</v>
      </c>
      <c r="E94" s="41"/>
      <c r="F94" s="219" t="s">
        <v>962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152</v>
      </c>
      <c r="AU94" s="18" t="s">
        <v>80</v>
      </c>
    </row>
    <row r="95" spans="1:65" s="2" customFormat="1" ht="66.75" customHeight="1">
      <c r="A95" s="39"/>
      <c r="B95" s="40"/>
      <c r="C95" s="205" t="s">
        <v>82</v>
      </c>
      <c r="D95" s="205" t="s">
        <v>145</v>
      </c>
      <c r="E95" s="206" t="s">
        <v>963</v>
      </c>
      <c r="F95" s="207" t="s">
        <v>964</v>
      </c>
      <c r="G95" s="208" t="s">
        <v>148</v>
      </c>
      <c r="H95" s="209">
        <v>105</v>
      </c>
      <c r="I95" s="210"/>
      <c r="J95" s="211">
        <f>ROUND(I95*H95,2)</f>
        <v>0</v>
      </c>
      <c r="K95" s="207" t="s">
        <v>149</v>
      </c>
      <c r="L95" s="45"/>
      <c r="M95" s="212" t="s">
        <v>19</v>
      </c>
      <c r="N95" s="213" t="s">
        <v>43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0.22</v>
      </c>
      <c r="T95" s="215">
        <f>S95*H95</f>
        <v>23.1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150</v>
      </c>
      <c r="AT95" s="216" t="s">
        <v>145</v>
      </c>
      <c r="AU95" s="216" t="s">
        <v>80</v>
      </c>
      <c r="AY95" s="18" t="s">
        <v>143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150</v>
      </c>
      <c r="BM95" s="216" t="s">
        <v>150</v>
      </c>
    </row>
    <row r="96" spans="1:47" s="2" customFormat="1" ht="12">
      <c r="A96" s="39"/>
      <c r="B96" s="40"/>
      <c r="C96" s="41"/>
      <c r="D96" s="218" t="s">
        <v>152</v>
      </c>
      <c r="E96" s="41"/>
      <c r="F96" s="219" t="s">
        <v>965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152</v>
      </c>
      <c r="AU96" s="18" t="s">
        <v>80</v>
      </c>
    </row>
    <row r="97" spans="1:65" s="2" customFormat="1" ht="62.7" customHeight="1">
      <c r="A97" s="39"/>
      <c r="B97" s="40"/>
      <c r="C97" s="205" t="s">
        <v>162</v>
      </c>
      <c r="D97" s="205" t="s">
        <v>145</v>
      </c>
      <c r="E97" s="206" t="s">
        <v>966</v>
      </c>
      <c r="F97" s="207" t="s">
        <v>967</v>
      </c>
      <c r="G97" s="208" t="s">
        <v>148</v>
      </c>
      <c r="H97" s="209">
        <v>105</v>
      </c>
      <c r="I97" s="210"/>
      <c r="J97" s="211">
        <f>ROUND(I97*H97,2)</f>
        <v>0</v>
      </c>
      <c r="K97" s="207" t="s">
        <v>149</v>
      </c>
      <c r="L97" s="45"/>
      <c r="M97" s="212" t="s">
        <v>19</v>
      </c>
      <c r="N97" s="213" t="s">
        <v>43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0.3</v>
      </c>
      <c r="T97" s="215">
        <f>S97*H97</f>
        <v>31.5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150</v>
      </c>
      <c r="AT97" s="216" t="s">
        <v>145</v>
      </c>
      <c r="AU97" s="216" t="s">
        <v>80</v>
      </c>
      <c r="AY97" s="18" t="s">
        <v>143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150</v>
      </c>
      <c r="BM97" s="216" t="s">
        <v>180</v>
      </c>
    </row>
    <row r="98" spans="1:47" s="2" customFormat="1" ht="12">
      <c r="A98" s="39"/>
      <c r="B98" s="40"/>
      <c r="C98" s="41"/>
      <c r="D98" s="218" t="s">
        <v>152</v>
      </c>
      <c r="E98" s="41"/>
      <c r="F98" s="219" t="s">
        <v>968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152</v>
      </c>
      <c r="AU98" s="18" t="s">
        <v>80</v>
      </c>
    </row>
    <row r="99" spans="1:65" s="2" customFormat="1" ht="24.15" customHeight="1">
      <c r="A99" s="39"/>
      <c r="B99" s="40"/>
      <c r="C99" s="205" t="s">
        <v>150</v>
      </c>
      <c r="D99" s="205" t="s">
        <v>145</v>
      </c>
      <c r="E99" s="206" t="s">
        <v>175</v>
      </c>
      <c r="F99" s="207" t="s">
        <v>176</v>
      </c>
      <c r="G99" s="208" t="s">
        <v>177</v>
      </c>
      <c r="H99" s="209">
        <v>80</v>
      </c>
      <c r="I99" s="210"/>
      <c r="J99" s="211">
        <f>ROUND(I99*H99,2)</f>
        <v>0</v>
      </c>
      <c r="K99" s="207" t="s">
        <v>149</v>
      </c>
      <c r="L99" s="45"/>
      <c r="M99" s="212" t="s">
        <v>19</v>
      </c>
      <c r="N99" s="213" t="s">
        <v>43</v>
      </c>
      <c r="O99" s="85"/>
      <c r="P99" s="214">
        <f>O99*H99</f>
        <v>0</v>
      </c>
      <c r="Q99" s="214">
        <v>3.2634E-05</v>
      </c>
      <c r="R99" s="214">
        <f>Q99*H99</f>
        <v>0.00261072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150</v>
      </c>
      <c r="AT99" s="216" t="s">
        <v>145</v>
      </c>
      <c r="AU99" s="216" t="s">
        <v>80</v>
      </c>
      <c r="AY99" s="18" t="s">
        <v>143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80</v>
      </c>
      <c r="BK99" s="217">
        <f>ROUND(I99*H99,2)</f>
        <v>0</v>
      </c>
      <c r="BL99" s="18" t="s">
        <v>150</v>
      </c>
      <c r="BM99" s="216" t="s">
        <v>193</v>
      </c>
    </row>
    <row r="100" spans="1:47" s="2" customFormat="1" ht="12">
      <c r="A100" s="39"/>
      <c r="B100" s="40"/>
      <c r="C100" s="41"/>
      <c r="D100" s="218" t="s">
        <v>152</v>
      </c>
      <c r="E100" s="41"/>
      <c r="F100" s="219" t="s">
        <v>179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152</v>
      </c>
      <c r="AU100" s="18" t="s">
        <v>80</v>
      </c>
    </row>
    <row r="101" spans="1:65" s="2" customFormat="1" ht="33" customHeight="1">
      <c r="A101" s="39"/>
      <c r="B101" s="40"/>
      <c r="C101" s="205" t="s">
        <v>174</v>
      </c>
      <c r="D101" s="205" t="s">
        <v>145</v>
      </c>
      <c r="E101" s="206" t="s">
        <v>969</v>
      </c>
      <c r="F101" s="207" t="s">
        <v>970</v>
      </c>
      <c r="G101" s="208" t="s">
        <v>183</v>
      </c>
      <c r="H101" s="209">
        <v>238.99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150</v>
      </c>
      <c r="AT101" s="216" t="s">
        <v>145</v>
      </c>
      <c r="AU101" s="216" t="s">
        <v>80</v>
      </c>
      <c r="AY101" s="18" t="s">
        <v>143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150</v>
      </c>
      <c r="BM101" s="216" t="s">
        <v>207</v>
      </c>
    </row>
    <row r="102" spans="1:65" s="2" customFormat="1" ht="24.15" customHeight="1">
      <c r="A102" s="39"/>
      <c r="B102" s="40"/>
      <c r="C102" s="205" t="s">
        <v>638</v>
      </c>
      <c r="D102" s="205" t="s">
        <v>145</v>
      </c>
      <c r="E102" s="206" t="s">
        <v>250</v>
      </c>
      <c r="F102" s="207" t="s">
        <v>251</v>
      </c>
      <c r="G102" s="208" t="s">
        <v>183</v>
      </c>
      <c r="H102" s="209">
        <v>238.99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150</v>
      </c>
      <c r="AT102" s="216" t="s">
        <v>145</v>
      </c>
      <c r="AU102" s="216" t="s">
        <v>80</v>
      </c>
      <c r="AY102" s="18" t="s">
        <v>143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150</v>
      </c>
      <c r="BM102" s="216" t="s">
        <v>971</v>
      </c>
    </row>
    <row r="103" spans="1:47" s="2" customFormat="1" ht="12">
      <c r="A103" s="39"/>
      <c r="B103" s="40"/>
      <c r="C103" s="41"/>
      <c r="D103" s="223" t="s">
        <v>154</v>
      </c>
      <c r="E103" s="41"/>
      <c r="F103" s="224" t="s">
        <v>253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154</v>
      </c>
      <c r="AU103" s="18" t="s">
        <v>80</v>
      </c>
    </row>
    <row r="104" spans="1:51" s="13" customFormat="1" ht="12">
      <c r="A104" s="13"/>
      <c r="B104" s="225"/>
      <c r="C104" s="226"/>
      <c r="D104" s="223" t="s">
        <v>186</v>
      </c>
      <c r="E104" s="227" t="s">
        <v>19</v>
      </c>
      <c r="F104" s="228" t="s">
        <v>972</v>
      </c>
      <c r="G104" s="226"/>
      <c r="H104" s="229">
        <v>238.99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186</v>
      </c>
      <c r="AU104" s="235" t="s">
        <v>80</v>
      </c>
      <c r="AV104" s="13" t="s">
        <v>82</v>
      </c>
      <c r="AW104" s="13" t="s">
        <v>34</v>
      </c>
      <c r="AX104" s="13" t="s">
        <v>80</v>
      </c>
      <c r="AY104" s="235" t="s">
        <v>143</v>
      </c>
    </row>
    <row r="105" spans="1:65" s="2" customFormat="1" ht="37.8" customHeight="1">
      <c r="A105" s="39"/>
      <c r="B105" s="40"/>
      <c r="C105" s="205" t="s">
        <v>213</v>
      </c>
      <c r="D105" s="205" t="s">
        <v>145</v>
      </c>
      <c r="E105" s="206" t="s">
        <v>973</v>
      </c>
      <c r="F105" s="207" t="s">
        <v>974</v>
      </c>
      <c r="G105" s="208" t="s">
        <v>183</v>
      </c>
      <c r="H105" s="209">
        <v>39.72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150</v>
      </c>
      <c r="AT105" s="216" t="s">
        <v>145</v>
      </c>
      <c r="AU105" s="216" t="s">
        <v>80</v>
      </c>
      <c r="AY105" s="18" t="s">
        <v>143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150</v>
      </c>
      <c r="BM105" s="216" t="s">
        <v>244</v>
      </c>
    </row>
    <row r="106" spans="1:65" s="2" customFormat="1" ht="24.15" customHeight="1">
      <c r="A106" s="39"/>
      <c r="B106" s="40"/>
      <c r="C106" s="205" t="s">
        <v>220</v>
      </c>
      <c r="D106" s="205" t="s">
        <v>145</v>
      </c>
      <c r="E106" s="206" t="s">
        <v>975</v>
      </c>
      <c r="F106" s="207" t="s">
        <v>976</v>
      </c>
      <c r="G106" s="208" t="s">
        <v>148</v>
      </c>
      <c r="H106" s="209">
        <v>22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150</v>
      </c>
      <c r="AT106" s="216" t="s">
        <v>145</v>
      </c>
      <c r="AU106" s="216" t="s">
        <v>80</v>
      </c>
      <c r="AY106" s="18" t="s">
        <v>143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150</v>
      </c>
      <c r="BM106" s="216" t="s">
        <v>255</v>
      </c>
    </row>
    <row r="107" spans="1:65" s="2" customFormat="1" ht="16.5" customHeight="1">
      <c r="A107" s="39"/>
      <c r="B107" s="40"/>
      <c r="C107" s="205" t="s">
        <v>227</v>
      </c>
      <c r="D107" s="205" t="s">
        <v>145</v>
      </c>
      <c r="E107" s="206" t="s">
        <v>977</v>
      </c>
      <c r="F107" s="207" t="s">
        <v>978</v>
      </c>
      <c r="G107" s="208" t="s">
        <v>148</v>
      </c>
      <c r="H107" s="209">
        <v>22</v>
      </c>
      <c r="I107" s="210"/>
      <c r="J107" s="211">
        <f>ROUND(I107*H107,2)</f>
        <v>0</v>
      </c>
      <c r="K107" s="207" t="s">
        <v>149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0.0012727</v>
      </c>
      <c r="R107" s="214">
        <f>Q107*H107</f>
        <v>0.0279994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150</v>
      </c>
      <c r="AT107" s="216" t="s">
        <v>145</v>
      </c>
      <c r="AU107" s="216" t="s">
        <v>80</v>
      </c>
      <c r="AY107" s="18" t="s">
        <v>143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150</v>
      </c>
      <c r="BM107" s="216" t="s">
        <v>268</v>
      </c>
    </row>
    <row r="108" spans="1:47" s="2" customFormat="1" ht="12">
      <c r="A108" s="39"/>
      <c r="B108" s="40"/>
      <c r="C108" s="41"/>
      <c r="D108" s="218" t="s">
        <v>152</v>
      </c>
      <c r="E108" s="41"/>
      <c r="F108" s="219" t="s">
        <v>979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152</v>
      </c>
      <c r="AU108" s="18" t="s">
        <v>80</v>
      </c>
    </row>
    <row r="109" spans="1:65" s="2" customFormat="1" ht="16.5" customHeight="1">
      <c r="A109" s="39"/>
      <c r="B109" s="40"/>
      <c r="C109" s="236" t="s">
        <v>234</v>
      </c>
      <c r="D109" s="236" t="s">
        <v>189</v>
      </c>
      <c r="E109" s="237" t="s">
        <v>336</v>
      </c>
      <c r="F109" s="238" t="s">
        <v>337</v>
      </c>
      <c r="G109" s="239" t="s">
        <v>338</v>
      </c>
      <c r="H109" s="240">
        <v>0.55</v>
      </c>
      <c r="I109" s="241"/>
      <c r="J109" s="242">
        <f>ROUND(I109*H109,2)</f>
        <v>0</v>
      </c>
      <c r="K109" s="238" t="s">
        <v>149</v>
      </c>
      <c r="L109" s="243"/>
      <c r="M109" s="244" t="s">
        <v>19</v>
      </c>
      <c r="N109" s="245" t="s">
        <v>43</v>
      </c>
      <c r="O109" s="85"/>
      <c r="P109" s="214">
        <f>O109*H109</f>
        <v>0</v>
      </c>
      <c r="Q109" s="214">
        <v>0.001</v>
      </c>
      <c r="R109" s="214">
        <f>Q109*H109</f>
        <v>0.00055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193</v>
      </c>
      <c r="AT109" s="216" t="s">
        <v>189</v>
      </c>
      <c r="AU109" s="216" t="s">
        <v>80</v>
      </c>
      <c r="AY109" s="18" t="s">
        <v>143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150</v>
      </c>
      <c r="BM109" s="216" t="s">
        <v>279</v>
      </c>
    </row>
    <row r="110" spans="1:65" s="2" customFormat="1" ht="21.75" customHeight="1">
      <c r="A110" s="39"/>
      <c r="B110" s="40"/>
      <c r="C110" s="205" t="s">
        <v>8</v>
      </c>
      <c r="D110" s="205" t="s">
        <v>145</v>
      </c>
      <c r="E110" s="206" t="s">
        <v>980</v>
      </c>
      <c r="F110" s="207" t="s">
        <v>981</v>
      </c>
      <c r="G110" s="208" t="s">
        <v>183</v>
      </c>
      <c r="H110" s="209">
        <v>1</v>
      </c>
      <c r="I110" s="210"/>
      <c r="J110" s="211">
        <f>ROUND(I110*H110,2)</f>
        <v>0</v>
      </c>
      <c r="K110" s="207" t="s">
        <v>149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150</v>
      </c>
      <c r="AT110" s="216" t="s">
        <v>145</v>
      </c>
      <c r="AU110" s="216" t="s">
        <v>80</v>
      </c>
      <c r="AY110" s="18" t="s">
        <v>143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150</v>
      </c>
      <c r="BM110" s="216" t="s">
        <v>291</v>
      </c>
    </row>
    <row r="111" spans="1:47" s="2" customFormat="1" ht="12">
      <c r="A111" s="39"/>
      <c r="B111" s="40"/>
      <c r="C111" s="41"/>
      <c r="D111" s="218" t="s">
        <v>152</v>
      </c>
      <c r="E111" s="41"/>
      <c r="F111" s="219" t="s">
        <v>982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152</v>
      </c>
      <c r="AU111" s="18" t="s">
        <v>80</v>
      </c>
    </row>
    <row r="112" spans="1:63" s="12" customFormat="1" ht="25.9" customHeight="1">
      <c r="A112" s="12"/>
      <c r="B112" s="189"/>
      <c r="C112" s="190"/>
      <c r="D112" s="191" t="s">
        <v>71</v>
      </c>
      <c r="E112" s="192" t="s">
        <v>82</v>
      </c>
      <c r="F112" s="192" t="s">
        <v>367</v>
      </c>
      <c r="G112" s="190"/>
      <c r="H112" s="190"/>
      <c r="I112" s="193"/>
      <c r="J112" s="194">
        <f>BK112</f>
        <v>0</v>
      </c>
      <c r="K112" s="190"/>
      <c r="L112" s="195"/>
      <c r="M112" s="196"/>
      <c r="N112" s="197"/>
      <c r="O112" s="197"/>
      <c r="P112" s="198">
        <f>SUM(P113:P120)</f>
        <v>0</v>
      </c>
      <c r="Q112" s="197"/>
      <c r="R112" s="198">
        <f>SUM(R113:R120)</f>
        <v>183.69682929399997</v>
      </c>
      <c r="S112" s="197"/>
      <c r="T112" s="199">
        <f>SUM(T113:T120)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0" t="s">
        <v>80</v>
      </c>
      <c r="AT112" s="201" t="s">
        <v>71</v>
      </c>
      <c r="AU112" s="201" t="s">
        <v>72</v>
      </c>
      <c r="AY112" s="200" t="s">
        <v>143</v>
      </c>
      <c r="BK112" s="202">
        <f>SUM(BK113:BK120)</f>
        <v>0</v>
      </c>
    </row>
    <row r="113" spans="1:65" s="2" customFormat="1" ht="24.15" customHeight="1">
      <c r="A113" s="39"/>
      <c r="B113" s="40"/>
      <c r="C113" s="205" t="s">
        <v>244</v>
      </c>
      <c r="D113" s="205" t="s">
        <v>145</v>
      </c>
      <c r="E113" s="206" t="s">
        <v>983</v>
      </c>
      <c r="F113" s="207" t="s">
        <v>984</v>
      </c>
      <c r="G113" s="208" t="s">
        <v>183</v>
      </c>
      <c r="H113" s="209">
        <v>13.88</v>
      </c>
      <c r="I113" s="210"/>
      <c r="J113" s="211">
        <f>ROUND(I113*H113,2)</f>
        <v>0</v>
      </c>
      <c r="K113" s="207" t="s">
        <v>149</v>
      </c>
      <c r="L113" s="45"/>
      <c r="M113" s="212" t="s">
        <v>19</v>
      </c>
      <c r="N113" s="213" t="s">
        <v>43</v>
      </c>
      <c r="O113" s="85"/>
      <c r="P113" s="214">
        <f>O113*H113</f>
        <v>0</v>
      </c>
      <c r="Q113" s="214">
        <v>2.345788</v>
      </c>
      <c r="R113" s="214">
        <f>Q113*H113</f>
        <v>32.55953744000001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150</v>
      </c>
      <c r="AT113" s="216" t="s">
        <v>145</v>
      </c>
      <c r="AU113" s="216" t="s">
        <v>80</v>
      </c>
      <c r="AY113" s="18" t="s">
        <v>143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150</v>
      </c>
      <c r="BM113" s="216" t="s">
        <v>301</v>
      </c>
    </row>
    <row r="114" spans="1:47" s="2" customFormat="1" ht="12">
      <c r="A114" s="39"/>
      <c r="B114" s="40"/>
      <c r="C114" s="41"/>
      <c r="D114" s="218" t="s">
        <v>152</v>
      </c>
      <c r="E114" s="41"/>
      <c r="F114" s="219" t="s">
        <v>985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152</v>
      </c>
      <c r="AU114" s="18" t="s">
        <v>80</v>
      </c>
    </row>
    <row r="115" spans="1:65" s="2" customFormat="1" ht="16.5" customHeight="1">
      <c r="A115" s="39"/>
      <c r="B115" s="40"/>
      <c r="C115" s="205" t="s">
        <v>620</v>
      </c>
      <c r="D115" s="205" t="s">
        <v>145</v>
      </c>
      <c r="E115" s="206" t="s">
        <v>986</v>
      </c>
      <c r="F115" s="207" t="s">
        <v>987</v>
      </c>
      <c r="G115" s="208" t="s">
        <v>183</v>
      </c>
      <c r="H115" s="209">
        <v>39.91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2.33238411425708</v>
      </c>
      <c r="R115" s="214">
        <f>Q115*H115</f>
        <v>93.08545000000005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150</v>
      </c>
      <c r="AT115" s="216" t="s">
        <v>145</v>
      </c>
      <c r="AU115" s="216" t="s">
        <v>80</v>
      </c>
      <c r="AY115" s="18" t="s">
        <v>143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150</v>
      </c>
      <c r="BM115" s="216" t="s">
        <v>311</v>
      </c>
    </row>
    <row r="116" spans="1:65" s="2" customFormat="1" ht="24.15" customHeight="1">
      <c r="A116" s="39"/>
      <c r="B116" s="40"/>
      <c r="C116" s="205" t="s">
        <v>249</v>
      </c>
      <c r="D116" s="205" t="s">
        <v>145</v>
      </c>
      <c r="E116" s="206" t="s">
        <v>988</v>
      </c>
      <c r="F116" s="207" t="s">
        <v>989</v>
      </c>
      <c r="G116" s="208" t="s">
        <v>183</v>
      </c>
      <c r="H116" s="209">
        <v>22.64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2.52624779151943</v>
      </c>
      <c r="R116" s="214">
        <f>Q116*H116</f>
        <v>57.1942499999999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150</v>
      </c>
      <c r="AT116" s="216" t="s">
        <v>145</v>
      </c>
      <c r="AU116" s="216" t="s">
        <v>80</v>
      </c>
      <c r="AY116" s="18" t="s">
        <v>143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150</v>
      </c>
      <c r="BM116" s="216" t="s">
        <v>323</v>
      </c>
    </row>
    <row r="117" spans="1:65" s="2" customFormat="1" ht="21.75" customHeight="1">
      <c r="A117" s="39"/>
      <c r="B117" s="40"/>
      <c r="C117" s="205" t="s">
        <v>255</v>
      </c>
      <c r="D117" s="205" t="s">
        <v>145</v>
      </c>
      <c r="E117" s="206" t="s">
        <v>990</v>
      </c>
      <c r="F117" s="207" t="s">
        <v>991</v>
      </c>
      <c r="G117" s="208" t="s">
        <v>148</v>
      </c>
      <c r="H117" s="209">
        <v>5.6</v>
      </c>
      <c r="I117" s="210"/>
      <c r="J117" s="211">
        <f>ROUND(I117*H117,2)</f>
        <v>0</v>
      </c>
      <c r="K117" s="207" t="s">
        <v>19</v>
      </c>
      <c r="L117" s="45"/>
      <c r="M117" s="212" t="s">
        <v>19</v>
      </c>
      <c r="N117" s="213" t="s">
        <v>43</v>
      </c>
      <c r="O117" s="85"/>
      <c r="P117" s="214">
        <f>O117*H117</f>
        <v>0</v>
      </c>
      <c r="Q117" s="214">
        <v>0.00143928571428571</v>
      </c>
      <c r="R117" s="214">
        <f>Q117*H117</f>
        <v>0.008059999999999975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150</v>
      </c>
      <c r="AT117" s="216" t="s">
        <v>145</v>
      </c>
      <c r="AU117" s="216" t="s">
        <v>80</v>
      </c>
      <c r="AY117" s="18" t="s">
        <v>143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150</v>
      </c>
      <c r="BM117" s="216" t="s">
        <v>335</v>
      </c>
    </row>
    <row r="118" spans="1:65" s="2" customFormat="1" ht="21.75" customHeight="1">
      <c r="A118" s="39"/>
      <c r="B118" s="40"/>
      <c r="C118" s="205" t="s">
        <v>261</v>
      </c>
      <c r="D118" s="205" t="s">
        <v>145</v>
      </c>
      <c r="E118" s="206" t="s">
        <v>992</v>
      </c>
      <c r="F118" s="207" t="s">
        <v>993</v>
      </c>
      <c r="G118" s="208" t="s">
        <v>148</v>
      </c>
      <c r="H118" s="209">
        <v>5.6</v>
      </c>
      <c r="I118" s="210"/>
      <c r="J118" s="211">
        <f>ROUND(I118*H118,2)</f>
        <v>0</v>
      </c>
      <c r="K118" s="207" t="s">
        <v>19</v>
      </c>
      <c r="L118" s="45"/>
      <c r="M118" s="212" t="s">
        <v>19</v>
      </c>
      <c r="N118" s="213" t="s">
        <v>43</v>
      </c>
      <c r="O118" s="85"/>
      <c r="P118" s="214">
        <f>O118*H118</f>
        <v>0</v>
      </c>
      <c r="Q118" s="214">
        <v>3.57142857142857E-05</v>
      </c>
      <c r="R118" s="214">
        <f>Q118*H118</f>
        <v>0.0001999999999999999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150</v>
      </c>
      <c r="AT118" s="216" t="s">
        <v>145</v>
      </c>
      <c r="AU118" s="216" t="s">
        <v>80</v>
      </c>
      <c r="AY118" s="18" t="s">
        <v>143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150</v>
      </c>
      <c r="BM118" s="216" t="s">
        <v>347</v>
      </c>
    </row>
    <row r="119" spans="1:65" s="2" customFormat="1" ht="24.15" customHeight="1">
      <c r="A119" s="39"/>
      <c r="B119" s="40"/>
      <c r="C119" s="205" t="s">
        <v>268</v>
      </c>
      <c r="D119" s="205" t="s">
        <v>145</v>
      </c>
      <c r="E119" s="206" t="s">
        <v>994</v>
      </c>
      <c r="F119" s="207" t="s">
        <v>995</v>
      </c>
      <c r="G119" s="208" t="s">
        <v>192</v>
      </c>
      <c r="H119" s="209">
        <v>0.818</v>
      </c>
      <c r="I119" s="210"/>
      <c r="J119" s="211">
        <f>ROUND(I119*H119,2)</f>
        <v>0</v>
      </c>
      <c r="K119" s="207" t="s">
        <v>149</v>
      </c>
      <c r="L119" s="45"/>
      <c r="M119" s="212" t="s">
        <v>19</v>
      </c>
      <c r="N119" s="213" t="s">
        <v>43</v>
      </c>
      <c r="O119" s="85"/>
      <c r="P119" s="214">
        <f>O119*H119</f>
        <v>0</v>
      </c>
      <c r="Q119" s="214">
        <v>1.038303</v>
      </c>
      <c r="R119" s="214">
        <f>Q119*H119</f>
        <v>0.8493318539999999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150</v>
      </c>
      <c r="AT119" s="216" t="s">
        <v>145</v>
      </c>
      <c r="AU119" s="216" t="s">
        <v>80</v>
      </c>
      <c r="AY119" s="18" t="s">
        <v>143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150</v>
      </c>
      <c r="BM119" s="216" t="s">
        <v>355</v>
      </c>
    </row>
    <row r="120" spans="1:47" s="2" customFormat="1" ht="12">
      <c r="A120" s="39"/>
      <c r="B120" s="40"/>
      <c r="C120" s="41"/>
      <c r="D120" s="218" t="s">
        <v>152</v>
      </c>
      <c r="E120" s="41"/>
      <c r="F120" s="219" t="s">
        <v>996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152</v>
      </c>
      <c r="AU120" s="18" t="s">
        <v>80</v>
      </c>
    </row>
    <row r="121" spans="1:63" s="12" customFormat="1" ht="25.9" customHeight="1">
      <c r="A121" s="12"/>
      <c r="B121" s="189"/>
      <c r="C121" s="190"/>
      <c r="D121" s="191" t="s">
        <v>71</v>
      </c>
      <c r="E121" s="192" t="s">
        <v>162</v>
      </c>
      <c r="F121" s="192" t="s">
        <v>997</v>
      </c>
      <c r="G121" s="190"/>
      <c r="H121" s="190"/>
      <c r="I121" s="193"/>
      <c r="J121" s="194">
        <f>BK121</f>
        <v>0</v>
      </c>
      <c r="K121" s="190"/>
      <c r="L121" s="195"/>
      <c r="M121" s="196"/>
      <c r="N121" s="197"/>
      <c r="O121" s="197"/>
      <c r="P121" s="198">
        <f>SUM(P122:P141)</f>
        <v>0</v>
      </c>
      <c r="Q121" s="197"/>
      <c r="R121" s="198">
        <f>SUM(R122:R141)</f>
        <v>150.2582556962</v>
      </c>
      <c r="S121" s="197"/>
      <c r="T121" s="199">
        <f>SUM(T122:T141)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0" t="s">
        <v>80</v>
      </c>
      <c r="AT121" s="201" t="s">
        <v>71</v>
      </c>
      <c r="AU121" s="201" t="s">
        <v>72</v>
      </c>
      <c r="AY121" s="200" t="s">
        <v>143</v>
      </c>
      <c r="BK121" s="202">
        <f>SUM(BK122:BK141)</f>
        <v>0</v>
      </c>
    </row>
    <row r="122" spans="1:65" s="2" customFormat="1" ht="24.15" customHeight="1">
      <c r="A122" s="39"/>
      <c r="B122" s="40"/>
      <c r="C122" s="205" t="s">
        <v>7</v>
      </c>
      <c r="D122" s="205" t="s">
        <v>145</v>
      </c>
      <c r="E122" s="206" t="s">
        <v>998</v>
      </c>
      <c r="F122" s="207" t="s">
        <v>999</v>
      </c>
      <c r="G122" s="208" t="s">
        <v>183</v>
      </c>
      <c r="H122" s="209">
        <v>4.085</v>
      </c>
      <c r="I122" s="210"/>
      <c r="J122" s="211">
        <f>ROUND(I122*H122,2)</f>
        <v>0</v>
      </c>
      <c r="K122" s="207" t="s">
        <v>149</v>
      </c>
      <c r="L122" s="45"/>
      <c r="M122" s="212" t="s">
        <v>19</v>
      </c>
      <c r="N122" s="213" t="s">
        <v>43</v>
      </c>
      <c r="O122" s="85"/>
      <c r="P122" s="214">
        <f>O122*H122</f>
        <v>0</v>
      </c>
      <c r="Q122" s="214">
        <v>2.50209</v>
      </c>
      <c r="R122" s="214">
        <f>Q122*H122</f>
        <v>10.22103765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150</v>
      </c>
      <c r="AT122" s="216" t="s">
        <v>145</v>
      </c>
      <c r="AU122" s="216" t="s">
        <v>80</v>
      </c>
      <c r="AY122" s="18" t="s">
        <v>143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150</v>
      </c>
      <c r="BM122" s="216" t="s">
        <v>368</v>
      </c>
    </row>
    <row r="123" spans="1:47" s="2" customFormat="1" ht="12">
      <c r="A123" s="39"/>
      <c r="B123" s="40"/>
      <c r="C123" s="41"/>
      <c r="D123" s="218" t="s">
        <v>152</v>
      </c>
      <c r="E123" s="41"/>
      <c r="F123" s="219" t="s">
        <v>1000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152</v>
      </c>
      <c r="AU123" s="18" t="s">
        <v>80</v>
      </c>
    </row>
    <row r="124" spans="1:65" s="2" customFormat="1" ht="24.15" customHeight="1">
      <c r="A124" s="39"/>
      <c r="B124" s="40"/>
      <c r="C124" s="205" t="s">
        <v>279</v>
      </c>
      <c r="D124" s="205" t="s">
        <v>145</v>
      </c>
      <c r="E124" s="206" t="s">
        <v>1001</v>
      </c>
      <c r="F124" s="207" t="s">
        <v>1002</v>
      </c>
      <c r="G124" s="208" t="s">
        <v>148</v>
      </c>
      <c r="H124" s="209">
        <v>30.34</v>
      </c>
      <c r="I124" s="210"/>
      <c r="J124" s="211">
        <f>ROUND(I124*H124,2)</f>
        <v>0</v>
      </c>
      <c r="K124" s="207" t="s">
        <v>19</v>
      </c>
      <c r="L124" s="45"/>
      <c r="M124" s="212" t="s">
        <v>19</v>
      </c>
      <c r="N124" s="213" t="s">
        <v>43</v>
      </c>
      <c r="O124" s="85"/>
      <c r="P124" s="214">
        <f>O124*H124</f>
        <v>0</v>
      </c>
      <c r="Q124" s="214">
        <v>0.0018246539222149</v>
      </c>
      <c r="R124" s="214">
        <f>Q124*H124</f>
        <v>0.05536000000000007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150</v>
      </c>
      <c r="AT124" s="216" t="s">
        <v>145</v>
      </c>
      <c r="AU124" s="216" t="s">
        <v>80</v>
      </c>
      <c r="AY124" s="18" t="s">
        <v>143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80</v>
      </c>
      <c r="BK124" s="217">
        <f>ROUND(I124*H124,2)</f>
        <v>0</v>
      </c>
      <c r="BL124" s="18" t="s">
        <v>150</v>
      </c>
      <c r="BM124" s="216" t="s">
        <v>379</v>
      </c>
    </row>
    <row r="125" spans="1:65" s="2" customFormat="1" ht="24.15" customHeight="1">
      <c r="A125" s="39"/>
      <c r="B125" s="40"/>
      <c r="C125" s="205" t="s">
        <v>285</v>
      </c>
      <c r="D125" s="205" t="s">
        <v>145</v>
      </c>
      <c r="E125" s="206" t="s">
        <v>1003</v>
      </c>
      <c r="F125" s="207" t="s">
        <v>1004</v>
      </c>
      <c r="G125" s="208" t="s">
        <v>148</v>
      </c>
      <c r="H125" s="209">
        <v>30.34</v>
      </c>
      <c r="I125" s="210"/>
      <c r="J125" s="211">
        <f>ROUND(I125*H125,2)</f>
        <v>0</v>
      </c>
      <c r="K125" s="207" t="s">
        <v>19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3.59261700725115E-05</v>
      </c>
      <c r="R125" s="214">
        <f>Q125*H125</f>
        <v>0.001089999999999999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150</v>
      </c>
      <c r="AT125" s="216" t="s">
        <v>145</v>
      </c>
      <c r="AU125" s="216" t="s">
        <v>80</v>
      </c>
      <c r="AY125" s="18" t="s">
        <v>143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150</v>
      </c>
      <c r="BM125" s="216" t="s">
        <v>391</v>
      </c>
    </row>
    <row r="126" spans="1:65" s="2" customFormat="1" ht="44.25" customHeight="1">
      <c r="A126" s="39"/>
      <c r="B126" s="40"/>
      <c r="C126" s="205" t="s">
        <v>291</v>
      </c>
      <c r="D126" s="205" t="s">
        <v>145</v>
      </c>
      <c r="E126" s="206" t="s">
        <v>1005</v>
      </c>
      <c r="F126" s="207" t="s">
        <v>1006</v>
      </c>
      <c r="G126" s="208" t="s">
        <v>192</v>
      </c>
      <c r="H126" s="209">
        <v>1.29</v>
      </c>
      <c r="I126" s="210"/>
      <c r="J126" s="211">
        <f>ROUND(I126*H126,2)</f>
        <v>0</v>
      </c>
      <c r="K126" s="207" t="s">
        <v>149</v>
      </c>
      <c r="L126" s="45"/>
      <c r="M126" s="212" t="s">
        <v>19</v>
      </c>
      <c r="N126" s="213" t="s">
        <v>43</v>
      </c>
      <c r="O126" s="85"/>
      <c r="P126" s="214">
        <f>O126*H126</f>
        <v>0</v>
      </c>
      <c r="Q126" s="214">
        <v>1.03845</v>
      </c>
      <c r="R126" s="214">
        <f>Q126*H126</f>
        <v>1.3396005000000002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150</v>
      </c>
      <c r="AT126" s="216" t="s">
        <v>145</v>
      </c>
      <c r="AU126" s="216" t="s">
        <v>80</v>
      </c>
      <c r="AY126" s="18" t="s">
        <v>143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150</v>
      </c>
      <c r="BM126" s="216" t="s">
        <v>402</v>
      </c>
    </row>
    <row r="127" spans="1:47" s="2" customFormat="1" ht="12">
      <c r="A127" s="39"/>
      <c r="B127" s="40"/>
      <c r="C127" s="41"/>
      <c r="D127" s="218" t="s">
        <v>152</v>
      </c>
      <c r="E127" s="41"/>
      <c r="F127" s="219" t="s">
        <v>1007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152</v>
      </c>
      <c r="AU127" s="18" t="s">
        <v>80</v>
      </c>
    </row>
    <row r="128" spans="1:65" s="2" customFormat="1" ht="16.5" customHeight="1">
      <c r="A128" s="39"/>
      <c r="B128" s="40"/>
      <c r="C128" s="205" t="s">
        <v>296</v>
      </c>
      <c r="D128" s="205" t="s">
        <v>145</v>
      </c>
      <c r="E128" s="206" t="s">
        <v>1008</v>
      </c>
      <c r="F128" s="207" t="s">
        <v>1009</v>
      </c>
      <c r="G128" s="208" t="s">
        <v>183</v>
      </c>
      <c r="H128" s="209">
        <v>3.488</v>
      </c>
      <c r="I128" s="210"/>
      <c r="J128" s="211">
        <f>ROUND(I128*H128,2)</f>
        <v>0</v>
      </c>
      <c r="K128" s="207" t="s">
        <v>149</v>
      </c>
      <c r="L128" s="45"/>
      <c r="M128" s="212" t="s">
        <v>19</v>
      </c>
      <c r="N128" s="213" t="s">
        <v>43</v>
      </c>
      <c r="O128" s="85"/>
      <c r="P128" s="214">
        <f>O128*H128</f>
        <v>0</v>
      </c>
      <c r="Q128" s="214">
        <v>2.50215</v>
      </c>
      <c r="R128" s="214">
        <f>Q128*H128</f>
        <v>8.727499199999999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150</v>
      </c>
      <c r="AT128" s="216" t="s">
        <v>145</v>
      </c>
      <c r="AU128" s="216" t="s">
        <v>80</v>
      </c>
      <c r="AY128" s="18" t="s">
        <v>143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150</v>
      </c>
      <c r="BM128" s="216" t="s">
        <v>413</v>
      </c>
    </row>
    <row r="129" spans="1:47" s="2" customFormat="1" ht="12">
      <c r="A129" s="39"/>
      <c r="B129" s="40"/>
      <c r="C129" s="41"/>
      <c r="D129" s="218" t="s">
        <v>152</v>
      </c>
      <c r="E129" s="41"/>
      <c r="F129" s="219" t="s">
        <v>1010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152</v>
      </c>
      <c r="AU129" s="18" t="s">
        <v>80</v>
      </c>
    </row>
    <row r="130" spans="1:65" s="2" customFormat="1" ht="16.5" customHeight="1">
      <c r="A130" s="39"/>
      <c r="B130" s="40"/>
      <c r="C130" s="205" t="s">
        <v>301</v>
      </c>
      <c r="D130" s="205" t="s">
        <v>145</v>
      </c>
      <c r="E130" s="206" t="s">
        <v>1011</v>
      </c>
      <c r="F130" s="207" t="s">
        <v>1012</v>
      </c>
      <c r="G130" s="208" t="s">
        <v>148</v>
      </c>
      <c r="H130" s="209">
        <v>16.32</v>
      </c>
      <c r="I130" s="210"/>
      <c r="J130" s="211">
        <f>ROUND(I130*H130,2)</f>
        <v>0</v>
      </c>
      <c r="K130" s="207" t="s">
        <v>149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0.0417442</v>
      </c>
      <c r="R130" s="214">
        <f>Q130*H130</f>
        <v>0.681265344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150</v>
      </c>
      <c r="AT130" s="216" t="s">
        <v>145</v>
      </c>
      <c r="AU130" s="216" t="s">
        <v>80</v>
      </c>
      <c r="AY130" s="18" t="s">
        <v>143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150</v>
      </c>
      <c r="BM130" s="216" t="s">
        <v>424</v>
      </c>
    </row>
    <row r="131" spans="1:47" s="2" customFormat="1" ht="12">
      <c r="A131" s="39"/>
      <c r="B131" s="40"/>
      <c r="C131" s="41"/>
      <c r="D131" s="218" t="s">
        <v>152</v>
      </c>
      <c r="E131" s="41"/>
      <c r="F131" s="219" t="s">
        <v>1013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152</v>
      </c>
      <c r="AU131" s="18" t="s">
        <v>80</v>
      </c>
    </row>
    <row r="132" spans="1:65" s="2" customFormat="1" ht="16.5" customHeight="1">
      <c r="A132" s="39"/>
      <c r="B132" s="40"/>
      <c r="C132" s="205" t="s">
        <v>306</v>
      </c>
      <c r="D132" s="205" t="s">
        <v>145</v>
      </c>
      <c r="E132" s="206" t="s">
        <v>1014</v>
      </c>
      <c r="F132" s="207" t="s">
        <v>1015</v>
      </c>
      <c r="G132" s="208" t="s">
        <v>148</v>
      </c>
      <c r="H132" s="209">
        <v>16.32</v>
      </c>
      <c r="I132" s="210"/>
      <c r="J132" s="211">
        <f>ROUND(I132*H132,2)</f>
        <v>0</v>
      </c>
      <c r="K132" s="207" t="s">
        <v>149</v>
      </c>
      <c r="L132" s="45"/>
      <c r="M132" s="212" t="s">
        <v>19</v>
      </c>
      <c r="N132" s="213" t="s">
        <v>43</v>
      </c>
      <c r="O132" s="85"/>
      <c r="P132" s="214">
        <f>O132*H132</f>
        <v>0</v>
      </c>
      <c r="Q132" s="214">
        <v>1.5E-05</v>
      </c>
      <c r="R132" s="214">
        <f>Q132*H132</f>
        <v>0.0002448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150</v>
      </c>
      <c r="AT132" s="216" t="s">
        <v>145</v>
      </c>
      <c r="AU132" s="216" t="s">
        <v>80</v>
      </c>
      <c r="AY132" s="18" t="s">
        <v>143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80</v>
      </c>
      <c r="BK132" s="217">
        <f>ROUND(I132*H132,2)</f>
        <v>0</v>
      </c>
      <c r="BL132" s="18" t="s">
        <v>150</v>
      </c>
      <c r="BM132" s="216" t="s">
        <v>435</v>
      </c>
    </row>
    <row r="133" spans="1:47" s="2" customFormat="1" ht="12">
      <c r="A133" s="39"/>
      <c r="B133" s="40"/>
      <c r="C133" s="41"/>
      <c r="D133" s="218" t="s">
        <v>152</v>
      </c>
      <c r="E133" s="41"/>
      <c r="F133" s="219" t="s">
        <v>1016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152</v>
      </c>
      <c r="AU133" s="18" t="s">
        <v>80</v>
      </c>
    </row>
    <row r="134" spans="1:65" s="2" customFormat="1" ht="24.15" customHeight="1">
      <c r="A134" s="39"/>
      <c r="B134" s="40"/>
      <c r="C134" s="205" t="s">
        <v>311</v>
      </c>
      <c r="D134" s="205" t="s">
        <v>145</v>
      </c>
      <c r="E134" s="206" t="s">
        <v>1017</v>
      </c>
      <c r="F134" s="207" t="s">
        <v>1018</v>
      </c>
      <c r="G134" s="208" t="s">
        <v>192</v>
      </c>
      <c r="H134" s="209">
        <v>0.436</v>
      </c>
      <c r="I134" s="210"/>
      <c r="J134" s="211">
        <f>ROUND(I134*H134,2)</f>
        <v>0</v>
      </c>
      <c r="K134" s="207" t="s">
        <v>149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1.0487652</v>
      </c>
      <c r="R134" s="214">
        <f>Q134*H134</f>
        <v>0.4572616272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150</v>
      </c>
      <c r="AT134" s="216" t="s">
        <v>145</v>
      </c>
      <c r="AU134" s="216" t="s">
        <v>80</v>
      </c>
      <c r="AY134" s="18" t="s">
        <v>143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150</v>
      </c>
      <c r="BM134" s="216" t="s">
        <v>446</v>
      </c>
    </row>
    <row r="135" spans="1:47" s="2" customFormat="1" ht="12">
      <c r="A135" s="39"/>
      <c r="B135" s="40"/>
      <c r="C135" s="41"/>
      <c r="D135" s="218" t="s">
        <v>152</v>
      </c>
      <c r="E135" s="41"/>
      <c r="F135" s="219" t="s">
        <v>1019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152</v>
      </c>
      <c r="AU135" s="18" t="s">
        <v>80</v>
      </c>
    </row>
    <row r="136" spans="1:65" s="2" customFormat="1" ht="24.15" customHeight="1">
      <c r="A136" s="39"/>
      <c r="B136" s="40"/>
      <c r="C136" s="205" t="s">
        <v>317</v>
      </c>
      <c r="D136" s="205" t="s">
        <v>145</v>
      </c>
      <c r="E136" s="206" t="s">
        <v>1020</v>
      </c>
      <c r="F136" s="207" t="s">
        <v>1021</v>
      </c>
      <c r="G136" s="208" t="s">
        <v>158</v>
      </c>
      <c r="H136" s="209">
        <v>15</v>
      </c>
      <c r="I136" s="210"/>
      <c r="J136" s="211">
        <f>ROUND(I136*H136,2)</f>
        <v>0</v>
      </c>
      <c r="K136" s="207" t="s">
        <v>149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0.001315905</v>
      </c>
      <c r="R136" s="214">
        <f>Q136*H136</f>
        <v>0.019738575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150</v>
      </c>
      <c r="AT136" s="216" t="s">
        <v>145</v>
      </c>
      <c r="AU136" s="216" t="s">
        <v>80</v>
      </c>
      <c r="AY136" s="18" t="s">
        <v>143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150</v>
      </c>
      <c r="BM136" s="216" t="s">
        <v>458</v>
      </c>
    </row>
    <row r="137" spans="1:47" s="2" customFormat="1" ht="12">
      <c r="A137" s="39"/>
      <c r="B137" s="40"/>
      <c r="C137" s="41"/>
      <c r="D137" s="218" t="s">
        <v>152</v>
      </c>
      <c r="E137" s="41"/>
      <c r="F137" s="219" t="s">
        <v>1022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152</v>
      </c>
      <c r="AU137" s="18" t="s">
        <v>80</v>
      </c>
    </row>
    <row r="138" spans="1:65" s="2" customFormat="1" ht="16.5" customHeight="1">
      <c r="A138" s="39"/>
      <c r="B138" s="40"/>
      <c r="C138" s="236" t="s">
        <v>323</v>
      </c>
      <c r="D138" s="236" t="s">
        <v>189</v>
      </c>
      <c r="E138" s="237" t="s">
        <v>1023</v>
      </c>
      <c r="F138" s="238" t="s">
        <v>1024</v>
      </c>
      <c r="G138" s="239" t="s">
        <v>158</v>
      </c>
      <c r="H138" s="240">
        <v>15</v>
      </c>
      <c r="I138" s="241"/>
      <c r="J138" s="242">
        <f>ROUND(I138*H138,2)</f>
        <v>0</v>
      </c>
      <c r="K138" s="238" t="s">
        <v>19</v>
      </c>
      <c r="L138" s="243"/>
      <c r="M138" s="244" t="s">
        <v>19</v>
      </c>
      <c r="N138" s="245" t="s">
        <v>43</v>
      </c>
      <c r="O138" s="85"/>
      <c r="P138" s="214">
        <f>O138*H138</f>
        <v>0</v>
      </c>
      <c r="Q138" s="214">
        <v>0.00487</v>
      </c>
      <c r="R138" s="214">
        <f>Q138*H138</f>
        <v>0.07305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193</v>
      </c>
      <c r="AT138" s="216" t="s">
        <v>189</v>
      </c>
      <c r="AU138" s="216" t="s">
        <v>80</v>
      </c>
      <c r="AY138" s="18" t="s">
        <v>143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80</v>
      </c>
      <c r="BK138" s="217">
        <f>ROUND(I138*H138,2)</f>
        <v>0</v>
      </c>
      <c r="BL138" s="18" t="s">
        <v>150</v>
      </c>
      <c r="BM138" s="216" t="s">
        <v>469</v>
      </c>
    </row>
    <row r="139" spans="1:65" s="2" customFormat="1" ht="24.15" customHeight="1">
      <c r="A139" s="39"/>
      <c r="B139" s="40"/>
      <c r="C139" s="205" t="s">
        <v>609</v>
      </c>
      <c r="D139" s="205" t="s">
        <v>145</v>
      </c>
      <c r="E139" s="206" t="s">
        <v>1025</v>
      </c>
      <c r="F139" s="207" t="s">
        <v>1026</v>
      </c>
      <c r="G139" s="208" t="s">
        <v>158</v>
      </c>
      <c r="H139" s="209">
        <v>18</v>
      </c>
      <c r="I139" s="210"/>
      <c r="J139" s="211">
        <f>ROUND(I139*H139,2)</f>
        <v>0</v>
      </c>
      <c r="K139" s="207" t="s">
        <v>149</v>
      </c>
      <c r="L139" s="45"/>
      <c r="M139" s="212" t="s">
        <v>19</v>
      </c>
      <c r="N139" s="213" t="s">
        <v>43</v>
      </c>
      <c r="O139" s="85"/>
      <c r="P139" s="214">
        <f>O139*H139</f>
        <v>0</v>
      </c>
      <c r="Q139" s="214">
        <v>0.144006</v>
      </c>
      <c r="R139" s="214">
        <f>Q139*H139</f>
        <v>2.592108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150</v>
      </c>
      <c r="AT139" s="216" t="s">
        <v>145</v>
      </c>
      <c r="AU139" s="216" t="s">
        <v>80</v>
      </c>
      <c r="AY139" s="18" t="s">
        <v>143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150</v>
      </c>
      <c r="BM139" s="216" t="s">
        <v>477</v>
      </c>
    </row>
    <row r="140" spans="1:47" s="2" customFormat="1" ht="12">
      <c r="A140" s="39"/>
      <c r="B140" s="40"/>
      <c r="C140" s="41"/>
      <c r="D140" s="218" t="s">
        <v>152</v>
      </c>
      <c r="E140" s="41"/>
      <c r="F140" s="219" t="s">
        <v>1027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152</v>
      </c>
      <c r="AU140" s="18" t="s">
        <v>80</v>
      </c>
    </row>
    <row r="141" spans="1:65" s="2" customFormat="1" ht="16.5" customHeight="1">
      <c r="A141" s="39"/>
      <c r="B141" s="40"/>
      <c r="C141" s="236" t="s">
        <v>614</v>
      </c>
      <c r="D141" s="236" t="s">
        <v>189</v>
      </c>
      <c r="E141" s="237" t="s">
        <v>1028</v>
      </c>
      <c r="F141" s="238" t="s">
        <v>1029</v>
      </c>
      <c r="G141" s="239" t="s">
        <v>158</v>
      </c>
      <c r="H141" s="240">
        <v>18</v>
      </c>
      <c r="I141" s="241"/>
      <c r="J141" s="242">
        <f>ROUND(I141*H141,2)</f>
        <v>0</v>
      </c>
      <c r="K141" s="238" t="s">
        <v>149</v>
      </c>
      <c r="L141" s="243"/>
      <c r="M141" s="244" t="s">
        <v>19</v>
      </c>
      <c r="N141" s="245" t="s">
        <v>43</v>
      </c>
      <c r="O141" s="85"/>
      <c r="P141" s="214">
        <f>O141*H141</f>
        <v>0</v>
      </c>
      <c r="Q141" s="214">
        <v>7.005</v>
      </c>
      <c r="R141" s="214">
        <f>Q141*H141</f>
        <v>126.09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193</v>
      </c>
      <c r="AT141" s="216" t="s">
        <v>189</v>
      </c>
      <c r="AU141" s="216" t="s">
        <v>80</v>
      </c>
      <c r="AY141" s="18" t="s">
        <v>143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150</v>
      </c>
      <c r="BM141" s="216" t="s">
        <v>485</v>
      </c>
    </row>
    <row r="142" spans="1:63" s="12" customFormat="1" ht="25.9" customHeight="1">
      <c r="A142" s="12"/>
      <c r="B142" s="189"/>
      <c r="C142" s="190"/>
      <c r="D142" s="191" t="s">
        <v>71</v>
      </c>
      <c r="E142" s="192" t="s">
        <v>150</v>
      </c>
      <c r="F142" s="192" t="s">
        <v>372</v>
      </c>
      <c r="G142" s="190"/>
      <c r="H142" s="190"/>
      <c r="I142" s="193"/>
      <c r="J142" s="194">
        <f>BK142</f>
        <v>0</v>
      </c>
      <c r="K142" s="190"/>
      <c r="L142" s="195"/>
      <c r="M142" s="196"/>
      <c r="N142" s="197"/>
      <c r="O142" s="197"/>
      <c r="P142" s="198">
        <f>SUM(P143:P152)</f>
        <v>0</v>
      </c>
      <c r="Q142" s="197"/>
      <c r="R142" s="198">
        <f>SUM(R143:R152)</f>
        <v>123.447194388</v>
      </c>
      <c r="S142" s="197"/>
      <c r="T142" s="199">
        <f>SUM(T143:T152)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0" t="s">
        <v>80</v>
      </c>
      <c r="AT142" s="201" t="s">
        <v>71</v>
      </c>
      <c r="AU142" s="201" t="s">
        <v>72</v>
      </c>
      <c r="AY142" s="200" t="s">
        <v>143</v>
      </c>
      <c r="BK142" s="202">
        <f>SUM(BK143:BK152)</f>
        <v>0</v>
      </c>
    </row>
    <row r="143" spans="1:65" s="2" customFormat="1" ht="24.15" customHeight="1">
      <c r="A143" s="39"/>
      <c r="B143" s="40"/>
      <c r="C143" s="205" t="s">
        <v>330</v>
      </c>
      <c r="D143" s="205" t="s">
        <v>145</v>
      </c>
      <c r="E143" s="206" t="s">
        <v>1030</v>
      </c>
      <c r="F143" s="207" t="s">
        <v>1031</v>
      </c>
      <c r="G143" s="208" t="s">
        <v>183</v>
      </c>
      <c r="H143" s="209">
        <v>9.18</v>
      </c>
      <c r="I143" s="210"/>
      <c r="J143" s="211">
        <f>ROUND(I143*H143,2)</f>
        <v>0</v>
      </c>
      <c r="K143" s="207" t="s">
        <v>149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2.502202</v>
      </c>
      <c r="R143" s="214">
        <f>Q143*H143</f>
        <v>22.97021436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150</v>
      </c>
      <c r="AT143" s="216" t="s">
        <v>145</v>
      </c>
      <c r="AU143" s="216" t="s">
        <v>80</v>
      </c>
      <c r="AY143" s="18" t="s">
        <v>143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150</v>
      </c>
      <c r="BM143" s="216" t="s">
        <v>493</v>
      </c>
    </row>
    <row r="144" spans="1:47" s="2" customFormat="1" ht="12">
      <c r="A144" s="39"/>
      <c r="B144" s="40"/>
      <c r="C144" s="41"/>
      <c r="D144" s="218" t="s">
        <v>152</v>
      </c>
      <c r="E144" s="41"/>
      <c r="F144" s="219" t="s">
        <v>1032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152</v>
      </c>
      <c r="AU144" s="18" t="s">
        <v>80</v>
      </c>
    </row>
    <row r="145" spans="1:65" s="2" customFormat="1" ht="24.15" customHeight="1">
      <c r="A145" s="39"/>
      <c r="B145" s="40"/>
      <c r="C145" s="205" t="s">
        <v>335</v>
      </c>
      <c r="D145" s="205" t="s">
        <v>145</v>
      </c>
      <c r="E145" s="206" t="s">
        <v>1033</v>
      </c>
      <c r="F145" s="207" t="s">
        <v>1034</v>
      </c>
      <c r="G145" s="208" t="s">
        <v>192</v>
      </c>
      <c r="H145" s="209">
        <v>0.64</v>
      </c>
      <c r="I145" s="210"/>
      <c r="J145" s="211">
        <f>ROUND(I145*H145,2)</f>
        <v>0</v>
      </c>
      <c r="K145" s="207" t="s">
        <v>149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1.0595832</v>
      </c>
      <c r="R145" s="214">
        <f>Q145*H145</f>
        <v>0.6781332480000001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150</v>
      </c>
      <c r="AT145" s="216" t="s">
        <v>145</v>
      </c>
      <c r="AU145" s="216" t="s">
        <v>80</v>
      </c>
      <c r="AY145" s="18" t="s">
        <v>143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150</v>
      </c>
      <c r="BM145" s="216" t="s">
        <v>501</v>
      </c>
    </row>
    <row r="146" spans="1:47" s="2" customFormat="1" ht="12">
      <c r="A146" s="39"/>
      <c r="B146" s="40"/>
      <c r="C146" s="41"/>
      <c r="D146" s="218" t="s">
        <v>152</v>
      </c>
      <c r="E146" s="41"/>
      <c r="F146" s="219" t="s">
        <v>1035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152</v>
      </c>
      <c r="AU146" s="18" t="s">
        <v>80</v>
      </c>
    </row>
    <row r="147" spans="1:65" s="2" customFormat="1" ht="37.8" customHeight="1">
      <c r="A147" s="39"/>
      <c r="B147" s="40"/>
      <c r="C147" s="205" t="s">
        <v>341</v>
      </c>
      <c r="D147" s="205" t="s">
        <v>145</v>
      </c>
      <c r="E147" s="206" t="s">
        <v>1036</v>
      </c>
      <c r="F147" s="207" t="s">
        <v>1037</v>
      </c>
      <c r="G147" s="208" t="s">
        <v>148</v>
      </c>
      <c r="H147" s="209">
        <v>9</v>
      </c>
      <c r="I147" s="210"/>
      <c r="J147" s="211">
        <f>ROUND(I147*H147,2)</f>
        <v>0</v>
      </c>
      <c r="K147" s="207" t="s">
        <v>149</v>
      </c>
      <c r="L147" s="45"/>
      <c r="M147" s="212" t="s">
        <v>19</v>
      </c>
      <c r="N147" s="213" t="s">
        <v>43</v>
      </c>
      <c r="O147" s="85"/>
      <c r="P147" s="214">
        <f>O147*H147</f>
        <v>0</v>
      </c>
      <c r="Q147" s="214">
        <v>0.01787026</v>
      </c>
      <c r="R147" s="214">
        <f>Q147*H147</f>
        <v>0.16083234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150</v>
      </c>
      <c r="AT147" s="216" t="s">
        <v>145</v>
      </c>
      <c r="AU147" s="216" t="s">
        <v>80</v>
      </c>
      <c r="AY147" s="18" t="s">
        <v>143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80</v>
      </c>
      <c r="BK147" s="217">
        <f>ROUND(I147*H147,2)</f>
        <v>0</v>
      </c>
      <c r="BL147" s="18" t="s">
        <v>150</v>
      </c>
      <c r="BM147" s="216" t="s">
        <v>511</v>
      </c>
    </row>
    <row r="148" spans="1:47" s="2" customFormat="1" ht="12">
      <c r="A148" s="39"/>
      <c r="B148" s="40"/>
      <c r="C148" s="41"/>
      <c r="D148" s="218" t="s">
        <v>152</v>
      </c>
      <c r="E148" s="41"/>
      <c r="F148" s="219" t="s">
        <v>1038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152</v>
      </c>
      <c r="AU148" s="18" t="s">
        <v>80</v>
      </c>
    </row>
    <row r="149" spans="1:65" s="2" customFormat="1" ht="37.8" customHeight="1">
      <c r="A149" s="39"/>
      <c r="B149" s="40"/>
      <c r="C149" s="205" t="s">
        <v>347</v>
      </c>
      <c r="D149" s="205" t="s">
        <v>145</v>
      </c>
      <c r="E149" s="206" t="s">
        <v>1039</v>
      </c>
      <c r="F149" s="207" t="s">
        <v>1040</v>
      </c>
      <c r="G149" s="208" t="s">
        <v>148</v>
      </c>
      <c r="H149" s="209">
        <v>9</v>
      </c>
      <c r="I149" s="210"/>
      <c r="J149" s="211">
        <f>ROUND(I149*H149,2)</f>
        <v>0</v>
      </c>
      <c r="K149" s="207" t="s">
        <v>149</v>
      </c>
      <c r="L149" s="45"/>
      <c r="M149" s="212" t="s">
        <v>19</v>
      </c>
      <c r="N149" s="213" t="s">
        <v>43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150</v>
      </c>
      <c r="AT149" s="216" t="s">
        <v>145</v>
      </c>
      <c r="AU149" s="216" t="s">
        <v>80</v>
      </c>
      <c r="AY149" s="18" t="s">
        <v>143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80</v>
      </c>
      <c r="BK149" s="217">
        <f>ROUND(I149*H149,2)</f>
        <v>0</v>
      </c>
      <c r="BL149" s="18" t="s">
        <v>150</v>
      </c>
      <c r="BM149" s="216" t="s">
        <v>521</v>
      </c>
    </row>
    <row r="150" spans="1:47" s="2" customFormat="1" ht="12">
      <c r="A150" s="39"/>
      <c r="B150" s="40"/>
      <c r="C150" s="41"/>
      <c r="D150" s="218" t="s">
        <v>152</v>
      </c>
      <c r="E150" s="41"/>
      <c r="F150" s="219" t="s">
        <v>1041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152</v>
      </c>
      <c r="AU150" s="18" t="s">
        <v>80</v>
      </c>
    </row>
    <row r="151" spans="1:65" s="2" customFormat="1" ht="55.5" customHeight="1">
      <c r="A151" s="39"/>
      <c r="B151" s="40"/>
      <c r="C151" s="205" t="s">
        <v>604</v>
      </c>
      <c r="D151" s="205" t="s">
        <v>145</v>
      </c>
      <c r="E151" s="206" t="s">
        <v>1042</v>
      </c>
      <c r="F151" s="207" t="s">
        <v>1043</v>
      </c>
      <c r="G151" s="208" t="s">
        <v>148</v>
      </c>
      <c r="H151" s="209">
        <v>77.37</v>
      </c>
      <c r="I151" s="210"/>
      <c r="J151" s="211">
        <f>ROUND(I151*H151,2)</f>
        <v>0</v>
      </c>
      <c r="K151" s="207" t="s">
        <v>149</v>
      </c>
      <c r="L151" s="45"/>
      <c r="M151" s="212" t="s">
        <v>19</v>
      </c>
      <c r="N151" s="213" t="s">
        <v>43</v>
      </c>
      <c r="O151" s="85"/>
      <c r="P151" s="214">
        <f>O151*H151</f>
        <v>0</v>
      </c>
      <c r="Q151" s="214">
        <v>1.287812</v>
      </c>
      <c r="R151" s="214">
        <f>Q151*H151</f>
        <v>99.63801444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150</v>
      </c>
      <c r="AT151" s="216" t="s">
        <v>145</v>
      </c>
      <c r="AU151" s="216" t="s">
        <v>80</v>
      </c>
      <c r="AY151" s="18" t="s">
        <v>143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80</v>
      </c>
      <c r="BK151" s="217">
        <f>ROUND(I151*H151,2)</f>
        <v>0</v>
      </c>
      <c r="BL151" s="18" t="s">
        <v>150</v>
      </c>
      <c r="BM151" s="216" t="s">
        <v>529</v>
      </c>
    </row>
    <row r="152" spans="1:47" s="2" customFormat="1" ht="12">
      <c r="A152" s="39"/>
      <c r="B152" s="40"/>
      <c r="C152" s="41"/>
      <c r="D152" s="218" t="s">
        <v>152</v>
      </c>
      <c r="E152" s="41"/>
      <c r="F152" s="219" t="s">
        <v>1044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152</v>
      </c>
      <c r="AU152" s="18" t="s">
        <v>80</v>
      </c>
    </row>
    <row r="153" spans="1:63" s="12" customFormat="1" ht="25.9" customHeight="1">
      <c r="A153" s="12"/>
      <c r="B153" s="189"/>
      <c r="C153" s="190"/>
      <c r="D153" s="191" t="s">
        <v>71</v>
      </c>
      <c r="E153" s="192" t="s">
        <v>180</v>
      </c>
      <c r="F153" s="192" t="s">
        <v>1045</v>
      </c>
      <c r="G153" s="190"/>
      <c r="H153" s="190"/>
      <c r="I153" s="193"/>
      <c r="J153" s="194">
        <f>BK153</f>
        <v>0</v>
      </c>
      <c r="K153" s="190"/>
      <c r="L153" s="195"/>
      <c r="M153" s="196"/>
      <c r="N153" s="197"/>
      <c r="O153" s="197"/>
      <c r="P153" s="198">
        <f>SUM(P154:P155)</f>
        <v>0</v>
      </c>
      <c r="Q153" s="197"/>
      <c r="R153" s="198">
        <f>SUM(R154:R155)</f>
        <v>0.0036680000000000003</v>
      </c>
      <c r="S153" s="197"/>
      <c r="T153" s="199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0" t="s">
        <v>80</v>
      </c>
      <c r="AT153" s="201" t="s">
        <v>71</v>
      </c>
      <c r="AU153" s="201" t="s">
        <v>72</v>
      </c>
      <c r="AY153" s="200" t="s">
        <v>143</v>
      </c>
      <c r="BK153" s="202">
        <f>SUM(BK154:BK155)</f>
        <v>0</v>
      </c>
    </row>
    <row r="154" spans="1:65" s="2" customFormat="1" ht="37.8" customHeight="1">
      <c r="A154" s="39"/>
      <c r="B154" s="40"/>
      <c r="C154" s="205" t="s">
        <v>402</v>
      </c>
      <c r="D154" s="205" t="s">
        <v>145</v>
      </c>
      <c r="E154" s="206" t="s">
        <v>1046</v>
      </c>
      <c r="F154" s="207" t="s">
        <v>1047</v>
      </c>
      <c r="G154" s="208" t="s">
        <v>148</v>
      </c>
      <c r="H154" s="209">
        <v>7</v>
      </c>
      <c r="I154" s="210"/>
      <c r="J154" s="211">
        <f>ROUND(I154*H154,2)</f>
        <v>0</v>
      </c>
      <c r="K154" s="207" t="s">
        <v>149</v>
      </c>
      <c r="L154" s="45"/>
      <c r="M154" s="212" t="s">
        <v>19</v>
      </c>
      <c r="N154" s="213" t="s">
        <v>43</v>
      </c>
      <c r="O154" s="85"/>
      <c r="P154" s="214">
        <f>O154*H154</f>
        <v>0</v>
      </c>
      <c r="Q154" s="214">
        <v>0.000524</v>
      </c>
      <c r="R154" s="214">
        <f>Q154*H154</f>
        <v>0.0036680000000000003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150</v>
      </c>
      <c r="AT154" s="216" t="s">
        <v>145</v>
      </c>
      <c r="AU154" s="216" t="s">
        <v>80</v>
      </c>
      <c r="AY154" s="18" t="s">
        <v>143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150</v>
      </c>
      <c r="BM154" s="216" t="s">
        <v>537</v>
      </c>
    </row>
    <row r="155" spans="1:47" s="2" customFormat="1" ht="12">
      <c r="A155" s="39"/>
      <c r="B155" s="40"/>
      <c r="C155" s="41"/>
      <c r="D155" s="218" t="s">
        <v>152</v>
      </c>
      <c r="E155" s="41"/>
      <c r="F155" s="219" t="s">
        <v>1048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152</v>
      </c>
      <c r="AU155" s="18" t="s">
        <v>80</v>
      </c>
    </row>
    <row r="156" spans="1:63" s="12" customFormat="1" ht="25.9" customHeight="1">
      <c r="A156" s="12"/>
      <c r="B156" s="189"/>
      <c r="C156" s="190"/>
      <c r="D156" s="191" t="s">
        <v>71</v>
      </c>
      <c r="E156" s="192" t="s">
        <v>200</v>
      </c>
      <c r="F156" s="192" t="s">
        <v>510</v>
      </c>
      <c r="G156" s="190"/>
      <c r="H156" s="190"/>
      <c r="I156" s="193"/>
      <c r="J156" s="194">
        <f>BK156</f>
        <v>0</v>
      </c>
      <c r="K156" s="190"/>
      <c r="L156" s="195"/>
      <c r="M156" s="196"/>
      <c r="N156" s="197"/>
      <c r="O156" s="197"/>
      <c r="P156" s="198">
        <f>SUM(P157:P168)</f>
        <v>0</v>
      </c>
      <c r="Q156" s="197"/>
      <c r="R156" s="198">
        <f>SUM(R157:R168)</f>
        <v>1.3449874579999994</v>
      </c>
      <c r="S156" s="197"/>
      <c r="T156" s="199">
        <f>SUM(T157:T168)</f>
        <v>67.635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0" t="s">
        <v>80</v>
      </c>
      <c r="AT156" s="201" t="s">
        <v>71</v>
      </c>
      <c r="AU156" s="201" t="s">
        <v>72</v>
      </c>
      <c r="AY156" s="200" t="s">
        <v>143</v>
      </c>
      <c r="BK156" s="202">
        <f>SUM(BK157:BK168)</f>
        <v>0</v>
      </c>
    </row>
    <row r="157" spans="1:65" s="2" customFormat="1" ht="24.15" customHeight="1">
      <c r="A157" s="39"/>
      <c r="B157" s="40"/>
      <c r="C157" s="205" t="s">
        <v>625</v>
      </c>
      <c r="D157" s="205" t="s">
        <v>145</v>
      </c>
      <c r="E157" s="206" t="s">
        <v>1049</v>
      </c>
      <c r="F157" s="207" t="s">
        <v>1050</v>
      </c>
      <c r="G157" s="208" t="s">
        <v>170</v>
      </c>
      <c r="H157" s="209">
        <v>14.33</v>
      </c>
      <c r="I157" s="210"/>
      <c r="J157" s="211">
        <f>ROUND(I157*H157,2)</f>
        <v>0</v>
      </c>
      <c r="K157" s="207" t="s">
        <v>149</v>
      </c>
      <c r="L157" s="45"/>
      <c r="M157" s="212" t="s">
        <v>19</v>
      </c>
      <c r="N157" s="213" t="s">
        <v>43</v>
      </c>
      <c r="O157" s="85"/>
      <c r="P157" s="214">
        <f>O157*H157</f>
        <v>0</v>
      </c>
      <c r="Q157" s="214">
        <v>0.0007426</v>
      </c>
      <c r="R157" s="214">
        <f>Q157*H157</f>
        <v>0.010641458000000001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150</v>
      </c>
      <c r="AT157" s="216" t="s">
        <v>145</v>
      </c>
      <c r="AU157" s="216" t="s">
        <v>80</v>
      </c>
      <c r="AY157" s="18" t="s">
        <v>143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80</v>
      </c>
      <c r="BK157" s="217">
        <f>ROUND(I157*H157,2)</f>
        <v>0</v>
      </c>
      <c r="BL157" s="18" t="s">
        <v>150</v>
      </c>
      <c r="BM157" s="216" t="s">
        <v>545</v>
      </c>
    </row>
    <row r="158" spans="1:47" s="2" customFormat="1" ht="12">
      <c r="A158" s="39"/>
      <c r="B158" s="40"/>
      <c r="C158" s="41"/>
      <c r="D158" s="218" t="s">
        <v>152</v>
      </c>
      <c r="E158" s="41"/>
      <c r="F158" s="219" t="s">
        <v>1051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152</v>
      </c>
      <c r="AU158" s="18" t="s">
        <v>80</v>
      </c>
    </row>
    <row r="159" spans="1:65" s="2" customFormat="1" ht="16.5" customHeight="1">
      <c r="A159" s="39"/>
      <c r="B159" s="40"/>
      <c r="C159" s="236" t="s">
        <v>630</v>
      </c>
      <c r="D159" s="236" t="s">
        <v>189</v>
      </c>
      <c r="E159" s="237" t="s">
        <v>1052</v>
      </c>
      <c r="F159" s="238" t="s">
        <v>1053</v>
      </c>
      <c r="G159" s="239" t="s">
        <v>170</v>
      </c>
      <c r="H159" s="240">
        <v>14.33</v>
      </c>
      <c r="I159" s="241"/>
      <c r="J159" s="242">
        <f>ROUND(I159*H159,2)</f>
        <v>0</v>
      </c>
      <c r="K159" s="238" t="s">
        <v>19</v>
      </c>
      <c r="L159" s="243"/>
      <c r="M159" s="244" t="s">
        <v>19</v>
      </c>
      <c r="N159" s="245" t="s">
        <v>43</v>
      </c>
      <c r="O159" s="85"/>
      <c r="P159" s="214">
        <f>O159*H159</f>
        <v>0</v>
      </c>
      <c r="Q159" s="214">
        <v>0.0189302163293789</v>
      </c>
      <c r="R159" s="214">
        <f>Q159*H159</f>
        <v>0.2712699999999996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193</v>
      </c>
      <c r="AT159" s="216" t="s">
        <v>189</v>
      </c>
      <c r="AU159" s="216" t="s">
        <v>80</v>
      </c>
      <c r="AY159" s="18" t="s">
        <v>143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80</v>
      </c>
      <c r="BK159" s="217">
        <f>ROUND(I159*H159,2)</f>
        <v>0</v>
      </c>
      <c r="BL159" s="18" t="s">
        <v>150</v>
      </c>
      <c r="BM159" s="216" t="s">
        <v>554</v>
      </c>
    </row>
    <row r="160" spans="1:65" s="2" customFormat="1" ht="24.15" customHeight="1">
      <c r="A160" s="39"/>
      <c r="B160" s="40"/>
      <c r="C160" s="205" t="s">
        <v>501</v>
      </c>
      <c r="D160" s="205" t="s">
        <v>145</v>
      </c>
      <c r="E160" s="206" t="s">
        <v>1054</v>
      </c>
      <c r="F160" s="207" t="s">
        <v>1055</v>
      </c>
      <c r="G160" s="208" t="s">
        <v>158</v>
      </c>
      <c r="H160" s="209">
        <v>2</v>
      </c>
      <c r="I160" s="210"/>
      <c r="J160" s="211">
        <f>ROUND(I160*H160,2)</f>
        <v>0</v>
      </c>
      <c r="K160" s="207" t="s">
        <v>149</v>
      </c>
      <c r="L160" s="45"/>
      <c r="M160" s="212" t="s">
        <v>19</v>
      </c>
      <c r="N160" s="213" t="s">
        <v>43</v>
      </c>
      <c r="O160" s="85"/>
      <c r="P160" s="214">
        <f>O160*H160</f>
        <v>0</v>
      </c>
      <c r="Q160" s="214">
        <v>0.08112</v>
      </c>
      <c r="R160" s="214">
        <f>Q160*H160</f>
        <v>0.16224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150</v>
      </c>
      <c r="AT160" s="216" t="s">
        <v>145</v>
      </c>
      <c r="AU160" s="216" t="s">
        <v>80</v>
      </c>
      <c r="AY160" s="18" t="s">
        <v>143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80</v>
      </c>
      <c r="BK160" s="217">
        <f>ROUND(I160*H160,2)</f>
        <v>0</v>
      </c>
      <c r="BL160" s="18" t="s">
        <v>150</v>
      </c>
      <c r="BM160" s="216" t="s">
        <v>563</v>
      </c>
    </row>
    <row r="161" spans="1:47" s="2" customFormat="1" ht="12">
      <c r="A161" s="39"/>
      <c r="B161" s="40"/>
      <c r="C161" s="41"/>
      <c r="D161" s="218" t="s">
        <v>152</v>
      </c>
      <c r="E161" s="41"/>
      <c r="F161" s="219" t="s">
        <v>1056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152</v>
      </c>
      <c r="AU161" s="18" t="s">
        <v>80</v>
      </c>
    </row>
    <row r="162" spans="1:65" s="2" customFormat="1" ht="24.15" customHeight="1">
      <c r="A162" s="39"/>
      <c r="B162" s="40"/>
      <c r="C162" s="205" t="s">
        <v>655</v>
      </c>
      <c r="D162" s="205" t="s">
        <v>145</v>
      </c>
      <c r="E162" s="206" t="s">
        <v>1057</v>
      </c>
      <c r="F162" s="207" t="s">
        <v>1058</v>
      </c>
      <c r="G162" s="208" t="s">
        <v>183</v>
      </c>
      <c r="H162" s="209">
        <v>7.5</v>
      </c>
      <c r="I162" s="210"/>
      <c r="J162" s="211">
        <f>ROUND(I162*H162,2)</f>
        <v>0</v>
      </c>
      <c r="K162" s="207" t="s">
        <v>149</v>
      </c>
      <c r="L162" s="45"/>
      <c r="M162" s="212" t="s">
        <v>19</v>
      </c>
      <c r="N162" s="213" t="s">
        <v>43</v>
      </c>
      <c r="O162" s="85"/>
      <c r="P162" s="214">
        <f>O162*H162</f>
        <v>0</v>
      </c>
      <c r="Q162" s="214">
        <v>0.12</v>
      </c>
      <c r="R162" s="214">
        <f>Q162*H162</f>
        <v>0.8999999999999999</v>
      </c>
      <c r="S162" s="214">
        <v>2.49</v>
      </c>
      <c r="T162" s="215">
        <f>S162*H162</f>
        <v>18.675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150</v>
      </c>
      <c r="AT162" s="216" t="s">
        <v>145</v>
      </c>
      <c r="AU162" s="216" t="s">
        <v>80</v>
      </c>
      <c r="AY162" s="18" t="s">
        <v>143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80</v>
      </c>
      <c r="BK162" s="217">
        <f>ROUND(I162*H162,2)</f>
        <v>0</v>
      </c>
      <c r="BL162" s="18" t="s">
        <v>150</v>
      </c>
      <c r="BM162" s="216" t="s">
        <v>1059</v>
      </c>
    </row>
    <row r="163" spans="1:47" s="2" customFormat="1" ht="12">
      <c r="A163" s="39"/>
      <c r="B163" s="40"/>
      <c r="C163" s="41"/>
      <c r="D163" s="218" t="s">
        <v>152</v>
      </c>
      <c r="E163" s="41"/>
      <c r="F163" s="219" t="s">
        <v>1060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152</v>
      </c>
      <c r="AU163" s="18" t="s">
        <v>80</v>
      </c>
    </row>
    <row r="164" spans="1:47" s="2" customFormat="1" ht="12">
      <c r="A164" s="39"/>
      <c r="B164" s="40"/>
      <c r="C164" s="41"/>
      <c r="D164" s="223" t="s">
        <v>154</v>
      </c>
      <c r="E164" s="41"/>
      <c r="F164" s="224" t="s">
        <v>1061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154</v>
      </c>
      <c r="AU164" s="18" t="s">
        <v>80</v>
      </c>
    </row>
    <row r="165" spans="1:65" s="2" customFormat="1" ht="55.5" customHeight="1">
      <c r="A165" s="39"/>
      <c r="B165" s="40"/>
      <c r="C165" s="205" t="s">
        <v>645</v>
      </c>
      <c r="D165" s="205" t="s">
        <v>145</v>
      </c>
      <c r="E165" s="206" t="s">
        <v>1062</v>
      </c>
      <c r="F165" s="207" t="s">
        <v>1063</v>
      </c>
      <c r="G165" s="208" t="s">
        <v>170</v>
      </c>
      <c r="H165" s="209">
        <v>9</v>
      </c>
      <c r="I165" s="210"/>
      <c r="J165" s="211">
        <f>ROUND(I165*H165,2)</f>
        <v>0</v>
      </c>
      <c r="K165" s="207" t="s">
        <v>149</v>
      </c>
      <c r="L165" s="45"/>
      <c r="M165" s="212" t="s">
        <v>19</v>
      </c>
      <c r="N165" s="213" t="s">
        <v>43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5.42</v>
      </c>
      <c r="T165" s="215">
        <f>S165*H165</f>
        <v>48.78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150</v>
      </c>
      <c r="AT165" s="216" t="s">
        <v>145</v>
      </c>
      <c r="AU165" s="216" t="s">
        <v>80</v>
      </c>
      <c r="AY165" s="18" t="s">
        <v>143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80</v>
      </c>
      <c r="BK165" s="217">
        <f>ROUND(I165*H165,2)</f>
        <v>0</v>
      </c>
      <c r="BL165" s="18" t="s">
        <v>150</v>
      </c>
      <c r="BM165" s="216" t="s">
        <v>1064</v>
      </c>
    </row>
    <row r="166" spans="1:47" s="2" customFormat="1" ht="12">
      <c r="A166" s="39"/>
      <c r="B166" s="40"/>
      <c r="C166" s="41"/>
      <c r="D166" s="218" t="s">
        <v>152</v>
      </c>
      <c r="E166" s="41"/>
      <c r="F166" s="219" t="s">
        <v>1065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152</v>
      </c>
      <c r="AU166" s="18" t="s">
        <v>80</v>
      </c>
    </row>
    <row r="167" spans="1:65" s="2" customFormat="1" ht="24.15" customHeight="1">
      <c r="A167" s="39"/>
      <c r="B167" s="40"/>
      <c r="C167" s="205" t="s">
        <v>650</v>
      </c>
      <c r="D167" s="205" t="s">
        <v>145</v>
      </c>
      <c r="E167" s="206" t="s">
        <v>1066</v>
      </c>
      <c r="F167" s="207" t="s">
        <v>1067</v>
      </c>
      <c r="G167" s="208" t="s">
        <v>170</v>
      </c>
      <c r="H167" s="209">
        <v>10</v>
      </c>
      <c r="I167" s="210"/>
      <c r="J167" s="211">
        <f>ROUND(I167*H167,2)</f>
        <v>0</v>
      </c>
      <c r="K167" s="207" t="s">
        <v>149</v>
      </c>
      <c r="L167" s="45"/>
      <c r="M167" s="212" t="s">
        <v>19</v>
      </c>
      <c r="N167" s="213" t="s">
        <v>43</v>
      </c>
      <c r="O167" s="85"/>
      <c r="P167" s="214">
        <f>O167*H167</f>
        <v>0</v>
      </c>
      <c r="Q167" s="214">
        <v>8.36E-05</v>
      </c>
      <c r="R167" s="214">
        <f>Q167*H167</f>
        <v>0.0008359999999999999</v>
      </c>
      <c r="S167" s="214">
        <v>0.018</v>
      </c>
      <c r="T167" s="215">
        <f>S167*H167</f>
        <v>0.18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150</v>
      </c>
      <c r="AT167" s="216" t="s">
        <v>145</v>
      </c>
      <c r="AU167" s="216" t="s">
        <v>80</v>
      </c>
      <c r="AY167" s="18" t="s">
        <v>143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150</v>
      </c>
      <c r="BM167" s="216" t="s">
        <v>1068</v>
      </c>
    </row>
    <row r="168" spans="1:47" s="2" customFormat="1" ht="12">
      <c r="A168" s="39"/>
      <c r="B168" s="40"/>
      <c r="C168" s="41"/>
      <c r="D168" s="218" t="s">
        <v>152</v>
      </c>
      <c r="E168" s="41"/>
      <c r="F168" s="219" t="s">
        <v>1069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152</v>
      </c>
      <c r="AU168" s="18" t="s">
        <v>80</v>
      </c>
    </row>
    <row r="169" spans="1:63" s="12" customFormat="1" ht="25.9" customHeight="1">
      <c r="A169" s="12"/>
      <c r="B169" s="189"/>
      <c r="C169" s="190"/>
      <c r="D169" s="191" t="s">
        <v>71</v>
      </c>
      <c r="E169" s="192" t="s">
        <v>688</v>
      </c>
      <c r="F169" s="192" t="s">
        <v>689</v>
      </c>
      <c r="G169" s="190"/>
      <c r="H169" s="190"/>
      <c r="I169" s="193"/>
      <c r="J169" s="194">
        <f>BK169</f>
        <v>0</v>
      </c>
      <c r="K169" s="190"/>
      <c r="L169" s="195"/>
      <c r="M169" s="196"/>
      <c r="N169" s="197"/>
      <c r="O169" s="197"/>
      <c r="P169" s="198">
        <f>P170</f>
        <v>0</v>
      </c>
      <c r="Q169" s="197"/>
      <c r="R169" s="198">
        <f>R170</f>
        <v>0</v>
      </c>
      <c r="S169" s="197"/>
      <c r="T169" s="199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0" t="s">
        <v>80</v>
      </c>
      <c r="AT169" s="201" t="s">
        <v>71</v>
      </c>
      <c r="AU169" s="201" t="s">
        <v>72</v>
      </c>
      <c r="AY169" s="200" t="s">
        <v>143</v>
      </c>
      <c r="BK169" s="202">
        <f>BK170</f>
        <v>0</v>
      </c>
    </row>
    <row r="170" spans="1:65" s="2" customFormat="1" ht="24.15" customHeight="1">
      <c r="A170" s="39"/>
      <c r="B170" s="40"/>
      <c r="C170" s="205" t="s">
        <v>643</v>
      </c>
      <c r="D170" s="205" t="s">
        <v>145</v>
      </c>
      <c r="E170" s="206" t="s">
        <v>691</v>
      </c>
      <c r="F170" s="207" t="s">
        <v>692</v>
      </c>
      <c r="G170" s="208" t="s">
        <v>192</v>
      </c>
      <c r="H170" s="209">
        <v>132.525</v>
      </c>
      <c r="I170" s="210"/>
      <c r="J170" s="211">
        <f>ROUND(I170*H170,2)</f>
        <v>0</v>
      </c>
      <c r="K170" s="207" t="s">
        <v>19</v>
      </c>
      <c r="L170" s="45"/>
      <c r="M170" s="212" t="s">
        <v>19</v>
      </c>
      <c r="N170" s="213" t="s">
        <v>43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150</v>
      </c>
      <c r="AT170" s="216" t="s">
        <v>145</v>
      </c>
      <c r="AU170" s="216" t="s">
        <v>80</v>
      </c>
      <c r="AY170" s="18" t="s">
        <v>143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150</v>
      </c>
      <c r="BM170" s="216" t="s">
        <v>1070</v>
      </c>
    </row>
    <row r="171" spans="1:63" s="12" customFormat="1" ht="25.9" customHeight="1">
      <c r="A171" s="12"/>
      <c r="B171" s="189"/>
      <c r="C171" s="190"/>
      <c r="D171" s="191" t="s">
        <v>71</v>
      </c>
      <c r="E171" s="192" t="s">
        <v>694</v>
      </c>
      <c r="F171" s="192" t="s">
        <v>695</v>
      </c>
      <c r="G171" s="190"/>
      <c r="H171" s="190"/>
      <c r="I171" s="193"/>
      <c r="J171" s="194">
        <f>BK171</f>
        <v>0</v>
      </c>
      <c r="K171" s="190"/>
      <c r="L171" s="195"/>
      <c r="M171" s="196"/>
      <c r="N171" s="197"/>
      <c r="O171" s="197"/>
      <c r="P171" s="198">
        <f>SUM(P172:P173)</f>
        <v>0</v>
      </c>
      <c r="Q171" s="197"/>
      <c r="R171" s="198">
        <f>SUM(R172:R173)</f>
        <v>0</v>
      </c>
      <c r="S171" s="197"/>
      <c r="T171" s="199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0" t="s">
        <v>80</v>
      </c>
      <c r="AT171" s="201" t="s">
        <v>71</v>
      </c>
      <c r="AU171" s="201" t="s">
        <v>72</v>
      </c>
      <c r="AY171" s="200" t="s">
        <v>143</v>
      </c>
      <c r="BK171" s="202">
        <f>SUM(BK172:BK173)</f>
        <v>0</v>
      </c>
    </row>
    <row r="172" spans="1:65" s="2" customFormat="1" ht="44.25" customHeight="1">
      <c r="A172" s="39"/>
      <c r="B172" s="40"/>
      <c r="C172" s="205" t="s">
        <v>533</v>
      </c>
      <c r="D172" s="205" t="s">
        <v>145</v>
      </c>
      <c r="E172" s="206" t="s">
        <v>1071</v>
      </c>
      <c r="F172" s="207" t="s">
        <v>1072</v>
      </c>
      <c r="G172" s="208" t="s">
        <v>192</v>
      </c>
      <c r="H172" s="209">
        <v>233.121</v>
      </c>
      <c r="I172" s="210"/>
      <c r="J172" s="211">
        <f>ROUND(I172*H172,2)</f>
        <v>0</v>
      </c>
      <c r="K172" s="207" t="s">
        <v>149</v>
      </c>
      <c r="L172" s="45"/>
      <c r="M172" s="212" t="s">
        <v>19</v>
      </c>
      <c r="N172" s="213" t="s">
        <v>43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150</v>
      </c>
      <c r="AT172" s="216" t="s">
        <v>145</v>
      </c>
      <c r="AU172" s="216" t="s">
        <v>80</v>
      </c>
      <c r="AY172" s="18" t="s">
        <v>143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80</v>
      </c>
      <c r="BK172" s="217">
        <f>ROUND(I172*H172,2)</f>
        <v>0</v>
      </c>
      <c r="BL172" s="18" t="s">
        <v>150</v>
      </c>
      <c r="BM172" s="216" t="s">
        <v>604</v>
      </c>
    </row>
    <row r="173" spans="1:47" s="2" customFormat="1" ht="12">
      <c r="A173" s="39"/>
      <c r="B173" s="40"/>
      <c r="C173" s="41"/>
      <c r="D173" s="218" t="s">
        <v>152</v>
      </c>
      <c r="E173" s="41"/>
      <c r="F173" s="219" t="s">
        <v>1073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152</v>
      </c>
      <c r="AU173" s="18" t="s">
        <v>80</v>
      </c>
    </row>
    <row r="174" spans="1:63" s="12" customFormat="1" ht="25.9" customHeight="1">
      <c r="A174" s="12"/>
      <c r="B174" s="189"/>
      <c r="C174" s="190"/>
      <c r="D174" s="191" t="s">
        <v>71</v>
      </c>
      <c r="E174" s="192" t="s">
        <v>1074</v>
      </c>
      <c r="F174" s="192" t="s">
        <v>1075</v>
      </c>
      <c r="G174" s="190"/>
      <c r="H174" s="190"/>
      <c r="I174" s="193"/>
      <c r="J174" s="194">
        <f>BK174</f>
        <v>0</v>
      </c>
      <c r="K174" s="190"/>
      <c r="L174" s="195"/>
      <c r="M174" s="196"/>
      <c r="N174" s="197"/>
      <c r="O174" s="197"/>
      <c r="P174" s="198">
        <v>0</v>
      </c>
      <c r="Q174" s="197"/>
      <c r="R174" s="198">
        <v>0</v>
      </c>
      <c r="S174" s="197"/>
      <c r="T174" s="199"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0" t="s">
        <v>82</v>
      </c>
      <c r="AT174" s="201" t="s">
        <v>71</v>
      </c>
      <c r="AU174" s="201" t="s">
        <v>72</v>
      </c>
      <c r="AY174" s="200" t="s">
        <v>143</v>
      </c>
      <c r="BK174" s="202">
        <v>0</v>
      </c>
    </row>
    <row r="175" spans="1:63" s="12" customFormat="1" ht="25.9" customHeight="1">
      <c r="A175" s="12"/>
      <c r="B175" s="189"/>
      <c r="C175" s="190"/>
      <c r="D175" s="191" t="s">
        <v>71</v>
      </c>
      <c r="E175" s="192" t="s">
        <v>1076</v>
      </c>
      <c r="F175" s="192" t="s">
        <v>1077</v>
      </c>
      <c r="G175" s="190"/>
      <c r="H175" s="190"/>
      <c r="I175" s="193"/>
      <c r="J175" s="194">
        <f>BK175</f>
        <v>0</v>
      </c>
      <c r="K175" s="190"/>
      <c r="L175" s="195"/>
      <c r="M175" s="196"/>
      <c r="N175" s="197"/>
      <c r="O175" s="197"/>
      <c r="P175" s="198">
        <f>SUM(P176:P183)</f>
        <v>0</v>
      </c>
      <c r="Q175" s="197"/>
      <c r="R175" s="198">
        <f>SUM(R176:R183)</f>
        <v>0.18961469999999997</v>
      </c>
      <c r="S175" s="197"/>
      <c r="T175" s="199">
        <f>SUM(T176:T183)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0" t="s">
        <v>82</v>
      </c>
      <c r="AT175" s="201" t="s">
        <v>71</v>
      </c>
      <c r="AU175" s="201" t="s">
        <v>72</v>
      </c>
      <c r="AY175" s="200" t="s">
        <v>143</v>
      </c>
      <c r="BK175" s="202">
        <f>SUM(BK176:BK183)</f>
        <v>0</v>
      </c>
    </row>
    <row r="176" spans="1:65" s="2" customFormat="1" ht="24.15" customHeight="1">
      <c r="A176" s="39"/>
      <c r="B176" s="40"/>
      <c r="C176" s="205" t="s">
        <v>541</v>
      </c>
      <c r="D176" s="205" t="s">
        <v>145</v>
      </c>
      <c r="E176" s="206" t="s">
        <v>1078</v>
      </c>
      <c r="F176" s="207" t="s">
        <v>1079</v>
      </c>
      <c r="G176" s="208" t="s">
        <v>148</v>
      </c>
      <c r="H176" s="209">
        <v>111.6</v>
      </c>
      <c r="I176" s="210"/>
      <c r="J176" s="211">
        <f>ROUND(I176*H176,2)</f>
        <v>0</v>
      </c>
      <c r="K176" s="207" t="s">
        <v>149</v>
      </c>
      <c r="L176" s="45"/>
      <c r="M176" s="212" t="s">
        <v>19</v>
      </c>
      <c r="N176" s="213" t="s">
        <v>43</v>
      </c>
      <c r="O176" s="85"/>
      <c r="P176" s="214">
        <f>O176*H176</f>
        <v>0</v>
      </c>
      <c r="Q176" s="214">
        <v>0.00039825</v>
      </c>
      <c r="R176" s="214">
        <f>Q176*H176</f>
        <v>0.0444447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244</v>
      </c>
      <c r="AT176" s="216" t="s">
        <v>145</v>
      </c>
      <c r="AU176" s="216" t="s">
        <v>80</v>
      </c>
      <c r="AY176" s="18" t="s">
        <v>143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80</v>
      </c>
      <c r="BK176" s="217">
        <f>ROUND(I176*H176,2)</f>
        <v>0</v>
      </c>
      <c r="BL176" s="18" t="s">
        <v>244</v>
      </c>
      <c r="BM176" s="216" t="s">
        <v>614</v>
      </c>
    </row>
    <row r="177" spans="1:47" s="2" customFormat="1" ht="12">
      <c r="A177" s="39"/>
      <c r="B177" s="40"/>
      <c r="C177" s="41"/>
      <c r="D177" s="218" t="s">
        <v>152</v>
      </c>
      <c r="E177" s="41"/>
      <c r="F177" s="219" t="s">
        <v>1080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152</v>
      </c>
      <c r="AU177" s="18" t="s">
        <v>80</v>
      </c>
    </row>
    <row r="178" spans="1:65" s="2" customFormat="1" ht="16.5" customHeight="1">
      <c r="A178" s="39"/>
      <c r="B178" s="40"/>
      <c r="C178" s="236" t="s">
        <v>545</v>
      </c>
      <c r="D178" s="236" t="s">
        <v>189</v>
      </c>
      <c r="E178" s="237" t="s">
        <v>1081</v>
      </c>
      <c r="F178" s="238" t="s">
        <v>1082</v>
      </c>
      <c r="G178" s="239" t="s">
        <v>148</v>
      </c>
      <c r="H178" s="240">
        <v>133.92</v>
      </c>
      <c r="I178" s="241"/>
      <c r="J178" s="242">
        <f>ROUND(I178*H178,2)</f>
        <v>0</v>
      </c>
      <c r="K178" s="238" t="s">
        <v>19</v>
      </c>
      <c r="L178" s="243"/>
      <c r="M178" s="244" t="s">
        <v>19</v>
      </c>
      <c r="N178" s="245" t="s">
        <v>43</v>
      </c>
      <c r="O178" s="85"/>
      <c r="P178" s="214">
        <f>O178*H178</f>
        <v>0</v>
      </c>
      <c r="Q178" s="214">
        <v>0.001</v>
      </c>
      <c r="R178" s="214">
        <f>Q178*H178</f>
        <v>0.13391999999999998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335</v>
      </c>
      <c r="AT178" s="216" t="s">
        <v>189</v>
      </c>
      <c r="AU178" s="216" t="s">
        <v>80</v>
      </c>
      <c r="AY178" s="18" t="s">
        <v>143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80</v>
      </c>
      <c r="BK178" s="217">
        <f>ROUND(I178*H178,2)</f>
        <v>0</v>
      </c>
      <c r="BL178" s="18" t="s">
        <v>244</v>
      </c>
      <c r="BM178" s="216" t="s">
        <v>625</v>
      </c>
    </row>
    <row r="179" spans="1:65" s="2" customFormat="1" ht="24.15" customHeight="1">
      <c r="A179" s="39"/>
      <c r="B179" s="40"/>
      <c r="C179" s="205" t="s">
        <v>550</v>
      </c>
      <c r="D179" s="205" t="s">
        <v>145</v>
      </c>
      <c r="E179" s="206" t="s">
        <v>1083</v>
      </c>
      <c r="F179" s="207" t="s">
        <v>1084</v>
      </c>
      <c r="G179" s="208" t="s">
        <v>148</v>
      </c>
      <c r="H179" s="209">
        <v>7</v>
      </c>
      <c r="I179" s="210"/>
      <c r="J179" s="211">
        <f>ROUND(I179*H179,2)</f>
        <v>0</v>
      </c>
      <c r="K179" s="207" t="s">
        <v>19</v>
      </c>
      <c r="L179" s="45"/>
      <c r="M179" s="212" t="s">
        <v>19</v>
      </c>
      <c r="N179" s="213" t="s">
        <v>43</v>
      </c>
      <c r="O179" s="85"/>
      <c r="P179" s="214">
        <f>O179*H179</f>
        <v>0</v>
      </c>
      <c r="Q179" s="214">
        <v>0.0004</v>
      </c>
      <c r="R179" s="214">
        <f>Q179*H179</f>
        <v>0.0028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244</v>
      </c>
      <c r="AT179" s="216" t="s">
        <v>145</v>
      </c>
      <c r="AU179" s="216" t="s">
        <v>80</v>
      </c>
      <c r="AY179" s="18" t="s">
        <v>143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80</v>
      </c>
      <c r="BK179" s="217">
        <f>ROUND(I179*H179,2)</f>
        <v>0</v>
      </c>
      <c r="BL179" s="18" t="s">
        <v>244</v>
      </c>
      <c r="BM179" s="216" t="s">
        <v>634</v>
      </c>
    </row>
    <row r="180" spans="1:65" s="2" customFormat="1" ht="16.5" customHeight="1">
      <c r="A180" s="39"/>
      <c r="B180" s="40"/>
      <c r="C180" s="236" t="s">
        <v>554</v>
      </c>
      <c r="D180" s="236" t="s">
        <v>189</v>
      </c>
      <c r="E180" s="237" t="s">
        <v>1085</v>
      </c>
      <c r="F180" s="238" t="s">
        <v>1086</v>
      </c>
      <c r="G180" s="239" t="s">
        <v>148</v>
      </c>
      <c r="H180" s="240">
        <v>8.4</v>
      </c>
      <c r="I180" s="241"/>
      <c r="J180" s="242">
        <f>ROUND(I180*H180,2)</f>
        <v>0</v>
      </c>
      <c r="K180" s="238" t="s">
        <v>19</v>
      </c>
      <c r="L180" s="243"/>
      <c r="M180" s="244" t="s">
        <v>19</v>
      </c>
      <c r="N180" s="245" t="s">
        <v>43</v>
      </c>
      <c r="O180" s="85"/>
      <c r="P180" s="214">
        <f>O180*H180</f>
        <v>0</v>
      </c>
      <c r="Q180" s="214">
        <v>0.001</v>
      </c>
      <c r="R180" s="214">
        <f>Q180*H180</f>
        <v>0.008400000000000001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335</v>
      </c>
      <c r="AT180" s="216" t="s">
        <v>189</v>
      </c>
      <c r="AU180" s="216" t="s">
        <v>80</v>
      </c>
      <c r="AY180" s="18" t="s">
        <v>143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244</v>
      </c>
      <c r="BM180" s="216" t="s">
        <v>643</v>
      </c>
    </row>
    <row r="181" spans="1:65" s="2" customFormat="1" ht="37.8" customHeight="1">
      <c r="A181" s="39"/>
      <c r="B181" s="40"/>
      <c r="C181" s="205" t="s">
        <v>558</v>
      </c>
      <c r="D181" s="205" t="s">
        <v>145</v>
      </c>
      <c r="E181" s="206" t="s">
        <v>1087</v>
      </c>
      <c r="F181" s="207" t="s">
        <v>1088</v>
      </c>
      <c r="G181" s="208" t="s">
        <v>148</v>
      </c>
      <c r="H181" s="209">
        <v>19.33</v>
      </c>
      <c r="I181" s="210"/>
      <c r="J181" s="211">
        <f>ROUND(I181*H181,2)</f>
        <v>0</v>
      </c>
      <c r="K181" s="207" t="s">
        <v>149</v>
      </c>
      <c r="L181" s="45"/>
      <c r="M181" s="212" t="s">
        <v>19</v>
      </c>
      <c r="N181" s="213" t="s">
        <v>43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244</v>
      </c>
      <c r="AT181" s="216" t="s">
        <v>145</v>
      </c>
      <c r="AU181" s="216" t="s">
        <v>80</v>
      </c>
      <c r="AY181" s="18" t="s">
        <v>143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80</v>
      </c>
      <c r="BK181" s="217">
        <f>ROUND(I181*H181,2)</f>
        <v>0</v>
      </c>
      <c r="BL181" s="18" t="s">
        <v>244</v>
      </c>
      <c r="BM181" s="216" t="s">
        <v>650</v>
      </c>
    </row>
    <row r="182" spans="1:47" s="2" customFormat="1" ht="12">
      <c r="A182" s="39"/>
      <c r="B182" s="40"/>
      <c r="C182" s="41"/>
      <c r="D182" s="218" t="s">
        <v>152</v>
      </c>
      <c r="E182" s="41"/>
      <c r="F182" s="219" t="s">
        <v>1089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152</v>
      </c>
      <c r="AU182" s="18" t="s">
        <v>80</v>
      </c>
    </row>
    <row r="183" spans="1:65" s="2" customFormat="1" ht="16.5" customHeight="1">
      <c r="A183" s="39"/>
      <c r="B183" s="40"/>
      <c r="C183" s="236" t="s">
        <v>563</v>
      </c>
      <c r="D183" s="236" t="s">
        <v>189</v>
      </c>
      <c r="E183" s="237" t="s">
        <v>1090</v>
      </c>
      <c r="F183" s="238" t="s">
        <v>1091</v>
      </c>
      <c r="G183" s="239" t="s">
        <v>158</v>
      </c>
      <c r="H183" s="240">
        <v>0.006</v>
      </c>
      <c r="I183" s="241"/>
      <c r="J183" s="242">
        <f>ROUND(I183*H183,2)</f>
        <v>0</v>
      </c>
      <c r="K183" s="238" t="s">
        <v>19</v>
      </c>
      <c r="L183" s="243"/>
      <c r="M183" s="254" t="s">
        <v>19</v>
      </c>
      <c r="N183" s="255" t="s">
        <v>43</v>
      </c>
      <c r="O183" s="248"/>
      <c r="P183" s="249">
        <f>O183*H183</f>
        <v>0</v>
      </c>
      <c r="Q183" s="249">
        <v>0.00833333333333333</v>
      </c>
      <c r="R183" s="249">
        <f>Q183*H183</f>
        <v>4.999999999999998E-05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335</v>
      </c>
      <c r="AT183" s="216" t="s">
        <v>189</v>
      </c>
      <c r="AU183" s="216" t="s">
        <v>80</v>
      </c>
      <c r="AY183" s="18" t="s">
        <v>143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80</v>
      </c>
      <c r="BK183" s="217">
        <f>ROUND(I183*H183,2)</f>
        <v>0</v>
      </c>
      <c r="BL183" s="18" t="s">
        <v>244</v>
      </c>
      <c r="BM183" s="216" t="s">
        <v>660</v>
      </c>
    </row>
    <row r="184" spans="1:31" s="2" customFormat="1" ht="6.95" customHeight="1">
      <c r="A184" s="39"/>
      <c r="B184" s="60"/>
      <c r="C184" s="61"/>
      <c r="D184" s="61"/>
      <c r="E184" s="61"/>
      <c r="F184" s="61"/>
      <c r="G184" s="61"/>
      <c r="H184" s="61"/>
      <c r="I184" s="61"/>
      <c r="J184" s="61"/>
      <c r="K184" s="61"/>
      <c r="L184" s="45"/>
      <c r="M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</row>
  </sheetData>
  <sheetProtection password="CC35" sheet="1" objects="1" scenarios="1" formatColumns="0" formatRows="0" autoFilter="0"/>
  <autoFilter ref="C89:K18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2_01/113107181"/>
    <hyperlink ref="F96" r:id="rId2" display="https://podminky.urs.cz/item/CS_URS_2022_01/113107182"/>
    <hyperlink ref="F98" r:id="rId3" display="https://podminky.urs.cz/item/CS_URS_2022_01/113107312"/>
    <hyperlink ref="F100" r:id="rId4" display="https://podminky.urs.cz/item/CS_URS_2022_01/115101201"/>
    <hyperlink ref="F108" r:id="rId5" display="https://podminky.urs.cz/item/CS_URS_2022_01/183405211"/>
    <hyperlink ref="F111" r:id="rId6" display="https://podminky.urs.cz/item/CS_URS_2022_01/185804312"/>
    <hyperlink ref="F114" r:id="rId7" display="https://podminky.urs.cz/item/CS_URS_2022_01/273311124"/>
    <hyperlink ref="F120" r:id="rId8" display="https://podminky.urs.cz/item/CS_URS_2022_01/273361116"/>
    <hyperlink ref="F123" r:id="rId9" display="https://podminky.urs.cz/item/CS_URS_2022_01/334323217"/>
    <hyperlink ref="F127" r:id="rId10" display="https://podminky.urs.cz/item/CS_URS_2022_01/334361216"/>
    <hyperlink ref="F129" r:id="rId11" display="https://podminky.urs.cz/item/CS_URS_2022_01/317321118"/>
    <hyperlink ref="F131" r:id="rId12" display="https://podminky.urs.cz/item/CS_URS_2022_01/317353121"/>
    <hyperlink ref="F133" r:id="rId13" display="https://podminky.urs.cz/item/CS_URS_2022_01/317353221"/>
    <hyperlink ref="F135" r:id="rId14" display="https://podminky.urs.cz/item/CS_URS_2022_01/317361116"/>
    <hyperlink ref="F137" r:id="rId15" display="https://podminky.urs.cz/item/CS_URS_2022_01/317171126"/>
    <hyperlink ref="F140" r:id="rId16" display="https://podminky.urs.cz/item/CS_URS_2022_01/389121111"/>
    <hyperlink ref="F144" r:id="rId17" display="https://podminky.urs.cz/item/CS_URS_2022_01/421321128"/>
    <hyperlink ref="F146" r:id="rId18" display="https://podminky.urs.cz/item/CS_URS_2022_01/421361236"/>
    <hyperlink ref="F148" r:id="rId19" display="https://podminky.urs.cz/item/CS_URS_2022_01/421351131"/>
    <hyperlink ref="F150" r:id="rId20" display="https://podminky.urs.cz/item/CS_URS_2022_01/421351231"/>
    <hyperlink ref="F152" r:id="rId21" display="https://podminky.urs.cz/item/CS_URS_2022_01/465513256"/>
    <hyperlink ref="F155" r:id="rId22" display="https://podminky.urs.cz/item/CS_URS_2022_01/628611131"/>
    <hyperlink ref="F158" r:id="rId23" display="https://podminky.urs.cz/item/CS_URS_2022_01/911121111"/>
    <hyperlink ref="F161" r:id="rId24" display="https://podminky.urs.cz/item/CS_URS_2022_01/914112111"/>
    <hyperlink ref="F163" r:id="rId25" display="https://podminky.urs.cz/item/CS_URS_2022_01/962021112"/>
    <hyperlink ref="F166" r:id="rId26" display="https://podminky.urs.cz/item/CS_URS_2022_01/966008115"/>
    <hyperlink ref="F168" r:id="rId27" display="https://podminky.urs.cz/item/CS_URS_2022_01/966075141"/>
    <hyperlink ref="F173" r:id="rId28" display="https://podminky.urs.cz/item/CS_URS_2022_01/998212111"/>
    <hyperlink ref="F177" r:id="rId29" display="https://podminky.urs.cz/item/CS_URS_2022_01/711141559"/>
    <hyperlink ref="F182" r:id="rId30" display="https://podminky.urs.cz/item/CS_URS_2022_01/711111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1092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949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SÚSPK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>28057198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>MACÁN PROJEKCE DS s.r.o.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>28057198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>MACÁN PROJEKCE DS s.r.o.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ROUND(J86,2)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ROUND((SUM(BE86:BE304)),2)</f>
        <v>0</v>
      </c>
      <c r="G33" s="39"/>
      <c r="H33" s="39"/>
      <c r="I33" s="149">
        <v>0.21</v>
      </c>
      <c r="J33" s="148">
        <f>ROUND(((SUM(BE86:BE304))*I33),2)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ROUND((SUM(BF86:BF304)),2)</f>
        <v>0</v>
      </c>
      <c r="G34" s="39"/>
      <c r="H34" s="39"/>
      <c r="I34" s="149">
        <v>0.15</v>
      </c>
      <c r="J34" s="148">
        <f>ROUND(((SUM(BF86:BF304))*I34),2)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ROUND((SUM(BG86:BG304)),2)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ROUND((SUM(BH86:BH304)),2)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ROUND((SUM(BI86:BI304)),2)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301 - ODVODNĚNÍ KOMUNIKACE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SÚSPK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MACÁN PROJEKCE DS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9" customFormat="1" ht="24.95" customHeight="1">
      <c r="A60" s="9"/>
      <c r="B60" s="166"/>
      <c r="C60" s="167"/>
      <c r="D60" s="168" t="s">
        <v>117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118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120</v>
      </c>
      <c r="E62" s="175"/>
      <c r="F62" s="175"/>
      <c r="G62" s="175"/>
      <c r="H62" s="175"/>
      <c r="I62" s="175"/>
      <c r="J62" s="176">
        <f>J153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121</v>
      </c>
      <c r="E63" s="175"/>
      <c r="F63" s="175"/>
      <c r="G63" s="175"/>
      <c r="H63" s="175"/>
      <c r="I63" s="175"/>
      <c r="J63" s="176">
        <f>J181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122</v>
      </c>
      <c r="E64" s="175"/>
      <c r="F64" s="175"/>
      <c r="G64" s="175"/>
      <c r="H64" s="175"/>
      <c r="I64" s="175"/>
      <c r="J64" s="176">
        <f>J184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123</v>
      </c>
      <c r="E65" s="175"/>
      <c r="F65" s="175"/>
      <c r="G65" s="175"/>
      <c r="H65" s="175"/>
      <c r="I65" s="175"/>
      <c r="J65" s="176">
        <f>J297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125</v>
      </c>
      <c r="E66" s="175"/>
      <c r="F66" s="175"/>
      <c r="G66" s="175"/>
      <c r="H66" s="175"/>
      <c r="I66" s="175"/>
      <c r="J66" s="176">
        <f>J300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128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1" t="str">
        <f>E7</f>
        <v>PŘELOŽKA SILNICE II/117 MĚČÍN TENDR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111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SO 301 - ODVODNĚNÍ KOMUNIKACE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33" t="s">
        <v>23</v>
      </c>
      <c r="J80" s="73" t="str">
        <f>IF(J12="","",J12)</f>
        <v>9. 1. 2023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SÚSPK</v>
      </c>
      <c r="G82" s="41"/>
      <c r="H82" s="41"/>
      <c r="I82" s="33" t="s">
        <v>31</v>
      </c>
      <c r="J82" s="37" t="str">
        <f>E21</f>
        <v>MACÁN PROJEKCE DS s.r.o.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5.6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35</v>
      </c>
      <c r="J83" s="37" t="str">
        <f>E24</f>
        <v>MACÁN PROJEKCE DS s.r.o.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8"/>
      <c r="B85" s="179"/>
      <c r="C85" s="180" t="s">
        <v>129</v>
      </c>
      <c r="D85" s="181" t="s">
        <v>57</v>
      </c>
      <c r="E85" s="181" t="s">
        <v>53</v>
      </c>
      <c r="F85" s="181" t="s">
        <v>54</v>
      </c>
      <c r="G85" s="181" t="s">
        <v>130</v>
      </c>
      <c r="H85" s="181" t="s">
        <v>131</v>
      </c>
      <c r="I85" s="181" t="s">
        <v>132</v>
      </c>
      <c r="J85" s="181" t="s">
        <v>115</v>
      </c>
      <c r="K85" s="182" t="s">
        <v>133</v>
      </c>
      <c r="L85" s="183"/>
      <c r="M85" s="93" t="s">
        <v>19</v>
      </c>
      <c r="N85" s="94" t="s">
        <v>42</v>
      </c>
      <c r="O85" s="94" t="s">
        <v>134</v>
      </c>
      <c r="P85" s="94" t="s">
        <v>135</v>
      </c>
      <c r="Q85" s="94" t="s">
        <v>136</v>
      </c>
      <c r="R85" s="94" t="s">
        <v>137</v>
      </c>
      <c r="S85" s="94" t="s">
        <v>138</v>
      </c>
      <c r="T85" s="95" t="s">
        <v>139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pans="1:63" s="2" customFormat="1" ht="22.8" customHeight="1">
      <c r="A86" s="39"/>
      <c r="B86" s="40"/>
      <c r="C86" s="100" t="s">
        <v>140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</f>
        <v>0</v>
      </c>
      <c r="Q86" s="97"/>
      <c r="R86" s="186">
        <f>R87</f>
        <v>535.79834328302</v>
      </c>
      <c r="S86" s="97"/>
      <c r="T86" s="187">
        <f>T87</f>
        <v>1.7199999999999998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116</v>
      </c>
      <c r="BK86" s="188">
        <f>BK87</f>
        <v>0</v>
      </c>
    </row>
    <row r="87" spans="1:63" s="12" customFormat="1" ht="25.9" customHeight="1">
      <c r="A87" s="12"/>
      <c r="B87" s="189"/>
      <c r="C87" s="190"/>
      <c r="D87" s="191" t="s">
        <v>71</v>
      </c>
      <c r="E87" s="192" t="s">
        <v>141</v>
      </c>
      <c r="F87" s="192" t="s">
        <v>142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P88+P153+P181+P184+P297+P300</f>
        <v>0</v>
      </c>
      <c r="Q87" s="197"/>
      <c r="R87" s="198">
        <f>R88+R153+R181+R184+R297+R300</f>
        <v>535.79834328302</v>
      </c>
      <c r="S87" s="197"/>
      <c r="T87" s="199">
        <f>T88+T153+T181+T184+T297+T300</f>
        <v>1.7199999999999998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80</v>
      </c>
      <c r="AT87" s="201" t="s">
        <v>71</v>
      </c>
      <c r="AU87" s="201" t="s">
        <v>72</v>
      </c>
      <c r="AY87" s="200" t="s">
        <v>143</v>
      </c>
      <c r="BK87" s="202">
        <f>BK88+BK153+BK181+BK184+BK297+BK300</f>
        <v>0</v>
      </c>
    </row>
    <row r="88" spans="1:63" s="12" customFormat="1" ht="22.8" customHeight="1">
      <c r="A88" s="12"/>
      <c r="B88" s="189"/>
      <c r="C88" s="190"/>
      <c r="D88" s="191" t="s">
        <v>71</v>
      </c>
      <c r="E88" s="203" t="s">
        <v>80</v>
      </c>
      <c r="F88" s="203" t="s">
        <v>144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SUM(P89:P152)</f>
        <v>0</v>
      </c>
      <c r="Q88" s="197"/>
      <c r="R88" s="198">
        <f>SUM(R89:R152)</f>
        <v>259.3914303089</v>
      </c>
      <c r="S88" s="197"/>
      <c r="T88" s="199">
        <f>SUM(T89:T152)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80</v>
      </c>
      <c r="AT88" s="201" t="s">
        <v>71</v>
      </c>
      <c r="AU88" s="201" t="s">
        <v>80</v>
      </c>
      <c r="AY88" s="200" t="s">
        <v>143</v>
      </c>
      <c r="BK88" s="202">
        <f>SUM(BK89:BK152)</f>
        <v>0</v>
      </c>
    </row>
    <row r="89" spans="1:65" s="2" customFormat="1" ht="33" customHeight="1">
      <c r="A89" s="39"/>
      <c r="B89" s="40"/>
      <c r="C89" s="205" t="s">
        <v>80</v>
      </c>
      <c r="D89" s="205" t="s">
        <v>145</v>
      </c>
      <c r="E89" s="206" t="s">
        <v>1093</v>
      </c>
      <c r="F89" s="207" t="s">
        <v>1094</v>
      </c>
      <c r="G89" s="208" t="s">
        <v>148</v>
      </c>
      <c r="H89" s="209">
        <v>780</v>
      </c>
      <c r="I89" s="210"/>
      <c r="J89" s="211">
        <f>ROUND(I89*H89,2)</f>
        <v>0</v>
      </c>
      <c r="K89" s="207" t="s">
        <v>149</v>
      </c>
      <c r="L89" s="45"/>
      <c r="M89" s="212" t="s">
        <v>19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150</v>
      </c>
      <c r="AT89" s="216" t="s">
        <v>145</v>
      </c>
      <c r="AU89" s="216" t="s">
        <v>82</v>
      </c>
      <c r="AY89" s="18" t="s">
        <v>143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150</v>
      </c>
      <c r="BM89" s="216" t="s">
        <v>82</v>
      </c>
    </row>
    <row r="90" spans="1:47" s="2" customFormat="1" ht="12">
      <c r="A90" s="39"/>
      <c r="B90" s="40"/>
      <c r="C90" s="41"/>
      <c r="D90" s="218" t="s">
        <v>152</v>
      </c>
      <c r="E90" s="41"/>
      <c r="F90" s="219" t="s">
        <v>1095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152</v>
      </c>
      <c r="AU90" s="18" t="s">
        <v>82</v>
      </c>
    </row>
    <row r="91" spans="1:51" s="13" customFormat="1" ht="12">
      <c r="A91" s="13"/>
      <c r="B91" s="225"/>
      <c r="C91" s="226"/>
      <c r="D91" s="223" t="s">
        <v>186</v>
      </c>
      <c r="E91" s="227" t="s">
        <v>19</v>
      </c>
      <c r="F91" s="228" t="s">
        <v>1096</v>
      </c>
      <c r="G91" s="226"/>
      <c r="H91" s="229">
        <v>780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186</v>
      </c>
      <c r="AU91" s="235" t="s">
        <v>82</v>
      </c>
      <c r="AV91" s="13" t="s">
        <v>82</v>
      </c>
      <c r="AW91" s="13" t="s">
        <v>34</v>
      </c>
      <c r="AX91" s="13" t="s">
        <v>72</v>
      </c>
      <c r="AY91" s="235" t="s">
        <v>143</v>
      </c>
    </row>
    <row r="92" spans="1:51" s="14" customFormat="1" ht="12">
      <c r="A92" s="14"/>
      <c r="B92" s="256"/>
      <c r="C92" s="257"/>
      <c r="D92" s="223" t="s">
        <v>186</v>
      </c>
      <c r="E92" s="258" t="s">
        <v>19</v>
      </c>
      <c r="F92" s="259" t="s">
        <v>1097</v>
      </c>
      <c r="G92" s="257"/>
      <c r="H92" s="260">
        <v>780</v>
      </c>
      <c r="I92" s="261"/>
      <c r="J92" s="257"/>
      <c r="K92" s="257"/>
      <c r="L92" s="262"/>
      <c r="M92" s="263"/>
      <c r="N92" s="264"/>
      <c r="O92" s="264"/>
      <c r="P92" s="264"/>
      <c r="Q92" s="264"/>
      <c r="R92" s="264"/>
      <c r="S92" s="264"/>
      <c r="T92" s="26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66" t="s">
        <v>186</v>
      </c>
      <c r="AU92" s="266" t="s">
        <v>82</v>
      </c>
      <c r="AV92" s="14" t="s">
        <v>150</v>
      </c>
      <c r="AW92" s="14" t="s">
        <v>34</v>
      </c>
      <c r="AX92" s="14" t="s">
        <v>80</v>
      </c>
      <c r="AY92" s="266" t="s">
        <v>143</v>
      </c>
    </row>
    <row r="93" spans="1:65" s="2" customFormat="1" ht="49.05" customHeight="1">
      <c r="A93" s="39"/>
      <c r="B93" s="40"/>
      <c r="C93" s="205" t="s">
        <v>82</v>
      </c>
      <c r="D93" s="205" t="s">
        <v>145</v>
      </c>
      <c r="E93" s="206" t="s">
        <v>1098</v>
      </c>
      <c r="F93" s="207" t="s">
        <v>1099</v>
      </c>
      <c r="G93" s="208" t="s">
        <v>183</v>
      </c>
      <c r="H93" s="209">
        <v>453.211</v>
      </c>
      <c r="I93" s="210"/>
      <c r="J93" s="211">
        <f>ROUND(I93*H93,2)</f>
        <v>0</v>
      </c>
      <c r="K93" s="207" t="s">
        <v>149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150</v>
      </c>
      <c r="AT93" s="216" t="s">
        <v>145</v>
      </c>
      <c r="AU93" s="216" t="s">
        <v>82</v>
      </c>
      <c r="AY93" s="18" t="s">
        <v>143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150</v>
      </c>
      <c r="BM93" s="216" t="s">
        <v>150</v>
      </c>
    </row>
    <row r="94" spans="1:47" s="2" customFormat="1" ht="12">
      <c r="A94" s="39"/>
      <c r="B94" s="40"/>
      <c r="C94" s="41"/>
      <c r="D94" s="218" t="s">
        <v>152</v>
      </c>
      <c r="E94" s="41"/>
      <c r="F94" s="219" t="s">
        <v>1100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152</v>
      </c>
      <c r="AU94" s="18" t="s">
        <v>82</v>
      </c>
    </row>
    <row r="95" spans="1:51" s="13" customFormat="1" ht="12">
      <c r="A95" s="13"/>
      <c r="B95" s="225"/>
      <c r="C95" s="226"/>
      <c r="D95" s="223" t="s">
        <v>186</v>
      </c>
      <c r="E95" s="227" t="s">
        <v>19</v>
      </c>
      <c r="F95" s="228" t="s">
        <v>1101</v>
      </c>
      <c r="G95" s="226"/>
      <c r="H95" s="229">
        <v>98.844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186</v>
      </c>
      <c r="AU95" s="235" t="s">
        <v>82</v>
      </c>
      <c r="AV95" s="13" t="s">
        <v>82</v>
      </c>
      <c r="AW95" s="13" t="s">
        <v>34</v>
      </c>
      <c r="AX95" s="13" t="s">
        <v>72</v>
      </c>
      <c r="AY95" s="235" t="s">
        <v>143</v>
      </c>
    </row>
    <row r="96" spans="1:51" s="13" customFormat="1" ht="12">
      <c r="A96" s="13"/>
      <c r="B96" s="225"/>
      <c r="C96" s="226"/>
      <c r="D96" s="223" t="s">
        <v>186</v>
      </c>
      <c r="E96" s="227" t="s">
        <v>19</v>
      </c>
      <c r="F96" s="228" t="s">
        <v>1102</v>
      </c>
      <c r="G96" s="226"/>
      <c r="H96" s="229">
        <v>104.728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186</v>
      </c>
      <c r="AU96" s="235" t="s">
        <v>82</v>
      </c>
      <c r="AV96" s="13" t="s">
        <v>82</v>
      </c>
      <c r="AW96" s="13" t="s">
        <v>34</v>
      </c>
      <c r="AX96" s="13" t="s">
        <v>72</v>
      </c>
      <c r="AY96" s="235" t="s">
        <v>143</v>
      </c>
    </row>
    <row r="97" spans="1:51" s="13" customFormat="1" ht="12">
      <c r="A97" s="13"/>
      <c r="B97" s="225"/>
      <c r="C97" s="226"/>
      <c r="D97" s="223" t="s">
        <v>186</v>
      </c>
      <c r="E97" s="227" t="s">
        <v>19</v>
      </c>
      <c r="F97" s="228" t="s">
        <v>1103</v>
      </c>
      <c r="G97" s="226"/>
      <c r="H97" s="229">
        <v>79.193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186</v>
      </c>
      <c r="AU97" s="235" t="s">
        <v>82</v>
      </c>
      <c r="AV97" s="13" t="s">
        <v>82</v>
      </c>
      <c r="AW97" s="13" t="s">
        <v>34</v>
      </c>
      <c r="AX97" s="13" t="s">
        <v>72</v>
      </c>
      <c r="AY97" s="235" t="s">
        <v>143</v>
      </c>
    </row>
    <row r="98" spans="1:51" s="13" customFormat="1" ht="12">
      <c r="A98" s="13"/>
      <c r="B98" s="225"/>
      <c r="C98" s="226"/>
      <c r="D98" s="223" t="s">
        <v>186</v>
      </c>
      <c r="E98" s="227" t="s">
        <v>19</v>
      </c>
      <c r="F98" s="228" t="s">
        <v>1104</v>
      </c>
      <c r="G98" s="226"/>
      <c r="H98" s="229">
        <v>216.98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186</v>
      </c>
      <c r="AU98" s="235" t="s">
        <v>82</v>
      </c>
      <c r="AV98" s="13" t="s">
        <v>82</v>
      </c>
      <c r="AW98" s="13" t="s">
        <v>34</v>
      </c>
      <c r="AX98" s="13" t="s">
        <v>72</v>
      </c>
      <c r="AY98" s="235" t="s">
        <v>143</v>
      </c>
    </row>
    <row r="99" spans="1:51" s="13" customFormat="1" ht="12">
      <c r="A99" s="13"/>
      <c r="B99" s="225"/>
      <c r="C99" s="226"/>
      <c r="D99" s="223" t="s">
        <v>186</v>
      </c>
      <c r="E99" s="227" t="s">
        <v>19</v>
      </c>
      <c r="F99" s="228" t="s">
        <v>1105</v>
      </c>
      <c r="G99" s="226"/>
      <c r="H99" s="229">
        <v>337.953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186</v>
      </c>
      <c r="AU99" s="235" t="s">
        <v>82</v>
      </c>
      <c r="AV99" s="13" t="s">
        <v>82</v>
      </c>
      <c r="AW99" s="13" t="s">
        <v>34</v>
      </c>
      <c r="AX99" s="13" t="s">
        <v>72</v>
      </c>
      <c r="AY99" s="235" t="s">
        <v>143</v>
      </c>
    </row>
    <row r="100" spans="1:51" s="13" customFormat="1" ht="12">
      <c r="A100" s="13"/>
      <c r="B100" s="225"/>
      <c r="C100" s="226"/>
      <c r="D100" s="223" t="s">
        <v>186</v>
      </c>
      <c r="E100" s="227" t="s">
        <v>19</v>
      </c>
      <c r="F100" s="228" t="s">
        <v>1106</v>
      </c>
      <c r="G100" s="226"/>
      <c r="H100" s="229">
        <v>8.828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186</v>
      </c>
      <c r="AU100" s="235" t="s">
        <v>82</v>
      </c>
      <c r="AV100" s="13" t="s">
        <v>82</v>
      </c>
      <c r="AW100" s="13" t="s">
        <v>34</v>
      </c>
      <c r="AX100" s="13" t="s">
        <v>72</v>
      </c>
      <c r="AY100" s="235" t="s">
        <v>143</v>
      </c>
    </row>
    <row r="101" spans="1:51" s="13" customFormat="1" ht="12">
      <c r="A101" s="13"/>
      <c r="B101" s="225"/>
      <c r="C101" s="226"/>
      <c r="D101" s="223" t="s">
        <v>186</v>
      </c>
      <c r="E101" s="227" t="s">
        <v>19</v>
      </c>
      <c r="F101" s="228" t="s">
        <v>1107</v>
      </c>
      <c r="G101" s="226"/>
      <c r="H101" s="229">
        <v>9.035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186</v>
      </c>
      <c r="AU101" s="235" t="s">
        <v>82</v>
      </c>
      <c r="AV101" s="13" t="s">
        <v>82</v>
      </c>
      <c r="AW101" s="13" t="s">
        <v>34</v>
      </c>
      <c r="AX101" s="13" t="s">
        <v>72</v>
      </c>
      <c r="AY101" s="235" t="s">
        <v>143</v>
      </c>
    </row>
    <row r="102" spans="1:51" s="13" customFormat="1" ht="12">
      <c r="A102" s="13"/>
      <c r="B102" s="225"/>
      <c r="C102" s="226"/>
      <c r="D102" s="223" t="s">
        <v>186</v>
      </c>
      <c r="E102" s="227" t="s">
        <v>19</v>
      </c>
      <c r="F102" s="228" t="s">
        <v>1108</v>
      </c>
      <c r="G102" s="226"/>
      <c r="H102" s="229">
        <v>22.349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186</v>
      </c>
      <c r="AU102" s="235" t="s">
        <v>82</v>
      </c>
      <c r="AV102" s="13" t="s">
        <v>82</v>
      </c>
      <c r="AW102" s="13" t="s">
        <v>34</v>
      </c>
      <c r="AX102" s="13" t="s">
        <v>72</v>
      </c>
      <c r="AY102" s="235" t="s">
        <v>143</v>
      </c>
    </row>
    <row r="103" spans="1:51" s="13" customFormat="1" ht="12">
      <c r="A103" s="13"/>
      <c r="B103" s="225"/>
      <c r="C103" s="226"/>
      <c r="D103" s="223" t="s">
        <v>186</v>
      </c>
      <c r="E103" s="227" t="s">
        <v>19</v>
      </c>
      <c r="F103" s="228" t="s">
        <v>1109</v>
      </c>
      <c r="G103" s="226"/>
      <c r="H103" s="229">
        <v>28.512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186</v>
      </c>
      <c r="AU103" s="235" t="s">
        <v>82</v>
      </c>
      <c r="AV103" s="13" t="s">
        <v>82</v>
      </c>
      <c r="AW103" s="13" t="s">
        <v>34</v>
      </c>
      <c r="AX103" s="13" t="s">
        <v>72</v>
      </c>
      <c r="AY103" s="235" t="s">
        <v>143</v>
      </c>
    </row>
    <row r="104" spans="1:51" s="14" customFormat="1" ht="12">
      <c r="A104" s="14"/>
      <c r="B104" s="256"/>
      <c r="C104" s="257"/>
      <c r="D104" s="223" t="s">
        <v>186</v>
      </c>
      <c r="E104" s="258" t="s">
        <v>19</v>
      </c>
      <c r="F104" s="259" t="s">
        <v>1097</v>
      </c>
      <c r="G104" s="257"/>
      <c r="H104" s="260">
        <v>906.422</v>
      </c>
      <c r="I104" s="261"/>
      <c r="J104" s="257"/>
      <c r="K104" s="257"/>
      <c r="L104" s="262"/>
      <c r="M104" s="263"/>
      <c r="N104" s="264"/>
      <c r="O104" s="264"/>
      <c r="P104" s="264"/>
      <c r="Q104" s="264"/>
      <c r="R104" s="264"/>
      <c r="S104" s="264"/>
      <c r="T104" s="26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66" t="s">
        <v>186</v>
      </c>
      <c r="AU104" s="266" t="s">
        <v>82</v>
      </c>
      <c r="AV104" s="14" t="s">
        <v>150</v>
      </c>
      <c r="AW104" s="14" t="s">
        <v>34</v>
      </c>
      <c r="AX104" s="14" t="s">
        <v>72</v>
      </c>
      <c r="AY104" s="266" t="s">
        <v>143</v>
      </c>
    </row>
    <row r="105" spans="1:51" s="13" customFormat="1" ht="12">
      <c r="A105" s="13"/>
      <c r="B105" s="225"/>
      <c r="C105" s="226"/>
      <c r="D105" s="223" t="s">
        <v>186</v>
      </c>
      <c r="E105" s="227" t="s">
        <v>19</v>
      </c>
      <c r="F105" s="228" t="s">
        <v>1110</v>
      </c>
      <c r="G105" s="226"/>
      <c r="H105" s="229">
        <v>453.211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186</v>
      </c>
      <c r="AU105" s="235" t="s">
        <v>82</v>
      </c>
      <c r="AV105" s="13" t="s">
        <v>82</v>
      </c>
      <c r="AW105" s="13" t="s">
        <v>34</v>
      </c>
      <c r="AX105" s="13" t="s">
        <v>72</v>
      </c>
      <c r="AY105" s="235" t="s">
        <v>143</v>
      </c>
    </row>
    <row r="106" spans="1:51" s="14" customFormat="1" ht="12">
      <c r="A106" s="14"/>
      <c r="B106" s="256"/>
      <c r="C106" s="257"/>
      <c r="D106" s="223" t="s">
        <v>186</v>
      </c>
      <c r="E106" s="258" t="s">
        <v>19</v>
      </c>
      <c r="F106" s="259" t="s">
        <v>1097</v>
      </c>
      <c r="G106" s="257"/>
      <c r="H106" s="260">
        <v>453.211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6" t="s">
        <v>186</v>
      </c>
      <c r="AU106" s="266" t="s">
        <v>82</v>
      </c>
      <c r="AV106" s="14" t="s">
        <v>150</v>
      </c>
      <c r="AW106" s="14" t="s">
        <v>34</v>
      </c>
      <c r="AX106" s="14" t="s">
        <v>80</v>
      </c>
      <c r="AY106" s="266" t="s">
        <v>143</v>
      </c>
    </row>
    <row r="107" spans="1:65" s="2" customFormat="1" ht="49.05" customHeight="1">
      <c r="A107" s="39"/>
      <c r="B107" s="40"/>
      <c r="C107" s="205" t="s">
        <v>162</v>
      </c>
      <c r="D107" s="205" t="s">
        <v>145</v>
      </c>
      <c r="E107" s="206" t="s">
        <v>1111</v>
      </c>
      <c r="F107" s="207" t="s">
        <v>1112</v>
      </c>
      <c r="G107" s="208" t="s">
        <v>183</v>
      </c>
      <c r="H107" s="209">
        <v>453.211</v>
      </c>
      <c r="I107" s="210"/>
      <c r="J107" s="211">
        <f>ROUND(I107*H107,2)</f>
        <v>0</v>
      </c>
      <c r="K107" s="207" t="s">
        <v>149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150</v>
      </c>
      <c r="AT107" s="216" t="s">
        <v>145</v>
      </c>
      <c r="AU107" s="216" t="s">
        <v>82</v>
      </c>
      <c r="AY107" s="18" t="s">
        <v>143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150</v>
      </c>
      <c r="BM107" s="216" t="s">
        <v>180</v>
      </c>
    </row>
    <row r="108" spans="1:47" s="2" customFormat="1" ht="12">
      <c r="A108" s="39"/>
      <c r="B108" s="40"/>
      <c r="C108" s="41"/>
      <c r="D108" s="218" t="s">
        <v>152</v>
      </c>
      <c r="E108" s="41"/>
      <c r="F108" s="219" t="s">
        <v>1113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152</v>
      </c>
      <c r="AU108" s="18" t="s">
        <v>82</v>
      </c>
    </row>
    <row r="109" spans="1:65" s="2" customFormat="1" ht="37.8" customHeight="1">
      <c r="A109" s="39"/>
      <c r="B109" s="40"/>
      <c r="C109" s="205" t="s">
        <v>150</v>
      </c>
      <c r="D109" s="205" t="s">
        <v>145</v>
      </c>
      <c r="E109" s="206" t="s">
        <v>235</v>
      </c>
      <c r="F109" s="207" t="s">
        <v>236</v>
      </c>
      <c r="G109" s="208" t="s">
        <v>148</v>
      </c>
      <c r="H109" s="209">
        <v>1179.39</v>
      </c>
      <c r="I109" s="210"/>
      <c r="J109" s="211">
        <f>ROUND(I109*H109,2)</f>
        <v>0</v>
      </c>
      <c r="K109" s="207" t="s">
        <v>149</v>
      </c>
      <c r="L109" s="45"/>
      <c r="M109" s="212" t="s">
        <v>19</v>
      </c>
      <c r="N109" s="213" t="s">
        <v>43</v>
      </c>
      <c r="O109" s="85"/>
      <c r="P109" s="214">
        <f>O109*H109</f>
        <v>0</v>
      </c>
      <c r="Q109" s="214">
        <v>0.00083851</v>
      </c>
      <c r="R109" s="214">
        <f>Q109*H109</f>
        <v>0.9889303089000001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150</v>
      </c>
      <c r="AT109" s="216" t="s">
        <v>145</v>
      </c>
      <c r="AU109" s="216" t="s">
        <v>82</v>
      </c>
      <c r="AY109" s="18" t="s">
        <v>143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150</v>
      </c>
      <c r="BM109" s="216" t="s">
        <v>193</v>
      </c>
    </row>
    <row r="110" spans="1:47" s="2" customFormat="1" ht="12">
      <c r="A110" s="39"/>
      <c r="B110" s="40"/>
      <c r="C110" s="41"/>
      <c r="D110" s="218" t="s">
        <v>152</v>
      </c>
      <c r="E110" s="41"/>
      <c r="F110" s="219" t="s">
        <v>238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152</v>
      </c>
      <c r="AU110" s="18" t="s">
        <v>82</v>
      </c>
    </row>
    <row r="111" spans="1:51" s="13" customFormat="1" ht="12">
      <c r="A111" s="13"/>
      <c r="B111" s="225"/>
      <c r="C111" s="226"/>
      <c r="D111" s="223" t="s">
        <v>186</v>
      </c>
      <c r="E111" s="227" t="s">
        <v>19</v>
      </c>
      <c r="F111" s="228" t="s">
        <v>1114</v>
      </c>
      <c r="G111" s="226"/>
      <c r="H111" s="229">
        <v>186.94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186</v>
      </c>
      <c r="AU111" s="235" t="s">
        <v>82</v>
      </c>
      <c r="AV111" s="13" t="s">
        <v>82</v>
      </c>
      <c r="AW111" s="13" t="s">
        <v>34</v>
      </c>
      <c r="AX111" s="13" t="s">
        <v>72</v>
      </c>
      <c r="AY111" s="235" t="s">
        <v>143</v>
      </c>
    </row>
    <row r="112" spans="1:51" s="13" customFormat="1" ht="12">
      <c r="A112" s="13"/>
      <c r="B112" s="225"/>
      <c r="C112" s="226"/>
      <c r="D112" s="223" t="s">
        <v>186</v>
      </c>
      <c r="E112" s="227" t="s">
        <v>19</v>
      </c>
      <c r="F112" s="228" t="s">
        <v>1115</v>
      </c>
      <c r="G112" s="226"/>
      <c r="H112" s="229">
        <v>205.367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186</v>
      </c>
      <c r="AU112" s="235" t="s">
        <v>82</v>
      </c>
      <c r="AV112" s="13" t="s">
        <v>82</v>
      </c>
      <c r="AW112" s="13" t="s">
        <v>34</v>
      </c>
      <c r="AX112" s="13" t="s">
        <v>72</v>
      </c>
      <c r="AY112" s="235" t="s">
        <v>143</v>
      </c>
    </row>
    <row r="113" spans="1:51" s="13" customFormat="1" ht="12">
      <c r="A113" s="13"/>
      <c r="B113" s="225"/>
      <c r="C113" s="226"/>
      <c r="D113" s="223" t="s">
        <v>186</v>
      </c>
      <c r="E113" s="227" t="s">
        <v>19</v>
      </c>
      <c r="F113" s="228" t="s">
        <v>1116</v>
      </c>
      <c r="G113" s="226"/>
      <c r="H113" s="229">
        <v>131.988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186</v>
      </c>
      <c r="AU113" s="235" t="s">
        <v>82</v>
      </c>
      <c r="AV113" s="13" t="s">
        <v>82</v>
      </c>
      <c r="AW113" s="13" t="s">
        <v>34</v>
      </c>
      <c r="AX113" s="13" t="s">
        <v>72</v>
      </c>
      <c r="AY113" s="235" t="s">
        <v>143</v>
      </c>
    </row>
    <row r="114" spans="1:51" s="13" customFormat="1" ht="12">
      <c r="A114" s="13"/>
      <c r="B114" s="225"/>
      <c r="C114" s="226"/>
      <c r="D114" s="223" t="s">
        <v>186</v>
      </c>
      <c r="E114" s="227" t="s">
        <v>19</v>
      </c>
      <c r="F114" s="228" t="s">
        <v>1117</v>
      </c>
      <c r="G114" s="226"/>
      <c r="H114" s="229">
        <v>614.46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186</v>
      </c>
      <c r="AU114" s="235" t="s">
        <v>82</v>
      </c>
      <c r="AV114" s="13" t="s">
        <v>82</v>
      </c>
      <c r="AW114" s="13" t="s">
        <v>34</v>
      </c>
      <c r="AX114" s="13" t="s">
        <v>72</v>
      </c>
      <c r="AY114" s="235" t="s">
        <v>143</v>
      </c>
    </row>
    <row r="115" spans="1:51" s="13" customFormat="1" ht="12">
      <c r="A115" s="13"/>
      <c r="B115" s="225"/>
      <c r="C115" s="226"/>
      <c r="D115" s="223" t="s">
        <v>186</v>
      </c>
      <c r="E115" s="227" t="s">
        <v>19</v>
      </c>
      <c r="F115" s="228" t="s">
        <v>1118</v>
      </c>
      <c r="G115" s="226"/>
      <c r="H115" s="229">
        <v>40.635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186</v>
      </c>
      <c r="AU115" s="235" t="s">
        <v>82</v>
      </c>
      <c r="AV115" s="13" t="s">
        <v>82</v>
      </c>
      <c r="AW115" s="13" t="s">
        <v>34</v>
      </c>
      <c r="AX115" s="13" t="s">
        <v>72</v>
      </c>
      <c r="AY115" s="235" t="s">
        <v>143</v>
      </c>
    </row>
    <row r="116" spans="1:51" s="14" customFormat="1" ht="12">
      <c r="A116" s="14"/>
      <c r="B116" s="256"/>
      <c r="C116" s="257"/>
      <c r="D116" s="223" t="s">
        <v>186</v>
      </c>
      <c r="E116" s="258" t="s">
        <v>19</v>
      </c>
      <c r="F116" s="259" t="s">
        <v>1097</v>
      </c>
      <c r="G116" s="257"/>
      <c r="H116" s="260">
        <v>1179.39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6" t="s">
        <v>186</v>
      </c>
      <c r="AU116" s="266" t="s">
        <v>82</v>
      </c>
      <c r="AV116" s="14" t="s">
        <v>150</v>
      </c>
      <c r="AW116" s="14" t="s">
        <v>34</v>
      </c>
      <c r="AX116" s="14" t="s">
        <v>80</v>
      </c>
      <c r="AY116" s="266" t="s">
        <v>143</v>
      </c>
    </row>
    <row r="117" spans="1:65" s="2" customFormat="1" ht="44.25" customHeight="1">
      <c r="A117" s="39"/>
      <c r="B117" s="40"/>
      <c r="C117" s="205" t="s">
        <v>174</v>
      </c>
      <c r="D117" s="205" t="s">
        <v>145</v>
      </c>
      <c r="E117" s="206" t="s">
        <v>240</v>
      </c>
      <c r="F117" s="207" t="s">
        <v>241</v>
      </c>
      <c r="G117" s="208" t="s">
        <v>148</v>
      </c>
      <c r="H117" s="209">
        <v>1179.39</v>
      </c>
      <c r="I117" s="210"/>
      <c r="J117" s="211">
        <f>ROUND(I117*H117,2)</f>
        <v>0</v>
      </c>
      <c r="K117" s="207" t="s">
        <v>149</v>
      </c>
      <c r="L117" s="45"/>
      <c r="M117" s="212" t="s">
        <v>19</v>
      </c>
      <c r="N117" s="213" t="s">
        <v>43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150</v>
      </c>
      <c r="AT117" s="216" t="s">
        <v>145</v>
      </c>
      <c r="AU117" s="216" t="s">
        <v>82</v>
      </c>
      <c r="AY117" s="18" t="s">
        <v>143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150</v>
      </c>
      <c r="BM117" s="216" t="s">
        <v>207</v>
      </c>
    </row>
    <row r="118" spans="1:47" s="2" customFormat="1" ht="12">
      <c r="A118" s="39"/>
      <c r="B118" s="40"/>
      <c r="C118" s="41"/>
      <c r="D118" s="218" t="s">
        <v>152</v>
      </c>
      <c r="E118" s="41"/>
      <c r="F118" s="219" t="s">
        <v>243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152</v>
      </c>
      <c r="AU118" s="18" t="s">
        <v>82</v>
      </c>
    </row>
    <row r="119" spans="1:65" s="2" customFormat="1" ht="49.05" customHeight="1">
      <c r="A119" s="39"/>
      <c r="B119" s="40"/>
      <c r="C119" s="205" t="s">
        <v>180</v>
      </c>
      <c r="D119" s="205" t="s">
        <v>145</v>
      </c>
      <c r="E119" s="206" t="s">
        <v>1119</v>
      </c>
      <c r="F119" s="207" t="s">
        <v>1120</v>
      </c>
      <c r="G119" s="208" t="s">
        <v>192</v>
      </c>
      <c r="H119" s="209">
        <v>1441.768</v>
      </c>
      <c r="I119" s="210"/>
      <c r="J119" s="211">
        <f>ROUND(I119*H119,2)</f>
        <v>0</v>
      </c>
      <c r="K119" s="207" t="s">
        <v>19</v>
      </c>
      <c r="L119" s="45"/>
      <c r="M119" s="212" t="s">
        <v>19</v>
      </c>
      <c r="N119" s="213" t="s">
        <v>43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150</v>
      </c>
      <c r="AT119" s="216" t="s">
        <v>145</v>
      </c>
      <c r="AU119" s="216" t="s">
        <v>82</v>
      </c>
      <c r="AY119" s="18" t="s">
        <v>143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150</v>
      </c>
      <c r="BM119" s="216" t="s">
        <v>220</v>
      </c>
    </row>
    <row r="120" spans="1:65" s="2" customFormat="1" ht="44.25" customHeight="1">
      <c r="A120" s="39"/>
      <c r="B120" s="40"/>
      <c r="C120" s="205" t="s">
        <v>188</v>
      </c>
      <c r="D120" s="205" t="s">
        <v>145</v>
      </c>
      <c r="E120" s="206" t="s">
        <v>741</v>
      </c>
      <c r="F120" s="207" t="s">
        <v>742</v>
      </c>
      <c r="G120" s="208" t="s">
        <v>183</v>
      </c>
      <c r="H120" s="209">
        <v>542.741</v>
      </c>
      <c r="I120" s="210"/>
      <c r="J120" s="211">
        <f>ROUND(I120*H120,2)</f>
        <v>0</v>
      </c>
      <c r="K120" s="207" t="s">
        <v>149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150</v>
      </c>
      <c r="AT120" s="216" t="s">
        <v>145</v>
      </c>
      <c r="AU120" s="216" t="s">
        <v>82</v>
      </c>
      <c r="AY120" s="18" t="s">
        <v>143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150</v>
      </c>
      <c r="BM120" s="216" t="s">
        <v>234</v>
      </c>
    </row>
    <row r="121" spans="1:47" s="2" customFormat="1" ht="12">
      <c r="A121" s="39"/>
      <c r="B121" s="40"/>
      <c r="C121" s="41"/>
      <c r="D121" s="218" t="s">
        <v>152</v>
      </c>
      <c r="E121" s="41"/>
      <c r="F121" s="219" t="s">
        <v>744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152</v>
      </c>
      <c r="AU121" s="18" t="s">
        <v>82</v>
      </c>
    </row>
    <row r="122" spans="1:51" s="13" customFormat="1" ht="12">
      <c r="A122" s="13"/>
      <c r="B122" s="225"/>
      <c r="C122" s="226"/>
      <c r="D122" s="223" t="s">
        <v>186</v>
      </c>
      <c r="E122" s="227" t="s">
        <v>19</v>
      </c>
      <c r="F122" s="228" t="s">
        <v>1121</v>
      </c>
      <c r="G122" s="226"/>
      <c r="H122" s="229">
        <v>906.422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186</v>
      </c>
      <c r="AU122" s="235" t="s">
        <v>82</v>
      </c>
      <c r="AV122" s="13" t="s">
        <v>82</v>
      </c>
      <c r="AW122" s="13" t="s">
        <v>34</v>
      </c>
      <c r="AX122" s="13" t="s">
        <v>72</v>
      </c>
      <c r="AY122" s="235" t="s">
        <v>143</v>
      </c>
    </row>
    <row r="123" spans="1:51" s="13" customFormat="1" ht="12">
      <c r="A123" s="13"/>
      <c r="B123" s="225"/>
      <c r="C123" s="226"/>
      <c r="D123" s="223" t="s">
        <v>186</v>
      </c>
      <c r="E123" s="227" t="s">
        <v>19</v>
      </c>
      <c r="F123" s="228" t="s">
        <v>1122</v>
      </c>
      <c r="G123" s="226"/>
      <c r="H123" s="229">
        <v>-150.79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186</v>
      </c>
      <c r="AU123" s="235" t="s">
        <v>82</v>
      </c>
      <c r="AV123" s="13" t="s">
        <v>82</v>
      </c>
      <c r="AW123" s="13" t="s">
        <v>34</v>
      </c>
      <c r="AX123" s="13" t="s">
        <v>72</v>
      </c>
      <c r="AY123" s="235" t="s">
        <v>143</v>
      </c>
    </row>
    <row r="124" spans="1:51" s="13" customFormat="1" ht="12">
      <c r="A124" s="13"/>
      <c r="B124" s="225"/>
      <c r="C124" s="226"/>
      <c r="D124" s="223" t="s">
        <v>186</v>
      </c>
      <c r="E124" s="227" t="s">
        <v>19</v>
      </c>
      <c r="F124" s="228" t="s">
        <v>1123</v>
      </c>
      <c r="G124" s="226"/>
      <c r="H124" s="229">
        <v>-151.661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186</v>
      </c>
      <c r="AU124" s="235" t="s">
        <v>82</v>
      </c>
      <c r="AV124" s="13" t="s">
        <v>82</v>
      </c>
      <c r="AW124" s="13" t="s">
        <v>34</v>
      </c>
      <c r="AX124" s="13" t="s">
        <v>72</v>
      </c>
      <c r="AY124" s="235" t="s">
        <v>143</v>
      </c>
    </row>
    <row r="125" spans="1:51" s="13" customFormat="1" ht="12">
      <c r="A125" s="13"/>
      <c r="B125" s="225"/>
      <c r="C125" s="226"/>
      <c r="D125" s="223" t="s">
        <v>186</v>
      </c>
      <c r="E125" s="227" t="s">
        <v>19</v>
      </c>
      <c r="F125" s="228" t="s">
        <v>1124</v>
      </c>
      <c r="G125" s="226"/>
      <c r="H125" s="229">
        <v>-42.578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186</v>
      </c>
      <c r="AU125" s="235" t="s">
        <v>82</v>
      </c>
      <c r="AV125" s="13" t="s">
        <v>82</v>
      </c>
      <c r="AW125" s="13" t="s">
        <v>34</v>
      </c>
      <c r="AX125" s="13" t="s">
        <v>72</v>
      </c>
      <c r="AY125" s="235" t="s">
        <v>143</v>
      </c>
    </row>
    <row r="126" spans="1:51" s="13" customFormat="1" ht="12">
      <c r="A126" s="13"/>
      <c r="B126" s="225"/>
      <c r="C126" s="226"/>
      <c r="D126" s="223" t="s">
        <v>186</v>
      </c>
      <c r="E126" s="227" t="s">
        <v>19</v>
      </c>
      <c r="F126" s="228" t="s">
        <v>1125</v>
      </c>
      <c r="G126" s="226"/>
      <c r="H126" s="229">
        <v>-18.652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186</v>
      </c>
      <c r="AU126" s="235" t="s">
        <v>82</v>
      </c>
      <c r="AV126" s="13" t="s">
        <v>82</v>
      </c>
      <c r="AW126" s="13" t="s">
        <v>34</v>
      </c>
      <c r="AX126" s="13" t="s">
        <v>72</v>
      </c>
      <c r="AY126" s="235" t="s">
        <v>143</v>
      </c>
    </row>
    <row r="127" spans="1:51" s="14" customFormat="1" ht="12">
      <c r="A127" s="14"/>
      <c r="B127" s="256"/>
      <c r="C127" s="257"/>
      <c r="D127" s="223" t="s">
        <v>186</v>
      </c>
      <c r="E127" s="258" t="s">
        <v>19</v>
      </c>
      <c r="F127" s="259" t="s">
        <v>1097</v>
      </c>
      <c r="G127" s="257"/>
      <c r="H127" s="260">
        <v>542.741</v>
      </c>
      <c r="I127" s="261"/>
      <c r="J127" s="257"/>
      <c r="K127" s="257"/>
      <c r="L127" s="262"/>
      <c r="M127" s="263"/>
      <c r="N127" s="264"/>
      <c r="O127" s="264"/>
      <c r="P127" s="264"/>
      <c r="Q127" s="264"/>
      <c r="R127" s="264"/>
      <c r="S127" s="264"/>
      <c r="T127" s="26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6" t="s">
        <v>186</v>
      </c>
      <c r="AU127" s="266" t="s">
        <v>82</v>
      </c>
      <c r="AV127" s="14" t="s">
        <v>150</v>
      </c>
      <c r="AW127" s="14" t="s">
        <v>34</v>
      </c>
      <c r="AX127" s="14" t="s">
        <v>80</v>
      </c>
      <c r="AY127" s="266" t="s">
        <v>143</v>
      </c>
    </row>
    <row r="128" spans="1:65" s="2" customFormat="1" ht="16.5" customHeight="1">
      <c r="A128" s="39"/>
      <c r="B128" s="40"/>
      <c r="C128" s="236" t="s">
        <v>193</v>
      </c>
      <c r="D128" s="236" t="s">
        <v>189</v>
      </c>
      <c r="E128" s="237" t="s">
        <v>1126</v>
      </c>
      <c r="F128" s="238" t="s">
        <v>1127</v>
      </c>
      <c r="G128" s="239" t="s">
        <v>192</v>
      </c>
      <c r="H128" s="240">
        <v>880.238</v>
      </c>
      <c r="I128" s="241"/>
      <c r="J128" s="242">
        <f>ROUND(I128*H128,2)</f>
        <v>0</v>
      </c>
      <c r="K128" s="238" t="s">
        <v>19</v>
      </c>
      <c r="L128" s="243"/>
      <c r="M128" s="244" t="s">
        <v>19</v>
      </c>
      <c r="N128" s="245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193</v>
      </c>
      <c r="AT128" s="216" t="s">
        <v>189</v>
      </c>
      <c r="AU128" s="216" t="s">
        <v>82</v>
      </c>
      <c r="AY128" s="18" t="s">
        <v>143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150</v>
      </c>
      <c r="BM128" s="216" t="s">
        <v>244</v>
      </c>
    </row>
    <row r="129" spans="1:65" s="2" customFormat="1" ht="66.75" customHeight="1">
      <c r="A129" s="39"/>
      <c r="B129" s="40"/>
      <c r="C129" s="205" t="s">
        <v>200</v>
      </c>
      <c r="D129" s="205" t="s">
        <v>145</v>
      </c>
      <c r="E129" s="206" t="s">
        <v>307</v>
      </c>
      <c r="F129" s="207" t="s">
        <v>308</v>
      </c>
      <c r="G129" s="208" t="s">
        <v>183</v>
      </c>
      <c r="H129" s="209">
        <v>135.991</v>
      </c>
      <c r="I129" s="210"/>
      <c r="J129" s="211">
        <f>ROUND(I129*H129,2)</f>
        <v>0</v>
      </c>
      <c r="K129" s="207" t="s">
        <v>149</v>
      </c>
      <c r="L129" s="45"/>
      <c r="M129" s="212" t="s">
        <v>19</v>
      </c>
      <c r="N129" s="213" t="s">
        <v>43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150</v>
      </c>
      <c r="AT129" s="216" t="s">
        <v>145</v>
      </c>
      <c r="AU129" s="216" t="s">
        <v>82</v>
      </c>
      <c r="AY129" s="18" t="s">
        <v>143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80</v>
      </c>
      <c r="BK129" s="217">
        <f>ROUND(I129*H129,2)</f>
        <v>0</v>
      </c>
      <c r="BL129" s="18" t="s">
        <v>150</v>
      </c>
      <c r="BM129" s="216" t="s">
        <v>255</v>
      </c>
    </row>
    <row r="130" spans="1:47" s="2" customFormat="1" ht="12">
      <c r="A130" s="39"/>
      <c r="B130" s="40"/>
      <c r="C130" s="41"/>
      <c r="D130" s="218" t="s">
        <v>152</v>
      </c>
      <c r="E130" s="41"/>
      <c r="F130" s="219" t="s">
        <v>310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152</v>
      </c>
      <c r="AU130" s="18" t="s">
        <v>82</v>
      </c>
    </row>
    <row r="131" spans="1:51" s="13" customFormat="1" ht="12">
      <c r="A131" s="13"/>
      <c r="B131" s="225"/>
      <c r="C131" s="226"/>
      <c r="D131" s="223" t="s">
        <v>186</v>
      </c>
      <c r="E131" s="227" t="s">
        <v>19</v>
      </c>
      <c r="F131" s="228" t="s">
        <v>1128</v>
      </c>
      <c r="G131" s="226"/>
      <c r="H131" s="229">
        <v>46.62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186</v>
      </c>
      <c r="AU131" s="235" t="s">
        <v>82</v>
      </c>
      <c r="AV131" s="13" t="s">
        <v>82</v>
      </c>
      <c r="AW131" s="13" t="s">
        <v>34</v>
      </c>
      <c r="AX131" s="13" t="s">
        <v>72</v>
      </c>
      <c r="AY131" s="235" t="s">
        <v>143</v>
      </c>
    </row>
    <row r="132" spans="1:51" s="13" customFormat="1" ht="12">
      <c r="A132" s="13"/>
      <c r="B132" s="225"/>
      <c r="C132" s="226"/>
      <c r="D132" s="223" t="s">
        <v>186</v>
      </c>
      <c r="E132" s="227" t="s">
        <v>19</v>
      </c>
      <c r="F132" s="228" t="s">
        <v>1129</v>
      </c>
      <c r="G132" s="226"/>
      <c r="H132" s="229">
        <v>88.935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186</v>
      </c>
      <c r="AU132" s="235" t="s">
        <v>82</v>
      </c>
      <c r="AV132" s="13" t="s">
        <v>82</v>
      </c>
      <c r="AW132" s="13" t="s">
        <v>34</v>
      </c>
      <c r="AX132" s="13" t="s">
        <v>72</v>
      </c>
      <c r="AY132" s="235" t="s">
        <v>143</v>
      </c>
    </row>
    <row r="133" spans="1:51" s="13" customFormat="1" ht="12">
      <c r="A133" s="13"/>
      <c r="B133" s="225"/>
      <c r="C133" s="226"/>
      <c r="D133" s="223" t="s">
        <v>186</v>
      </c>
      <c r="E133" s="227" t="s">
        <v>19</v>
      </c>
      <c r="F133" s="228" t="s">
        <v>1130</v>
      </c>
      <c r="G133" s="226"/>
      <c r="H133" s="229">
        <v>4.95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186</v>
      </c>
      <c r="AU133" s="235" t="s">
        <v>82</v>
      </c>
      <c r="AV133" s="13" t="s">
        <v>82</v>
      </c>
      <c r="AW133" s="13" t="s">
        <v>34</v>
      </c>
      <c r="AX133" s="13" t="s">
        <v>72</v>
      </c>
      <c r="AY133" s="235" t="s">
        <v>143</v>
      </c>
    </row>
    <row r="134" spans="1:51" s="13" customFormat="1" ht="12">
      <c r="A134" s="13"/>
      <c r="B134" s="225"/>
      <c r="C134" s="226"/>
      <c r="D134" s="223" t="s">
        <v>186</v>
      </c>
      <c r="E134" s="227" t="s">
        <v>19</v>
      </c>
      <c r="F134" s="228" t="s">
        <v>1131</v>
      </c>
      <c r="G134" s="226"/>
      <c r="H134" s="229">
        <v>4.884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186</v>
      </c>
      <c r="AU134" s="235" t="s">
        <v>82</v>
      </c>
      <c r="AV134" s="13" t="s">
        <v>82</v>
      </c>
      <c r="AW134" s="13" t="s">
        <v>34</v>
      </c>
      <c r="AX134" s="13" t="s">
        <v>72</v>
      </c>
      <c r="AY134" s="235" t="s">
        <v>143</v>
      </c>
    </row>
    <row r="135" spans="1:51" s="13" customFormat="1" ht="12">
      <c r="A135" s="13"/>
      <c r="B135" s="225"/>
      <c r="C135" s="226"/>
      <c r="D135" s="223" t="s">
        <v>186</v>
      </c>
      <c r="E135" s="227" t="s">
        <v>19</v>
      </c>
      <c r="F135" s="228" t="s">
        <v>1132</v>
      </c>
      <c r="G135" s="226"/>
      <c r="H135" s="229">
        <v>6.353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186</v>
      </c>
      <c r="AU135" s="235" t="s">
        <v>82</v>
      </c>
      <c r="AV135" s="13" t="s">
        <v>82</v>
      </c>
      <c r="AW135" s="13" t="s">
        <v>34</v>
      </c>
      <c r="AX135" s="13" t="s">
        <v>72</v>
      </c>
      <c r="AY135" s="235" t="s">
        <v>143</v>
      </c>
    </row>
    <row r="136" spans="1:51" s="13" customFormat="1" ht="12">
      <c r="A136" s="13"/>
      <c r="B136" s="225"/>
      <c r="C136" s="226"/>
      <c r="D136" s="223" t="s">
        <v>186</v>
      </c>
      <c r="E136" s="227" t="s">
        <v>19</v>
      </c>
      <c r="F136" s="228" t="s">
        <v>1133</v>
      </c>
      <c r="G136" s="226"/>
      <c r="H136" s="229">
        <v>-7.727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186</v>
      </c>
      <c r="AU136" s="235" t="s">
        <v>82</v>
      </c>
      <c r="AV136" s="13" t="s">
        <v>82</v>
      </c>
      <c r="AW136" s="13" t="s">
        <v>34</v>
      </c>
      <c r="AX136" s="13" t="s">
        <v>72</v>
      </c>
      <c r="AY136" s="235" t="s">
        <v>143</v>
      </c>
    </row>
    <row r="137" spans="1:51" s="13" customFormat="1" ht="12">
      <c r="A137" s="13"/>
      <c r="B137" s="225"/>
      <c r="C137" s="226"/>
      <c r="D137" s="223" t="s">
        <v>186</v>
      </c>
      <c r="E137" s="227" t="s">
        <v>19</v>
      </c>
      <c r="F137" s="228" t="s">
        <v>1134</v>
      </c>
      <c r="G137" s="226"/>
      <c r="H137" s="229">
        <v>-1.053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186</v>
      </c>
      <c r="AU137" s="235" t="s">
        <v>82</v>
      </c>
      <c r="AV137" s="13" t="s">
        <v>82</v>
      </c>
      <c r="AW137" s="13" t="s">
        <v>34</v>
      </c>
      <c r="AX137" s="13" t="s">
        <v>72</v>
      </c>
      <c r="AY137" s="235" t="s">
        <v>143</v>
      </c>
    </row>
    <row r="138" spans="1:51" s="13" customFormat="1" ht="12">
      <c r="A138" s="13"/>
      <c r="B138" s="225"/>
      <c r="C138" s="226"/>
      <c r="D138" s="223" t="s">
        <v>186</v>
      </c>
      <c r="E138" s="227" t="s">
        <v>19</v>
      </c>
      <c r="F138" s="228" t="s">
        <v>1135</v>
      </c>
      <c r="G138" s="226"/>
      <c r="H138" s="229">
        <v>-6.971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186</v>
      </c>
      <c r="AU138" s="235" t="s">
        <v>82</v>
      </c>
      <c r="AV138" s="13" t="s">
        <v>82</v>
      </c>
      <c r="AW138" s="13" t="s">
        <v>34</v>
      </c>
      <c r="AX138" s="13" t="s">
        <v>72</v>
      </c>
      <c r="AY138" s="235" t="s">
        <v>143</v>
      </c>
    </row>
    <row r="139" spans="1:51" s="14" customFormat="1" ht="12">
      <c r="A139" s="14"/>
      <c r="B139" s="256"/>
      <c r="C139" s="257"/>
      <c r="D139" s="223" t="s">
        <v>186</v>
      </c>
      <c r="E139" s="258" t="s">
        <v>19</v>
      </c>
      <c r="F139" s="259" t="s">
        <v>1097</v>
      </c>
      <c r="G139" s="257"/>
      <c r="H139" s="260">
        <v>135.991</v>
      </c>
      <c r="I139" s="261"/>
      <c r="J139" s="257"/>
      <c r="K139" s="257"/>
      <c r="L139" s="262"/>
      <c r="M139" s="263"/>
      <c r="N139" s="264"/>
      <c r="O139" s="264"/>
      <c r="P139" s="264"/>
      <c r="Q139" s="264"/>
      <c r="R139" s="264"/>
      <c r="S139" s="264"/>
      <c r="T139" s="26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6" t="s">
        <v>186</v>
      </c>
      <c r="AU139" s="266" t="s">
        <v>82</v>
      </c>
      <c r="AV139" s="14" t="s">
        <v>150</v>
      </c>
      <c r="AW139" s="14" t="s">
        <v>34</v>
      </c>
      <c r="AX139" s="14" t="s">
        <v>80</v>
      </c>
      <c r="AY139" s="266" t="s">
        <v>143</v>
      </c>
    </row>
    <row r="140" spans="1:65" s="2" customFormat="1" ht="16.5" customHeight="1">
      <c r="A140" s="39"/>
      <c r="B140" s="40"/>
      <c r="C140" s="236" t="s">
        <v>207</v>
      </c>
      <c r="D140" s="236" t="s">
        <v>189</v>
      </c>
      <c r="E140" s="237" t="s">
        <v>1136</v>
      </c>
      <c r="F140" s="238" t="s">
        <v>1137</v>
      </c>
      <c r="G140" s="239" t="s">
        <v>192</v>
      </c>
      <c r="H140" s="240">
        <v>258.383</v>
      </c>
      <c r="I140" s="241"/>
      <c r="J140" s="242">
        <f>ROUND(I140*H140,2)</f>
        <v>0</v>
      </c>
      <c r="K140" s="238" t="s">
        <v>149</v>
      </c>
      <c r="L140" s="243"/>
      <c r="M140" s="244" t="s">
        <v>19</v>
      </c>
      <c r="N140" s="245" t="s">
        <v>43</v>
      </c>
      <c r="O140" s="85"/>
      <c r="P140" s="214">
        <f>O140*H140</f>
        <v>0</v>
      </c>
      <c r="Q140" s="214">
        <v>1</v>
      </c>
      <c r="R140" s="214">
        <f>Q140*H140</f>
        <v>258.383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193</v>
      </c>
      <c r="AT140" s="216" t="s">
        <v>189</v>
      </c>
      <c r="AU140" s="216" t="s">
        <v>82</v>
      </c>
      <c r="AY140" s="18" t="s">
        <v>143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150</v>
      </c>
      <c r="BM140" s="216" t="s">
        <v>268</v>
      </c>
    </row>
    <row r="141" spans="1:51" s="13" customFormat="1" ht="12">
      <c r="A141" s="13"/>
      <c r="B141" s="225"/>
      <c r="C141" s="226"/>
      <c r="D141" s="223" t="s">
        <v>186</v>
      </c>
      <c r="E141" s="227" t="s">
        <v>19</v>
      </c>
      <c r="F141" s="228" t="s">
        <v>1138</v>
      </c>
      <c r="G141" s="226"/>
      <c r="H141" s="229">
        <v>258.383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186</v>
      </c>
      <c r="AU141" s="235" t="s">
        <v>82</v>
      </c>
      <c r="AV141" s="13" t="s">
        <v>82</v>
      </c>
      <c r="AW141" s="13" t="s">
        <v>34</v>
      </c>
      <c r="AX141" s="13" t="s">
        <v>72</v>
      </c>
      <c r="AY141" s="235" t="s">
        <v>143</v>
      </c>
    </row>
    <row r="142" spans="1:51" s="14" customFormat="1" ht="12">
      <c r="A142" s="14"/>
      <c r="B142" s="256"/>
      <c r="C142" s="257"/>
      <c r="D142" s="223" t="s">
        <v>186</v>
      </c>
      <c r="E142" s="258" t="s">
        <v>19</v>
      </c>
      <c r="F142" s="259" t="s">
        <v>1097</v>
      </c>
      <c r="G142" s="257"/>
      <c r="H142" s="260">
        <v>258.383</v>
      </c>
      <c r="I142" s="261"/>
      <c r="J142" s="257"/>
      <c r="K142" s="257"/>
      <c r="L142" s="262"/>
      <c r="M142" s="263"/>
      <c r="N142" s="264"/>
      <c r="O142" s="264"/>
      <c r="P142" s="264"/>
      <c r="Q142" s="264"/>
      <c r="R142" s="264"/>
      <c r="S142" s="264"/>
      <c r="T142" s="26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6" t="s">
        <v>186</v>
      </c>
      <c r="AU142" s="266" t="s">
        <v>82</v>
      </c>
      <c r="AV142" s="14" t="s">
        <v>150</v>
      </c>
      <c r="AW142" s="14" t="s">
        <v>34</v>
      </c>
      <c r="AX142" s="14" t="s">
        <v>80</v>
      </c>
      <c r="AY142" s="266" t="s">
        <v>143</v>
      </c>
    </row>
    <row r="143" spans="1:65" s="2" customFormat="1" ht="37.8" customHeight="1">
      <c r="A143" s="39"/>
      <c r="B143" s="40"/>
      <c r="C143" s="205" t="s">
        <v>213</v>
      </c>
      <c r="D143" s="205" t="s">
        <v>145</v>
      </c>
      <c r="E143" s="206" t="s">
        <v>1139</v>
      </c>
      <c r="F143" s="207" t="s">
        <v>1140</v>
      </c>
      <c r="G143" s="208" t="s">
        <v>148</v>
      </c>
      <c r="H143" s="209">
        <v>780</v>
      </c>
      <c r="I143" s="210"/>
      <c r="J143" s="211">
        <f>ROUND(I143*H143,2)</f>
        <v>0</v>
      </c>
      <c r="K143" s="207" t="s">
        <v>149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150</v>
      </c>
      <c r="AT143" s="216" t="s">
        <v>145</v>
      </c>
      <c r="AU143" s="216" t="s">
        <v>82</v>
      </c>
      <c r="AY143" s="18" t="s">
        <v>143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150</v>
      </c>
      <c r="BM143" s="216" t="s">
        <v>279</v>
      </c>
    </row>
    <row r="144" spans="1:47" s="2" customFormat="1" ht="12">
      <c r="A144" s="39"/>
      <c r="B144" s="40"/>
      <c r="C144" s="41"/>
      <c r="D144" s="218" t="s">
        <v>152</v>
      </c>
      <c r="E144" s="41"/>
      <c r="F144" s="219" t="s">
        <v>1141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152</v>
      </c>
      <c r="AU144" s="18" t="s">
        <v>82</v>
      </c>
    </row>
    <row r="145" spans="1:65" s="2" customFormat="1" ht="37.8" customHeight="1">
      <c r="A145" s="39"/>
      <c r="B145" s="40"/>
      <c r="C145" s="205" t="s">
        <v>220</v>
      </c>
      <c r="D145" s="205" t="s">
        <v>145</v>
      </c>
      <c r="E145" s="206" t="s">
        <v>342</v>
      </c>
      <c r="F145" s="207" t="s">
        <v>343</v>
      </c>
      <c r="G145" s="208" t="s">
        <v>148</v>
      </c>
      <c r="H145" s="209">
        <v>780</v>
      </c>
      <c r="I145" s="210"/>
      <c r="J145" s="211">
        <f>ROUND(I145*H145,2)</f>
        <v>0</v>
      </c>
      <c r="K145" s="207" t="s">
        <v>149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150</v>
      </c>
      <c r="AT145" s="216" t="s">
        <v>145</v>
      </c>
      <c r="AU145" s="216" t="s">
        <v>82</v>
      </c>
      <c r="AY145" s="18" t="s">
        <v>143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150</v>
      </c>
      <c r="BM145" s="216" t="s">
        <v>291</v>
      </c>
    </row>
    <row r="146" spans="1:47" s="2" customFormat="1" ht="12">
      <c r="A146" s="39"/>
      <c r="B146" s="40"/>
      <c r="C146" s="41"/>
      <c r="D146" s="218" t="s">
        <v>152</v>
      </c>
      <c r="E146" s="41"/>
      <c r="F146" s="219" t="s">
        <v>345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152</v>
      </c>
      <c r="AU146" s="18" t="s">
        <v>82</v>
      </c>
    </row>
    <row r="147" spans="1:51" s="15" customFormat="1" ht="12">
      <c r="A147" s="15"/>
      <c r="B147" s="267"/>
      <c r="C147" s="268"/>
      <c r="D147" s="223" t="s">
        <v>186</v>
      </c>
      <c r="E147" s="269" t="s">
        <v>19</v>
      </c>
      <c r="F147" s="270" t="s">
        <v>1142</v>
      </c>
      <c r="G147" s="268"/>
      <c r="H147" s="269" t="s">
        <v>19</v>
      </c>
      <c r="I147" s="271"/>
      <c r="J147" s="268"/>
      <c r="K147" s="268"/>
      <c r="L147" s="272"/>
      <c r="M147" s="273"/>
      <c r="N147" s="274"/>
      <c r="O147" s="274"/>
      <c r="P147" s="274"/>
      <c r="Q147" s="274"/>
      <c r="R147" s="274"/>
      <c r="S147" s="274"/>
      <c r="T147" s="27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6" t="s">
        <v>186</v>
      </c>
      <c r="AU147" s="276" t="s">
        <v>82</v>
      </c>
      <c r="AV147" s="15" t="s">
        <v>80</v>
      </c>
      <c r="AW147" s="15" t="s">
        <v>34</v>
      </c>
      <c r="AX147" s="15" t="s">
        <v>72</v>
      </c>
      <c r="AY147" s="276" t="s">
        <v>143</v>
      </c>
    </row>
    <row r="148" spans="1:51" s="13" customFormat="1" ht="12">
      <c r="A148" s="13"/>
      <c r="B148" s="225"/>
      <c r="C148" s="226"/>
      <c r="D148" s="223" t="s">
        <v>186</v>
      </c>
      <c r="E148" s="227" t="s">
        <v>19</v>
      </c>
      <c r="F148" s="228" t="s">
        <v>1143</v>
      </c>
      <c r="G148" s="226"/>
      <c r="H148" s="229">
        <v>780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186</v>
      </c>
      <c r="AU148" s="235" t="s">
        <v>82</v>
      </c>
      <c r="AV148" s="13" t="s">
        <v>82</v>
      </c>
      <c r="AW148" s="13" t="s">
        <v>34</v>
      </c>
      <c r="AX148" s="13" t="s">
        <v>72</v>
      </c>
      <c r="AY148" s="235" t="s">
        <v>143</v>
      </c>
    </row>
    <row r="149" spans="1:51" s="14" customFormat="1" ht="12">
      <c r="A149" s="14"/>
      <c r="B149" s="256"/>
      <c r="C149" s="257"/>
      <c r="D149" s="223" t="s">
        <v>186</v>
      </c>
      <c r="E149" s="258" t="s">
        <v>19</v>
      </c>
      <c r="F149" s="259" t="s">
        <v>1097</v>
      </c>
      <c r="G149" s="257"/>
      <c r="H149" s="260">
        <v>780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186</v>
      </c>
      <c r="AU149" s="266" t="s">
        <v>82</v>
      </c>
      <c r="AV149" s="14" t="s">
        <v>150</v>
      </c>
      <c r="AW149" s="14" t="s">
        <v>34</v>
      </c>
      <c r="AX149" s="14" t="s">
        <v>80</v>
      </c>
      <c r="AY149" s="266" t="s">
        <v>143</v>
      </c>
    </row>
    <row r="150" spans="1:65" s="2" customFormat="1" ht="16.5" customHeight="1">
      <c r="A150" s="39"/>
      <c r="B150" s="40"/>
      <c r="C150" s="236" t="s">
        <v>227</v>
      </c>
      <c r="D150" s="236" t="s">
        <v>189</v>
      </c>
      <c r="E150" s="237" t="s">
        <v>336</v>
      </c>
      <c r="F150" s="238" t="s">
        <v>337</v>
      </c>
      <c r="G150" s="239" t="s">
        <v>338</v>
      </c>
      <c r="H150" s="240">
        <v>19.5</v>
      </c>
      <c r="I150" s="241"/>
      <c r="J150" s="242">
        <f>ROUND(I150*H150,2)</f>
        <v>0</v>
      </c>
      <c r="K150" s="238" t="s">
        <v>149</v>
      </c>
      <c r="L150" s="243"/>
      <c r="M150" s="244" t="s">
        <v>19</v>
      </c>
      <c r="N150" s="245" t="s">
        <v>43</v>
      </c>
      <c r="O150" s="85"/>
      <c r="P150" s="214">
        <f>O150*H150</f>
        <v>0</v>
      </c>
      <c r="Q150" s="214">
        <v>0.001</v>
      </c>
      <c r="R150" s="214">
        <f>Q150*H150</f>
        <v>0.0195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193</v>
      </c>
      <c r="AT150" s="216" t="s">
        <v>189</v>
      </c>
      <c r="AU150" s="216" t="s">
        <v>82</v>
      </c>
      <c r="AY150" s="18" t="s">
        <v>143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80</v>
      </c>
      <c r="BK150" s="217">
        <f>ROUND(I150*H150,2)</f>
        <v>0</v>
      </c>
      <c r="BL150" s="18" t="s">
        <v>150</v>
      </c>
      <c r="BM150" s="216" t="s">
        <v>301</v>
      </c>
    </row>
    <row r="151" spans="1:51" s="13" customFormat="1" ht="12">
      <c r="A151" s="13"/>
      <c r="B151" s="225"/>
      <c r="C151" s="226"/>
      <c r="D151" s="223" t="s">
        <v>186</v>
      </c>
      <c r="E151" s="227" t="s">
        <v>19</v>
      </c>
      <c r="F151" s="228" t="s">
        <v>1144</v>
      </c>
      <c r="G151" s="226"/>
      <c r="H151" s="229">
        <v>19.5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186</v>
      </c>
      <c r="AU151" s="235" t="s">
        <v>82</v>
      </c>
      <c r="AV151" s="13" t="s">
        <v>82</v>
      </c>
      <c r="AW151" s="13" t="s">
        <v>34</v>
      </c>
      <c r="AX151" s="13" t="s">
        <v>72</v>
      </c>
      <c r="AY151" s="235" t="s">
        <v>143</v>
      </c>
    </row>
    <row r="152" spans="1:51" s="14" customFormat="1" ht="12">
      <c r="A152" s="14"/>
      <c r="B152" s="256"/>
      <c r="C152" s="257"/>
      <c r="D152" s="223" t="s">
        <v>186</v>
      </c>
      <c r="E152" s="258" t="s">
        <v>19</v>
      </c>
      <c r="F152" s="259" t="s">
        <v>1097</v>
      </c>
      <c r="G152" s="257"/>
      <c r="H152" s="260">
        <v>19.5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6" t="s">
        <v>186</v>
      </c>
      <c r="AU152" s="266" t="s">
        <v>82</v>
      </c>
      <c r="AV152" s="14" t="s">
        <v>150</v>
      </c>
      <c r="AW152" s="14" t="s">
        <v>34</v>
      </c>
      <c r="AX152" s="14" t="s">
        <v>80</v>
      </c>
      <c r="AY152" s="266" t="s">
        <v>143</v>
      </c>
    </row>
    <row r="153" spans="1:63" s="12" customFormat="1" ht="22.8" customHeight="1">
      <c r="A153" s="12"/>
      <c r="B153" s="189"/>
      <c r="C153" s="190"/>
      <c r="D153" s="191" t="s">
        <v>71</v>
      </c>
      <c r="E153" s="203" t="s">
        <v>150</v>
      </c>
      <c r="F153" s="203" t="s">
        <v>372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SUM(P154:P180)</f>
        <v>0</v>
      </c>
      <c r="Q153" s="197"/>
      <c r="R153" s="198">
        <f>SUM(R154:R180)</f>
        <v>114.33230554</v>
      </c>
      <c r="S153" s="197"/>
      <c r="T153" s="199">
        <f>SUM(T154:T180)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0" t="s">
        <v>80</v>
      </c>
      <c r="AT153" s="201" t="s">
        <v>71</v>
      </c>
      <c r="AU153" s="201" t="s">
        <v>80</v>
      </c>
      <c r="AY153" s="200" t="s">
        <v>143</v>
      </c>
      <c r="BK153" s="202">
        <f>SUM(BK154:BK180)</f>
        <v>0</v>
      </c>
    </row>
    <row r="154" spans="1:65" s="2" customFormat="1" ht="24.15" customHeight="1">
      <c r="A154" s="39"/>
      <c r="B154" s="40"/>
      <c r="C154" s="205" t="s">
        <v>234</v>
      </c>
      <c r="D154" s="205" t="s">
        <v>145</v>
      </c>
      <c r="E154" s="206" t="s">
        <v>1145</v>
      </c>
      <c r="F154" s="207" t="s">
        <v>1146</v>
      </c>
      <c r="G154" s="208" t="s">
        <v>183</v>
      </c>
      <c r="H154" s="209">
        <v>105.242</v>
      </c>
      <c r="I154" s="210"/>
      <c r="J154" s="211">
        <f>ROUND(I154*H154,2)</f>
        <v>0</v>
      </c>
      <c r="K154" s="207" t="s">
        <v>19</v>
      </c>
      <c r="L154" s="45"/>
      <c r="M154" s="212" t="s">
        <v>19</v>
      </c>
      <c r="N154" s="213" t="s">
        <v>43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150</v>
      </c>
      <c r="AT154" s="216" t="s">
        <v>145</v>
      </c>
      <c r="AU154" s="216" t="s">
        <v>82</v>
      </c>
      <c r="AY154" s="18" t="s">
        <v>143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150</v>
      </c>
      <c r="BM154" s="216" t="s">
        <v>311</v>
      </c>
    </row>
    <row r="155" spans="1:51" s="13" customFormat="1" ht="12">
      <c r="A155" s="13"/>
      <c r="B155" s="225"/>
      <c r="C155" s="226"/>
      <c r="D155" s="223" t="s">
        <v>186</v>
      </c>
      <c r="E155" s="227" t="s">
        <v>19</v>
      </c>
      <c r="F155" s="228" t="s">
        <v>1147</v>
      </c>
      <c r="G155" s="226"/>
      <c r="H155" s="229">
        <v>9.99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186</v>
      </c>
      <c r="AU155" s="235" t="s">
        <v>82</v>
      </c>
      <c r="AV155" s="13" t="s">
        <v>82</v>
      </c>
      <c r="AW155" s="13" t="s">
        <v>34</v>
      </c>
      <c r="AX155" s="13" t="s">
        <v>72</v>
      </c>
      <c r="AY155" s="235" t="s">
        <v>143</v>
      </c>
    </row>
    <row r="156" spans="1:51" s="13" customFormat="1" ht="12">
      <c r="A156" s="13"/>
      <c r="B156" s="225"/>
      <c r="C156" s="226"/>
      <c r="D156" s="223" t="s">
        <v>186</v>
      </c>
      <c r="E156" s="227" t="s">
        <v>19</v>
      </c>
      <c r="F156" s="228" t="s">
        <v>1148</v>
      </c>
      <c r="G156" s="226"/>
      <c r="H156" s="229">
        <v>18.492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186</v>
      </c>
      <c r="AU156" s="235" t="s">
        <v>82</v>
      </c>
      <c r="AV156" s="13" t="s">
        <v>82</v>
      </c>
      <c r="AW156" s="13" t="s">
        <v>34</v>
      </c>
      <c r="AX156" s="13" t="s">
        <v>72</v>
      </c>
      <c r="AY156" s="235" t="s">
        <v>143</v>
      </c>
    </row>
    <row r="157" spans="1:51" s="13" customFormat="1" ht="12">
      <c r="A157" s="13"/>
      <c r="B157" s="225"/>
      <c r="C157" s="226"/>
      <c r="D157" s="223" t="s">
        <v>186</v>
      </c>
      <c r="E157" s="227" t="s">
        <v>19</v>
      </c>
      <c r="F157" s="228" t="s">
        <v>1149</v>
      </c>
      <c r="G157" s="226"/>
      <c r="H157" s="229">
        <v>9.838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186</v>
      </c>
      <c r="AU157" s="235" t="s">
        <v>82</v>
      </c>
      <c r="AV157" s="13" t="s">
        <v>82</v>
      </c>
      <c r="AW157" s="13" t="s">
        <v>34</v>
      </c>
      <c r="AX157" s="13" t="s">
        <v>72</v>
      </c>
      <c r="AY157" s="235" t="s">
        <v>143</v>
      </c>
    </row>
    <row r="158" spans="1:51" s="13" customFormat="1" ht="12">
      <c r="A158" s="13"/>
      <c r="B158" s="225"/>
      <c r="C158" s="226"/>
      <c r="D158" s="223" t="s">
        <v>186</v>
      </c>
      <c r="E158" s="227" t="s">
        <v>19</v>
      </c>
      <c r="F158" s="228" t="s">
        <v>1150</v>
      </c>
      <c r="G158" s="226"/>
      <c r="H158" s="229">
        <v>34.762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186</v>
      </c>
      <c r="AU158" s="235" t="s">
        <v>82</v>
      </c>
      <c r="AV158" s="13" t="s">
        <v>82</v>
      </c>
      <c r="AW158" s="13" t="s">
        <v>34</v>
      </c>
      <c r="AX158" s="13" t="s">
        <v>72</v>
      </c>
      <c r="AY158" s="235" t="s">
        <v>143</v>
      </c>
    </row>
    <row r="159" spans="1:51" s="13" customFormat="1" ht="12">
      <c r="A159" s="13"/>
      <c r="B159" s="225"/>
      <c r="C159" s="226"/>
      <c r="D159" s="223" t="s">
        <v>186</v>
      </c>
      <c r="E159" s="227" t="s">
        <v>19</v>
      </c>
      <c r="F159" s="228" t="s">
        <v>1151</v>
      </c>
      <c r="G159" s="226"/>
      <c r="H159" s="229">
        <v>24.255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186</v>
      </c>
      <c r="AU159" s="235" t="s">
        <v>82</v>
      </c>
      <c r="AV159" s="13" t="s">
        <v>82</v>
      </c>
      <c r="AW159" s="13" t="s">
        <v>34</v>
      </c>
      <c r="AX159" s="13" t="s">
        <v>72</v>
      </c>
      <c r="AY159" s="235" t="s">
        <v>143</v>
      </c>
    </row>
    <row r="160" spans="1:51" s="13" customFormat="1" ht="12">
      <c r="A160" s="13"/>
      <c r="B160" s="225"/>
      <c r="C160" s="226"/>
      <c r="D160" s="223" t="s">
        <v>186</v>
      </c>
      <c r="E160" s="227" t="s">
        <v>19</v>
      </c>
      <c r="F160" s="228" t="s">
        <v>1152</v>
      </c>
      <c r="G160" s="226"/>
      <c r="H160" s="229">
        <v>1.238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186</v>
      </c>
      <c r="AU160" s="235" t="s">
        <v>82</v>
      </c>
      <c r="AV160" s="13" t="s">
        <v>82</v>
      </c>
      <c r="AW160" s="13" t="s">
        <v>34</v>
      </c>
      <c r="AX160" s="13" t="s">
        <v>72</v>
      </c>
      <c r="AY160" s="235" t="s">
        <v>143</v>
      </c>
    </row>
    <row r="161" spans="1:51" s="13" customFormat="1" ht="12">
      <c r="A161" s="13"/>
      <c r="B161" s="225"/>
      <c r="C161" s="226"/>
      <c r="D161" s="223" t="s">
        <v>186</v>
      </c>
      <c r="E161" s="227" t="s">
        <v>19</v>
      </c>
      <c r="F161" s="228" t="s">
        <v>1153</v>
      </c>
      <c r="G161" s="226"/>
      <c r="H161" s="229">
        <v>1.221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186</v>
      </c>
      <c r="AU161" s="235" t="s">
        <v>82</v>
      </c>
      <c r="AV161" s="13" t="s">
        <v>82</v>
      </c>
      <c r="AW161" s="13" t="s">
        <v>34</v>
      </c>
      <c r="AX161" s="13" t="s">
        <v>72</v>
      </c>
      <c r="AY161" s="235" t="s">
        <v>143</v>
      </c>
    </row>
    <row r="162" spans="1:51" s="13" customFormat="1" ht="12">
      <c r="A162" s="13"/>
      <c r="B162" s="225"/>
      <c r="C162" s="226"/>
      <c r="D162" s="223" t="s">
        <v>186</v>
      </c>
      <c r="E162" s="227" t="s">
        <v>19</v>
      </c>
      <c r="F162" s="228" t="s">
        <v>1154</v>
      </c>
      <c r="G162" s="226"/>
      <c r="H162" s="229">
        <v>1.733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186</v>
      </c>
      <c r="AU162" s="235" t="s">
        <v>82</v>
      </c>
      <c r="AV162" s="13" t="s">
        <v>82</v>
      </c>
      <c r="AW162" s="13" t="s">
        <v>34</v>
      </c>
      <c r="AX162" s="13" t="s">
        <v>72</v>
      </c>
      <c r="AY162" s="235" t="s">
        <v>143</v>
      </c>
    </row>
    <row r="163" spans="1:51" s="13" customFormat="1" ht="12">
      <c r="A163" s="13"/>
      <c r="B163" s="225"/>
      <c r="C163" s="226"/>
      <c r="D163" s="223" t="s">
        <v>186</v>
      </c>
      <c r="E163" s="227" t="s">
        <v>19</v>
      </c>
      <c r="F163" s="228" t="s">
        <v>1155</v>
      </c>
      <c r="G163" s="226"/>
      <c r="H163" s="229">
        <v>3.713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186</v>
      </c>
      <c r="AU163" s="235" t="s">
        <v>82</v>
      </c>
      <c r="AV163" s="13" t="s">
        <v>82</v>
      </c>
      <c r="AW163" s="13" t="s">
        <v>34</v>
      </c>
      <c r="AX163" s="13" t="s">
        <v>72</v>
      </c>
      <c r="AY163" s="235" t="s">
        <v>143</v>
      </c>
    </row>
    <row r="164" spans="1:51" s="14" customFormat="1" ht="12">
      <c r="A164" s="14"/>
      <c r="B164" s="256"/>
      <c r="C164" s="257"/>
      <c r="D164" s="223" t="s">
        <v>186</v>
      </c>
      <c r="E164" s="258" t="s">
        <v>19</v>
      </c>
      <c r="F164" s="259" t="s">
        <v>1097</v>
      </c>
      <c r="G164" s="257"/>
      <c r="H164" s="260">
        <v>105.24199999999999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6" t="s">
        <v>186</v>
      </c>
      <c r="AU164" s="266" t="s">
        <v>82</v>
      </c>
      <c r="AV164" s="14" t="s">
        <v>150</v>
      </c>
      <c r="AW164" s="14" t="s">
        <v>34</v>
      </c>
      <c r="AX164" s="14" t="s">
        <v>80</v>
      </c>
      <c r="AY164" s="266" t="s">
        <v>143</v>
      </c>
    </row>
    <row r="165" spans="1:65" s="2" customFormat="1" ht="24.15" customHeight="1">
      <c r="A165" s="39"/>
      <c r="B165" s="40"/>
      <c r="C165" s="205" t="s">
        <v>8</v>
      </c>
      <c r="D165" s="205" t="s">
        <v>145</v>
      </c>
      <c r="E165" s="206" t="s">
        <v>1156</v>
      </c>
      <c r="F165" s="207" t="s">
        <v>1157</v>
      </c>
      <c r="G165" s="208" t="s">
        <v>158</v>
      </c>
      <c r="H165" s="209">
        <v>8</v>
      </c>
      <c r="I165" s="210"/>
      <c r="J165" s="211">
        <f>ROUND(I165*H165,2)</f>
        <v>0</v>
      </c>
      <c r="K165" s="207" t="s">
        <v>149</v>
      </c>
      <c r="L165" s="45"/>
      <c r="M165" s="212" t="s">
        <v>19</v>
      </c>
      <c r="N165" s="213" t="s">
        <v>43</v>
      </c>
      <c r="O165" s="85"/>
      <c r="P165" s="214">
        <f>O165*H165</f>
        <v>0</v>
      </c>
      <c r="Q165" s="214">
        <v>0.223938</v>
      </c>
      <c r="R165" s="214">
        <f>Q165*H165</f>
        <v>1.791504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150</v>
      </c>
      <c r="AT165" s="216" t="s">
        <v>145</v>
      </c>
      <c r="AU165" s="216" t="s">
        <v>82</v>
      </c>
      <c r="AY165" s="18" t="s">
        <v>143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80</v>
      </c>
      <c r="BK165" s="217">
        <f>ROUND(I165*H165,2)</f>
        <v>0</v>
      </c>
      <c r="BL165" s="18" t="s">
        <v>150</v>
      </c>
      <c r="BM165" s="216" t="s">
        <v>323</v>
      </c>
    </row>
    <row r="166" spans="1:47" s="2" customFormat="1" ht="12">
      <c r="A166" s="39"/>
      <c r="B166" s="40"/>
      <c r="C166" s="41"/>
      <c r="D166" s="218" t="s">
        <v>152</v>
      </c>
      <c r="E166" s="41"/>
      <c r="F166" s="219" t="s">
        <v>1158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152</v>
      </c>
      <c r="AU166" s="18" t="s">
        <v>82</v>
      </c>
    </row>
    <row r="167" spans="1:65" s="2" customFormat="1" ht="24.15" customHeight="1">
      <c r="A167" s="39"/>
      <c r="B167" s="40"/>
      <c r="C167" s="236" t="s">
        <v>244</v>
      </c>
      <c r="D167" s="236" t="s">
        <v>189</v>
      </c>
      <c r="E167" s="237" t="s">
        <v>1159</v>
      </c>
      <c r="F167" s="238" t="s">
        <v>1160</v>
      </c>
      <c r="G167" s="239" t="s">
        <v>158</v>
      </c>
      <c r="H167" s="240">
        <v>4</v>
      </c>
      <c r="I167" s="241"/>
      <c r="J167" s="242">
        <f>ROUND(I167*H167,2)</f>
        <v>0</v>
      </c>
      <c r="K167" s="238" t="s">
        <v>149</v>
      </c>
      <c r="L167" s="243"/>
      <c r="M167" s="244" t="s">
        <v>19</v>
      </c>
      <c r="N167" s="245" t="s">
        <v>43</v>
      </c>
      <c r="O167" s="85"/>
      <c r="P167" s="214">
        <f>O167*H167</f>
        <v>0</v>
      </c>
      <c r="Q167" s="214">
        <v>0.068</v>
      </c>
      <c r="R167" s="214">
        <f>Q167*H167</f>
        <v>0.272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193</v>
      </c>
      <c r="AT167" s="216" t="s">
        <v>189</v>
      </c>
      <c r="AU167" s="216" t="s">
        <v>82</v>
      </c>
      <c r="AY167" s="18" t="s">
        <v>143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150</v>
      </c>
      <c r="BM167" s="216" t="s">
        <v>335</v>
      </c>
    </row>
    <row r="168" spans="1:65" s="2" customFormat="1" ht="24.15" customHeight="1">
      <c r="A168" s="39"/>
      <c r="B168" s="40"/>
      <c r="C168" s="236" t="s">
        <v>249</v>
      </c>
      <c r="D168" s="236" t="s">
        <v>189</v>
      </c>
      <c r="E168" s="237" t="s">
        <v>1161</v>
      </c>
      <c r="F168" s="238" t="s">
        <v>1162</v>
      </c>
      <c r="G168" s="239" t="s">
        <v>158</v>
      </c>
      <c r="H168" s="240">
        <v>1</v>
      </c>
      <c r="I168" s="241"/>
      <c r="J168" s="242">
        <f>ROUND(I168*H168,2)</f>
        <v>0</v>
      </c>
      <c r="K168" s="238" t="s">
        <v>149</v>
      </c>
      <c r="L168" s="243"/>
      <c r="M168" s="244" t="s">
        <v>19</v>
      </c>
      <c r="N168" s="245" t="s">
        <v>43</v>
      </c>
      <c r="O168" s="85"/>
      <c r="P168" s="214">
        <f>O168*H168</f>
        <v>0</v>
      </c>
      <c r="Q168" s="214">
        <v>0.051</v>
      </c>
      <c r="R168" s="214">
        <f>Q168*H168</f>
        <v>0.051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193</v>
      </c>
      <c r="AT168" s="216" t="s">
        <v>189</v>
      </c>
      <c r="AU168" s="216" t="s">
        <v>82</v>
      </c>
      <c r="AY168" s="18" t="s">
        <v>143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80</v>
      </c>
      <c r="BK168" s="217">
        <f>ROUND(I168*H168,2)</f>
        <v>0</v>
      </c>
      <c r="BL168" s="18" t="s">
        <v>150</v>
      </c>
      <c r="BM168" s="216" t="s">
        <v>347</v>
      </c>
    </row>
    <row r="169" spans="1:65" s="2" customFormat="1" ht="24.15" customHeight="1">
      <c r="A169" s="39"/>
      <c r="B169" s="40"/>
      <c r="C169" s="236" t="s">
        <v>255</v>
      </c>
      <c r="D169" s="236" t="s">
        <v>189</v>
      </c>
      <c r="E169" s="237" t="s">
        <v>1163</v>
      </c>
      <c r="F169" s="238" t="s">
        <v>1164</v>
      </c>
      <c r="G169" s="239" t="s">
        <v>158</v>
      </c>
      <c r="H169" s="240">
        <v>1</v>
      </c>
      <c r="I169" s="241"/>
      <c r="J169" s="242">
        <f>ROUND(I169*H169,2)</f>
        <v>0</v>
      </c>
      <c r="K169" s="238" t="s">
        <v>149</v>
      </c>
      <c r="L169" s="243"/>
      <c r="M169" s="244" t="s">
        <v>19</v>
      </c>
      <c r="N169" s="245" t="s">
        <v>43</v>
      </c>
      <c r="O169" s="85"/>
      <c r="P169" s="214">
        <f>O169*H169</f>
        <v>0</v>
      </c>
      <c r="Q169" s="214">
        <v>0.04</v>
      </c>
      <c r="R169" s="214">
        <f>Q169*H169</f>
        <v>0.04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193</v>
      </c>
      <c r="AT169" s="216" t="s">
        <v>189</v>
      </c>
      <c r="AU169" s="216" t="s">
        <v>82</v>
      </c>
      <c r="AY169" s="18" t="s">
        <v>143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80</v>
      </c>
      <c r="BK169" s="217">
        <f>ROUND(I169*H169,2)</f>
        <v>0</v>
      </c>
      <c r="BL169" s="18" t="s">
        <v>150</v>
      </c>
      <c r="BM169" s="216" t="s">
        <v>355</v>
      </c>
    </row>
    <row r="170" spans="1:65" s="2" customFormat="1" ht="24.15" customHeight="1">
      <c r="A170" s="39"/>
      <c r="B170" s="40"/>
      <c r="C170" s="236" t="s">
        <v>261</v>
      </c>
      <c r="D170" s="236" t="s">
        <v>189</v>
      </c>
      <c r="E170" s="237" t="s">
        <v>1165</v>
      </c>
      <c r="F170" s="238" t="s">
        <v>1166</v>
      </c>
      <c r="G170" s="239" t="s">
        <v>158</v>
      </c>
      <c r="H170" s="240">
        <v>2</v>
      </c>
      <c r="I170" s="241"/>
      <c r="J170" s="242">
        <f>ROUND(I170*H170,2)</f>
        <v>0</v>
      </c>
      <c r="K170" s="238" t="s">
        <v>149</v>
      </c>
      <c r="L170" s="243"/>
      <c r="M170" s="244" t="s">
        <v>19</v>
      </c>
      <c r="N170" s="245" t="s">
        <v>43</v>
      </c>
      <c r="O170" s="85"/>
      <c r="P170" s="214">
        <f>O170*H170</f>
        <v>0</v>
      </c>
      <c r="Q170" s="214">
        <v>0.028</v>
      </c>
      <c r="R170" s="214">
        <f>Q170*H170</f>
        <v>0.056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193</v>
      </c>
      <c r="AT170" s="216" t="s">
        <v>189</v>
      </c>
      <c r="AU170" s="216" t="s">
        <v>82</v>
      </c>
      <c r="AY170" s="18" t="s">
        <v>143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150</v>
      </c>
      <c r="BM170" s="216" t="s">
        <v>368</v>
      </c>
    </row>
    <row r="171" spans="1:65" s="2" customFormat="1" ht="37.8" customHeight="1">
      <c r="A171" s="39"/>
      <c r="B171" s="40"/>
      <c r="C171" s="205" t="s">
        <v>268</v>
      </c>
      <c r="D171" s="205" t="s">
        <v>145</v>
      </c>
      <c r="E171" s="206" t="s">
        <v>1167</v>
      </c>
      <c r="F171" s="207" t="s">
        <v>1168</v>
      </c>
      <c r="G171" s="208" t="s">
        <v>183</v>
      </c>
      <c r="H171" s="209">
        <v>3.179</v>
      </c>
      <c r="I171" s="210"/>
      <c r="J171" s="211">
        <f>ROUND(I171*H171,2)</f>
        <v>0</v>
      </c>
      <c r="K171" s="207" t="s">
        <v>149</v>
      </c>
      <c r="L171" s="45"/>
      <c r="M171" s="212" t="s">
        <v>19</v>
      </c>
      <c r="N171" s="213" t="s">
        <v>43</v>
      </c>
      <c r="O171" s="85"/>
      <c r="P171" s="214">
        <f>O171*H171</f>
        <v>0</v>
      </c>
      <c r="Q171" s="214">
        <v>2.30102</v>
      </c>
      <c r="R171" s="214">
        <f>Q171*H171</f>
        <v>7.314942579999999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150</v>
      </c>
      <c r="AT171" s="216" t="s">
        <v>145</v>
      </c>
      <c r="AU171" s="216" t="s">
        <v>82</v>
      </c>
      <c r="AY171" s="18" t="s">
        <v>143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80</v>
      </c>
      <c r="BK171" s="217">
        <f>ROUND(I171*H171,2)</f>
        <v>0</v>
      </c>
      <c r="BL171" s="18" t="s">
        <v>150</v>
      </c>
      <c r="BM171" s="216" t="s">
        <v>379</v>
      </c>
    </row>
    <row r="172" spans="1:47" s="2" customFormat="1" ht="12">
      <c r="A172" s="39"/>
      <c r="B172" s="40"/>
      <c r="C172" s="41"/>
      <c r="D172" s="218" t="s">
        <v>152</v>
      </c>
      <c r="E172" s="41"/>
      <c r="F172" s="219" t="s">
        <v>1169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152</v>
      </c>
      <c r="AU172" s="18" t="s">
        <v>82</v>
      </c>
    </row>
    <row r="173" spans="1:51" s="13" customFormat="1" ht="12">
      <c r="A173" s="13"/>
      <c r="B173" s="225"/>
      <c r="C173" s="226"/>
      <c r="D173" s="223" t="s">
        <v>186</v>
      </c>
      <c r="E173" s="227" t="s">
        <v>19</v>
      </c>
      <c r="F173" s="228" t="s">
        <v>1170</v>
      </c>
      <c r="G173" s="226"/>
      <c r="H173" s="229">
        <v>3.179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186</v>
      </c>
      <c r="AU173" s="235" t="s">
        <v>82</v>
      </c>
      <c r="AV173" s="13" t="s">
        <v>82</v>
      </c>
      <c r="AW173" s="13" t="s">
        <v>34</v>
      </c>
      <c r="AX173" s="13" t="s">
        <v>72</v>
      </c>
      <c r="AY173" s="235" t="s">
        <v>143</v>
      </c>
    </row>
    <row r="174" spans="1:51" s="14" customFormat="1" ht="12">
      <c r="A174" s="14"/>
      <c r="B174" s="256"/>
      <c r="C174" s="257"/>
      <c r="D174" s="223" t="s">
        <v>186</v>
      </c>
      <c r="E174" s="258" t="s">
        <v>19</v>
      </c>
      <c r="F174" s="259" t="s">
        <v>1097</v>
      </c>
      <c r="G174" s="257"/>
      <c r="H174" s="260">
        <v>3.179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6" t="s">
        <v>186</v>
      </c>
      <c r="AU174" s="266" t="s">
        <v>82</v>
      </c>
      <c r="AV174" s="14" t="s">
        <v>150</v>
      </c>
      <c r="AW174" s="14" t="s">
        <v>34</v>
      </c>
      <c r="AX174" s="14" t="s">
        <v>80</v>
      </c>
      <c r="AY174" s="266" t="s">
        <v>143</v>
      </c>
    </row>
    <row r="175" spans="1:65" s="2" customFormat="1" ht="37.8" customHeight="1">
      <c r="A175" s="39"/>
      <c r="B175" s="40"/>
      <c r="C175" s="205" t="s">
        <v>7</v>
      </c>
      <c r="D175" s="205" t="s">
        <v>145</v>
      </c>
      <c r="E175" s="206" t="s">
        <v>1171</v>
      </c>
      <c r="F175" s="207" t="s">
        <v>1172</v>
      </c>
      <c r="G175" s="208" t="s">
        <v>183</v>
      </c>
      <c r="H175" s="209">
        <v>45.548</v>
      </c>
      <c r="I175" s="210"/>
      <c r="J175" s="211">
        <f>ROUND(I175*H175,2)</f>
        <v>0</v>
      </c>
      <c r="K175" s="207" t="s">
        <v>149</v>
      </c>
      <c r="L175" s="45"/>
      <c r="M175" s="212" t="s">
        <v>19</v>
      </c>
      <c r="N175" s="213" t="s">
        <v>43</v>
      </c>
      <c r="O175" s="85"/>
      <c r="P175" s="214">
        <f>O175*H175</f>
        <v>0</v>
      </c>
      <c r="Q175" s="214">
        <v>2.30102</v>
      </c>
      <c r="R175" s="214">
        <f>Q175*H175</f>
        <v>104.80685896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150</v>
      </c>
      <c r="AT175" s="216" t="s">
        <v>145</v>
      </c>
      <c r="AU175" s="216" t="s">
        <v>82</v>
      </c>
      <c r="AY175" s="18" t="s">
        <v>143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80</v>
      </c>
      <c r="BK175" s="217">
        <f>ROUND(I175*H175,2)</f>
        <v>0</v>
      </c>
      <c r="BL175" s="18" t="s">
        <v>150</v>
      </c>
      <c r="BM175" s="216" t="s">
        <v>391</v>
      </c>
    </row>
    <row r="176" spans="1:47" s="2" customFormat="1" ht="12">
      <c r="A176" s="39"/>
      <c r="B176" s="40"/>
      <c r="C176" s="41"/>
      <c r="D176" s="218" t="s">
        <v>152</v>
      </c>
      <c r="E176" s="41"/>
      <c r="F176" s="219" t="s">
        <v>1173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152</v>
      </c>
      <c r="AU176" s="18" t="s">
        <v>82</v>
      </c>
    </row>
    <row r="177" spans="1:51" s="13" customFormat="1" ht="12">
      <c r="A177" s="13"/>
      <c r="B177" s="225"/>
      <c r="C177" s="226"/>
      <c r="D177" s="223" t="s">
        <v>186</v>
      </c>
      <c r="E177" s="227" t="s">
        <v>19</v>
      </c>
      <c r="F177" s="228" t="s">
        <v>1174</v>
      </c>
      <c r="G177" s="226"/>
      <c r="H177" s="229">
        <v>12.713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186</v>
      </c>
      <c r="AU177" s="235" t="s">
        <v>82</v>
      </c>
      <c r="AV177" s="13" t="s">
        <v>82</v>
      </c>
      <c r="AW177" s="13" t="s">
        <v>34</v>
      </c>
      <c r="AX177" s="13" t="s">
        <v>72</v>
      </c>
      <c r="AY177" s="235" t="s">
        <v>143</v>
      </c>
    </row>
    <row r="178" spans="1:51" s="13" customFormat="1" ht="12">
      <c r="A178" s="13"/>
      <c r="B178" s="225"/>
      <c r="C178" s="226"/>
      <c r="D178" s="223" t="s">
        <v>186</v>
      </c>
      <c r="E178" s="227" t="s">
        <v>19</v>
      </c>
      <c r="F178" s="228" t="s">
        <v>1175</v>
      </c>
      <c r="G178" s="226"/>
      <c r="H178" s="229">
        <v>6.763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186</v>
      </c>
      <c r="AU178" s="235" t="s">
        <v>82</v>
      </c>
      <c r="AV178" s="13" t="s">
        <v>82</v>
      </c>
      <c r="AW178" s="13" t="s">
        <v>34</v>
      </c>
      <c r="AX178" s="13" t="s">
        <v>72</v>
      </c>
      <c r="AY178" s="235" t="s">
        <v>143</v>
      </c>
    </row>
    <row r="179" spans="1:51" s="13" customFormat="1" ht="12">
      <c r="A179" s="13"/>
      <c r="B179" s="225"/>
      <c r="C179" s="226"/>
      <c r="D179" s="223" t="s">
        <v>186</v>
      </c>
      <c r="E179" s="227" t="s">
        <v>19</v>
      </c>
      <c r="F179" s="228" t="s">
        <v>1176</v>
      </c>
      <c r="G179" s="226"/>
      <c r="H179" s="229">
        <v>26.072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186</v>
      </c>
      <c r="AU179" s="235" t="s">
        <v>82</v>
      </c>
      <c r="AV179" s="13" t="s">
        <v>82</v>
      </c>
      <c r="AW179" s="13" t="s">
        <v>34</v>
      </c>
      <c r="AX179" s="13" t="s">
        <v>72</v>
      </c>
      <c r="AY179" s="235" t="s">
        <v>143</v>
      </c>
    </row>
    <row r="180" spans="1:51" s="14" customFormat="1" ht="12">
      <c r="A180" s="14"/>
      <c r="B180" s="256"/>
      <c r="C180" s="257"/>
      <c r="D180" s="223" t="s">
        <v>186</v>
      </c>
      <c r="E180" s="258" t="s">
        <v>19</v>
      </c>
      <c r="F180" s="259" t="s">
        <v>1097</v>
      </c>
      <c r="G180" s="257"/>
      <c r="H180" s="260">
        <v>45.548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6" t="s">
        <v>186</v>
      </c>
      <c r="AU180" s="266" t="s">
        <v>82</v>
      </c>
      <c r="AV180" s="14" t="s">
        <v>150</v>
      </c>
      <c r="AW180" s="14" t="s">
        <v>34</v>
      </c>
      <c r="AX180" s="14" t="s">
        <v>80</v>
      </c>
      <c r="AY180" s="266" t="s">
        <v>143</v>
      </c>
    </row>
    <row r="181" spans="1:63" s="12" customFormat="1" ht="22.8" customHeight="1">
      <c r="A181" s="12"/>
      <c r="B181" s="189"/>
      <c r="C181" s="190"/>
      <c r="D181" s="191" t="s">
        <v>71</v>
      </c>
      <c r="E181" s="203" t="s">
        <v>174</v>
      </c>
      <c r="F181" s="203" t="s">
        <v>378</v>
      </c>
      <c r="G181" s="190"/>
      <c r="H181" s="190"/>
      <c r="I181" s="193"/>
      <c r="J181" s="204">
        <f>BK181</f>
        <v>0</v>
      </c>
      <c r="K181" s="190"/>
      <c r="L181" s="195"/>
      <c r="M181" s="196"/>
      <c r="N181" s="197"/>
      <c r="O181" s="197"/>
      <c r="P181" s="198">
        <f>SUM(P182:P183)</f>
        <v>0</v>
      </c>
      <c r="Q181" s="197"/>
      <c r="R181" s="198">
        <f>SUM(R182:R183)</f>
        <v>23.984912</v>
      </c>
      <c r="S181" s="197"/>
      <c r="T181" s="199">
        <f>SUM(T182:T183)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0" t="s">
        <v>80</v>
      </c>
      <c r="AT181" s="201" t="s">
        <v>71</v>
      </c>
      <c r="AU181" s="201" t="s">
        <v>80</v>
      </c>
      <c r="AY181" s="200" t="s">
        <v>143</v>
      </c>
      <c r="BK181" s="202">
        <f>SUM(BK182:BK183)</f>
        <v>0</v>
      </c>
    </row>
    <row r="182" spans="1:65" s="2" customFormat="1" ht="44.25" customHeight="1">
      <c r="A182" s="39"/>
      <c r="B182" s="40"/>
      <c r="C182" s="205" t="s">
        <v>279</v>
      </c>
      <c r="D182" s="205" t="s">
        <v>145</v>
      </c>
      <c r="E182" s="206" t="s">
        <v>1177</v>
      </c>
      <c r="F182" s="207" t="s">
        <v>1178</v>
      </c>
      <c r="G182" s="208" t="s">
        <v>148</v>
      </c>
      <c r="H182" s="209">
        <v>28</v>
      </c>
      <c r="I182" s="210"/>
      <c r="J182" s="211">
        <f>ROUND(I182*H182,2)</f>
        <v>0</v>
      </c>
      <c r="K182" s="207" t="s">
        <v>149</v>
      </c>
      <c r="L182" s="45"/>
      <c r="M182" s="212" t="s">
        <v>19</v>
      </c>
      <c r="N182" s="213" t="s">
        <v>43</v>
      </c>
      <c r="O182" s="85"/>
      <c r="P182" s="214">
        <f>O182*H182</f>
        <v>0</v>
      </c>
      <c r="Q182" s="214">
        <v>0.856604</v>
      </c>
      <c r="R182" s="214">
        <f>Q182*H182</f>
        <v>23.984912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150</v>
      </c>
      <c r="AT182" s="216" t="s">
        <v>145</v>
      </c>
      <c r="AU182" s="216" t="s">
        <v>82</v>
      </c>
      <c r="AY182" s="18" t="s">
        <v>143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80</v>
      </c>
      <c r="BK182" s="217">
        <f>ROUND(I182*H182,2)</f>
        <v>0</v>
      </c>
      <c r="BL182" s="18" t="s">
        <v>150</v>
      </c>
      <c r="BM182" s="216" t="s">
        <v>402</v>
      </c>
    </row>
    <row r="183" spans="1:47" s="2" customFormat="1" ht="12">
      <c r="A183" s="39"/>
      <c r="B183" s="40"/>
      <c r="C183" s="41"/>
      <c r="D183" s="218" t="s">
        <v>152</v>
      </c>
      <c r="E183" s="41"/>
      <c r="F183" s="219" t="s">
        <v>1179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152</v>
      </c>
      <c r="AU183" s="18" t="s">
        <v>82</v>
      </c>
    </row>
    <row r="184" spans="1:63" s="12" customFormat="1" ht="22.8" customHeight="1">
      <c r="A184" s="12"/>
      <c r="B184" s="189"/>
      <c r="C184" s="190"/>
      <c r="D184" s="191" t="s">
        <v>71</v>
      </c>
      <c r="E184" s="203" t="s">
        <v>193</v>
      </c>
      <c r="F184" s="203" t="s">
        <v>445</v>
      </c>
      <c r="G184" s="190"/>
      <c r="H184" s="190"/>
      <c r="I184" s="193"/>
      <c r="J184" s="204">
        <f>BK184</f>
        <v>0</v>
      </c>
      <c r="K184" s="190"/>
      <c r="L184" s="195"/>
      <c r="M184" s="196"/>
      <c r="N184" s="197"/>
      <c r="O184" s="197"/>
      <c r="P184" s="198">
        <f>SUM(P185:P296)</f>
        <v>0</v>
      </c>
      <c r="Q184" s="197"/>
      <c r="R184" s="198">
        <f>SUM(R185:R296)</f>
        <v>138.08969543412</v>
      </c>
      <c r="S184" s="197"/>
      <c r="T184" s="199">
        <f>SUM(T185:T296)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0" t="s">
        <v>80</v>
      </c>
      <c r="AT184" s="201" t="s">
        <v>71</v>
      </c>
      <c r="AU184" s="201" t="s">
        <v>80</v>
      </c>
      <c r="AY184" s="200" t="s">
        <v>143</v>
      </c>
      <c r="BK184" s="202">
        <f>SUM(BK185:BK296)</f>
        <v>0</v>
      </c>
    </row>
    <row r="185" spans="1:65" s="2" customFormat="1" ht="33" customHeight="1">
      <c r="A185" s="39"/>
      <c r="B185" s="40"/>
      <c r="C185" s="205" t="s">
        <v>285</v>
      </c>
      <c r="D185" s="205" t="s">
        <v>145</v>
      </c>
      <c r="E185" s="206" t="s">
        <v>1180</v>
      </c>
      <c r="F185" s="207" t="s">
        <v>1181</v>
      </c>
      <c r="G185" s="208" t="s">
        <v>170</v>
      </c>
      <c r="H185" s="209">
        <v>157.5</v>
      </c>
      <c r="I185" s="210"/>
      <c r="J185" s="211">
        <f>ROUND(I185*H185,2)</f>
        <v>0</v>
      </c>
      <c r="K185" s="207" t="s">
        <v>149</v>
      </c>
      <c r="L185" s="45"/>
      <c r="M185" s="212" t="s">
        <v>19</v>
      </c>
      <c r="N185" s="213" t="s">
        <v>43</v>
      </c>
      <c r="O185" s="85"/>
      <c r="P185" s="214">
        <f>O185*H185</f>
        <v>0</v>
      </c>
      <c r="Q185" s="214">
        <v>1.6E-05</v>
      </c>
      <c r="R185" s="214">
        <f>Q185*H185</f>
        <v>0.0025199999999999997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150</v>
      </c>
      <c r="AT185" s="216" t="s">
        <v>145</v>
      </c>
      <c r="AU185" s="216" t="s">
        <v>82</v>
      </c>
      <c r="AY185" s="18" t="s">
        <v>143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80</v>
      </c>
      <c r="BK185" s="217">
        <f>ROUND(I185*H185,2)</f>
        <v>0</v>
      </c>
      <c r="BL185" s="18" t="s">
        <v>150</v>
      </c>
      <c r="BM185" s="216" t="s">
        <v>413</v>
      </c>
    </row>
    <row r="186" spans="1:47" s="2" customFormat="1" ht="12">
      <c r="A186" s="39"/>
      <c r="B186" s="40"/>
      <c r="C186" s="41"/>
      <c r="D186" s="218" t="s">
        <v>152</v>
      </c>
      <c r="E186" s="41"/>
      <c r="F186" s="219" t="s">
        <v>1182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152</v>
      </c>
      <c r="AU186" s="18" t="s">
        <v>82</v>
      </c>
    </row>
    <row r="187" spans="1:51" s="13" customFormat="1" ht="12">
      <c r="A187" s="13"/>
      <c r="B187" s="225"/>
      <c r="C187" s="226"/>
      <c r="D187" s="223" t="s">
        <v>186</v>
      </c>
      <c r="E187" s="227" t="s">
        <v>19</v>
      </c>
      <c r="F187" s="228" t="s">
        <v>1183</v>
      </c>
      <c r="G187" s="226"/>
      <c r="H187" s="229">
        <v>147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186</v>
      </c>
      <c r="AU187" s="235" t="s">
        <v>82</v>
      </c>
      <c r="AV187" s="13" t="s">
        <v>82</v>
      </c>
      <c r="AW187" s="13" t="s">
        <v>34</v>
      </c>
      <c r="AX187" s="13" t="s">
        <v>72</v>
      </c>
      <c r="AY187" s="235" t="s">
        <v>143</v>
      </c>
    </row>
    <row r="188" spans="1:51" s="13" customFormat="1" ht="12">
      <c r="A188" s="13"/>
      <c r="B188" s="225"/>
      <c r="C188" s="226"/>
      <c r="D188" s="223" t="s">
        <v>186</v>
      </c>
      <c r="E188" s="227" t="s">
        <v>19</v>
      </c>
      <c r="F188" s="228" t="s">
        <v>1184</v>
      </c>
      <c r="G188" s="226"/>
      <c r="H188" s="229">
        <v>10.5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186</v>
      </c>
      <c r="AU188" s="235" t="s">
        <v>82</v>
      </c>
      <c r="AV188" s="13" t="s">
        <v>82</v>
      </c>
      <c r="AW188" s="13" t="s">
        <v>34</v>
      </c>
      <c r="AX188" s="13" t="s">
        <v>72</v>
      </c>
      <c r="AY188" s="235" t="s">
        <v>143</v>
      </c>
    </row>
    <row r="189" spans="1:51" s="14" customFormat="1" ht="12">
      <c r="A189" s="14"/>
      <c r="B189" s="256"/>
      <c r="C189" s="257"/>
      <c r="D189" s="223" t="s">
        <v>186</v>
      </c>
      <c r="E189" s="258" t="s">
        <v>19</v>
      </c>
      <c r="F189" s="259" t="s">
        <v>1097</v>
      </c>
      <c r="G189" s="257"/>
      <c r="H189" s="260">
        <v>157.5</v>
      </c>
      <c r="I189" s="261"/>
      <c r="J189" s="257"/>
      <c r="K189" s="257"/>
      <c r="L189" s="262"/>
      <c r="M189" s="263"/>
      <c r="N189" s="264"/>
      <c r="O189" s="264"/>
      <c r="P189" s="264"/>
      <c r="Q189" s="264"/>
      <c r="R189" s="264"/>
      <c r="S189" s="264"/>
      <c r="T189" s="26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6" t="s">
        <v>186</v>
      </c>
      <c r="AU189" s="266" t="s">
        <v>82</v>
      </c>
      <c r="AV189" s="14" t="s">
        <v>150</v>
      </c>
      <c r="AW189" s="14" t="s">
        <v>34</v>
      </c>
      <c r="AX189" s="14" t="s">
        <v>80</v>
      </c>
      <c r="AY189" s="266" t="s">
        <v>143</v>
      </c>
    </row>
    <row r="190" spans="1:65" s="2" customFormat="1" ht="24.15" customHeight="1">
      <c r="A190" s="39"/>
      <c r="B190" s="40"/>
      <c r="C190" s="236" t="s">
        <v>291</v>
      </c>
      <c r="D190" s="236" t="s">
        <v>189</v>
      </c>
      <c r="E190" s="237" t="s">
        <v>1185</v>
      </c>
      <c r="F190" s="238" t="s">
        <v>1186</v>
      </c>
      <c r="G190" s="239" t="s">
        <v>170</v>
      </c>
      <c r="H190" s="240">
        <v>159.863</v>
      </c>
      <c r="I190" s="241"/>
      <c r="J190" s="242">
        <f>ROUND(I190*H190,2)</f>
        <v>0</v>
      </c>
      <c r="K190" s="238" t="s">
        <v>19</v>
      </c>
      <c r="L190" s="243"/>
      <c r="M190" s="244" t="s">
        <v>19</v>
      </c>
      <c r="N190" s="245" t="s">
        <v>43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193</v>
      </c>
      <c r="AT190" s="216" t="s">
        <v>189</v>
      </c>
      <c r="AU190" s="216" t="s">
        <v>82</v>
      </c>
      <c r="AY190" s="18" t="s">
        <v>143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80</v>
      </c>
      <c r="BK190" s="217">
        <f>ROUND(I190*H190,2)</f>
        <v>0</v>
      </c>
      <c r="BL190" s="18" t="s">
        <v>150</v>
      </c>
      <c r="BM190" s="216" t="s">
        <v>424</v>
      </c>
    </row>
    <row r="191" spans="1:47" s="2" customFormat="1" ht="12">
      <c r="A191" s="39"/>
      <c r="B191" s="40"/>
      <c r="C191" s="41"/>
      <c r="D191" s="223" t="s">
        <v>154</v>
      </c>
      <c r="E191" s="41"/>
      <c r="F191" s="224" t="s">
        <v>1187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154</v>
      </c>
      <c r="AU191" s="18" t="s">
        <v>82</v>
      </c>
    </row>
    <row r="192" spans="1:51" s="13" customFormat="1" ht="12">
      <c r="A192" s="13"/>
      <c r="B192" s="225"/>
      <c r="C192" s="226"/>
      <c r="D192" s="223" t="s">
        <v>186</v>
      </c>
      <c r="E192" s="227" t="s">
        <v>19</v>
      </c>
      <c r="F192" s="228" t="s">
        <v>1188</v>
      </c>
      <c r="G192" s="226"/>
      <c r="H192" s="229">
        <v>159.863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186</v>
      </c>
      <c r="AU192" s="235" t="s">
        <v>82</v>
      </c>
      <c r="AV192" s="13" t="s">
        <v>82</v>
      </c>
      <c r="AW192" s="13" t="s">
        <v>34</v>
      </c>
      <c r="AX192" s="13" t="s">
        <v>72</v>
      </c>
      <c r="AY192" s="235" t="s">
        <v>143</v>
      </c>
    </row>
    <row r="193" spans="1:51" s="14" customFormat="1" ht="12">
      <c r="A193" s="14"/>
      <c r="B193" s="256"/>
      <c r="C193" s="257"/>
      <c r="D193" s="223" t="s">
        <v>186</v>
      </c>
      <c r="E193" s="258" t="s">
        <v>19</v>
      </c>
      <c r="F193" s="259" t="s">
        <v>1097</v>
      </c>
      <c r="G193" s="257"/>
      <c r="H193" s="260">
        <v>159.863</v>
      </c>
      <c r="I193" s="261"/>
      <c r="J193" s="257"/>
      <c r="K193" s="257"/>
      <c r="L193" s="262"/>
      <c r="M193" s="263"/>
      <c r="N193" s="264"/>
      <c r="O193" s="264"/>
      <c r="P193" s="264"/>
      <c r="Q193" s="264"/>
      <c r="R193" s="264"/>
      <c r="S193" s="264"/>
      <c r="T193" s="26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6" t="s">
        <v>186</v>
      </c>
      <c r="AU193" s="266" t="s">
        <v>82</v>
      </c>
      <c r="AV193" s="14" t="s">
        <v>150</v>
      </c>
      <c r="AW193" s="14" t="s">
        <v>34</v>
      </c>
      <c r="AX193" s="14" t="s">
        <v>80</v>
      </c>
      <c r="AY193" s="266" t="s">
        <v>143</v>
      </c>
    </row>
    <row r="194" spans="1:65" s="2" customFormat="1" ht="33" customHeight="1">
      <c r="A194" s="39"/>
      <c r="B194" s="40"/>
      <c r="C194" s="205" t="s">
        <v>296</v>
      </c>
      <c r="D194" s="205" t="s">
        <v>145</v>
      </c>
      <c r="E194" s="206" t="s">
        <v>1189</v>
      </c>
      <c r="F194" s="207" t="s">
        <v>1190</v>
      </c>
      <c r="G194" s="208" t="s">
        <v>170</v>
      </c>
      <c r="H194" s="209">
        <v>172.9</v>
      </c>
      <c r="I194" s="210"/>
      <c r="J194" s="211">
        <f>ROUND(I194*H194,2)</f>
        <v>0</v>
      </c>
      <c r="K194" s="207" t="s">
        <v>149</v>
      </c>
      <c r="L194" s="45"/>
      <c r="M194" s="212" t="s">
        <v>19</v>
      </c>
      <c r="N194" s="213" t="s">
        <v>43</v>
      </c>
      <c r="O194" s="85"/>
      <c r="P194" s="214">
        <f>O194*H194</f>
        <v>0</v>
      </c>
      <c r="Q194" s="214">
        <v>1.8E-05</v>
      </c>
      <c r="R194" s="214">
        <f>Q194*H194</f>
        <v>0.0031122000000000003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150</v>
      </c>
      <c r="AT194" s="216" t="s">
        <v>145</v>
      </c>
      <c r="AU194" s="216" t="s">
        <v>82</v>
      </c>
      <c r="AY194" s="18" t="s">
        <v>143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80</v>
      </c>
      <c r="BK194" s="217">
        <f>ROUND(I194*H194,2)</f>
        <v>0</v>
      </c>
      <c r="BL194" s="18" t="s">
        <v>150</v>
      </c>
      <c r="BM194" s="216" t="s">
        <v>435</v>
      </c>
    </row>
    <row r="195" spans="1:47" s="2" customFormat="1" ht="12">
      <c r="A195" s="39"/>
      <c r="B195" s="40"/>
      <c r="C195" s="41"/>
      <c r="D195" s="218" t="s">
        <v>152</v>
      </c>
      <c r="E195" s="41"/>
      <c r="F195" s="219" t="s">
        <v>1191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152</v>
      </c>
      <c r="AU195" s="18" t="s">
        <v>82</v>
      </c>
    </row>
    <row r="196" spans="1:51" s="13" customFormat="1" ht="12">
      <c r="A196" s="13"/>
      <c r="B196" s="225"/>
      <c r="C196" s="226"/>
      <c r="D196" s="223" t="s">
        <v>186</v>
      </c>
      <c r="E196" s="227" t="s">
        <v>19</v>
      </c>
      <c r="F196" s="228" t="s">
        <v>1192</v>
      </c>
      <c r="G196" s="226"/>
      <c r="H196" s="229">
        <v>158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186</v>
      </c>
      <c r="AU196" s="235" t="s">
        <v>82</v>
      </c>
      <c r="AV196" s="13" t="s">
        <v>82</v>
      </c>
      <c r="AW196" s="13" t="s">
        <v>34</v>
      </c>
      <c r="AX196" s="13" t="s">
        <v>72</v>
      </c>
      <c r="AY196" s="235" t="s">
        <v>143</v>
      </c>
    </row>
    <row r="197" spans="1:51" s="13" customFormat="1" ht="12">
      <c r="A197" s="13"/>
      <c r="B197" s="225"/>
      <c r="C197" s="226"/>
      <c r="D197" s="223" t="s">
        <v>186</v>
      </c>
      <c r="E197" s="227" t="s">
        <v>19</v>
      </c>
      <c r="F197" s="228" t="s">
        <v>1193</v>
      </c>
      <c r="G197" s="226"/>
      <c r="H197" s="229">
        <v>7.5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186</v>
      </c>
      <c r="AU197" s="235" t="s">
        <v>82</v>
      </c>
      <c r="AV197" s="13" t="s">
        <v>82</v>
      </c>
      <c r="AW197" s="13" t="s">
        <v>34</v>
      </c>
      <c r="AX197" s="13" t="s">
        <v>72</v>
      </c>
      <c r="AY197" s="235" t="s">
        <v>143</v>
      </c>
    </row>
    <row r="198" spans="1:51" s="13" customFormat="1" ht="12">
      <c r="A198" s="13"/>
      <c r="B198" s="225"/>
      <c r="C198" s="226"/>
      <c r="D198" s="223" t="s">
        <v>186</v>
      </c>
      <c r="E198" s="227" t="s">
        <v>19</v>
      </c>
      <c r="F198" s="228" t="s">
        <v>1194</v>
      </c>
      <c r="G198" s="226"/>
      <c r="H198" s="229">
        <v>7.4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186</v>
      </c>
      <c r="AU198" s="235" t="s">
        <v>82</v>
      </c>
      <c r="AV198" s="13" t="s">
        <v>82</v>
      </c>
      <c r="AW198" s="13" t="s">
        <v>34</v>
      </c>
      <c r="AX198" s="13" t="s">
        <v>72</v>
      </c>
      <c r="AY198" s="235" t="s">
        <v>143</v>
      </c>
    </row>
    <row r="199" spans="1:51" s="14" customFormat="1" ht="12">
      <c r="A199" s="14"/>
      <c r="B199" s="256"/>
      <c r="C199" s="257"/>
      <c r="D199" s="223" t="s">
        <v>186</v>
      </c>
      <c r="E199" s="258" t="s">
        <v>19</v>
      </c>
      <c r="F199" s="259" t="s">
        <v>1097</v>
      </c>
      <c r="G199" s="257"/>
      <c r="H199" s="260">
        <v>172.9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6" t="s">
        <v>186</v>
      </c>
      <c r="AU199" s="266" t="s">
        <v>82</v>
      </c>
      <c r="AV199" s="14" t="s">
        <v>150</v>
      </c>
      <c r="AW199" s="14" t="s">
        <v>34</v>
      </c>
      <c r="AX199" s="14" t="s">
        <v>80</v>
      </c>
      <c r="AY199" s="266" t="s">
        <v>143</v>
      </c>
    </row>
    <row r="200" spans="1:65" s="2" customFormat="1" ht="24.15" customHeight="1">
      <c r="A200" s="39"/>
      <c r="B200" s="40"/>
      <c r="C200" s="236" t="s">
        <v>301</v>
      </c>
      <c r="D200" s="236" t="s">
        <v>189</v>
      </c>
      <c r="E200" s="237" t="s">
        <v>1195</v>
      </c>
      <c r="F200" s="238" t="s">
        <v>1196</v>
      </c>
      <c r="G200" s="239" t="s">
        <v>170</v>
      </c>
      <c r="H200" s="240">
        <v>178.126</v>
      </c>
      <c r="I200" s="241"/>
      <c r="J200" s="242">
        <f>ROUND(I200*H200,2)</f>
        <v>0</v>
      </c>
      <c r="K200" s="238" t="s">
        <v>19</v>
      </c>
      <c r="L200" s="243"/>
      <c r="M200" s="244" t="s">
        <v>19</v>
      </c>
      <c r="N200" s="245" t="s">
        <v>43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193</v>
      </c>
      <c r="AT200" s="216" t="s">
        <v>189</v>
      </c>
      <c r="AU200" s="216" t="s">
        <v>82</v>
      </c>
      <c r="AY200" s="18" t="s">
        <v>143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80</v>
      </c>
      <c r="BK200" s="217">
        <f>ROUND(I200*H200,2)</f>
        <v>0</v>
      </c>
      <c r="BL200" s="18" t="s">
        <v>150</v>
      </c>
      <c r="BM200" s="216" t="s">
        <v>446</v>
      </c>
    </row>
    <row r="201" spans="1:65" s="2" customFormat="1" ht="33" customHeight="1">
      <c r="A201" s="39"/>
      <c r="B201" s="40"/>
      <c r="C201" s="205" t="s">
        <v>306</v>
      </c>
      <c r="D201" s="205" t="s">
        <v>145</v>
      </c>
      <c r="E201" s="206" t="s">
        <v>1197</v>
      </c>
      <c r="F201" s="207" t="s">
        <v>1198</v>
      </c>
      <c r="G201" s="208" t="s">
        <v>170</v>
      </c>
      <c r="H201" s="209">
        <v>173.5</v>
      </c>
      <c r="I201" s="210"/>
      <c r="J201" s="211">
        <f>ROUND(I201*H201,2)</f>
        <v>0</v>
      </c>
      <c r="K201" s="207" t="s">
        <v>149</v>
      </c>
      <c r="L201" s="45"/>
      <c r="M201" s="212" t="s">
        <v>19</v>
      </c>
      <c r="N201" s="213" t="s">
        <v>43</v>
      </c>
      <c r="O201" s="85"/>
      <c r="P201" s="214">
        <f>O201*H201</f>
        <v>0</v>
      </c>
      <c r="Q201" s="214">
        <v>3.2E-05</v>
      </c>
      <c r="R201" s="214">
        <f>Q201*H201</f>
        <v>0.005552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150</v>
      </c>
      <c r="AT201" s="216" t="s">
        <v>145</v>
      </c>
      <c r="AU201" s="216" t="s">
        <v>82</v>
      </c>
      <c r="AY201" s="18" t="s">
        <v>143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80</v>
      </c>
      <c r="BK201" s="217">
        <f>ROUND(I201*H201,2)</f>
        <v>0</v>
      </c>
      <c r="BL201" s="18" t="s">
        <v>150</v>
      </c>
      <c r="BM201" s="216" t="s">
        <v>458</v>
      </c>
    </row>
    <row r="202" spans="1:47" s="2" customFormat="1" ht="12">
      <c r="A202" s="39"/>
      <c r="B202" s="40"/>
      <c r="C202" s="41"/>
      <c r="D202" s="218" t="s">
        <v>152</v>
      </c>
      <c r="E202" s="41"/>
      <c r="F202" s="219" t="s">
        <v>1199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152</v>
      </c>
      <c r="AU202" s="18" t="s">
        <v>82</v>
      </c>
    </row>
    <row r="203" spans="1:51" s="13" customFormat="1" ht="12">
      <c r="A203" s="13"/>
      <c r="B203" s="225"/>
      <c r="C203" s="226"/>
      <c r="D203" s="223" t="s">
        <v>186</v>
      </c>
      <c r="E203" s="227" t="s">
        <v>19</v>
      </c>
      <c r="F203" s="228" t="s">
        <v>1200</v>
      </c>
      <c r="G203" s="226"/>
      <c r="H203" s="229">
        <v>173.5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186</v>
      </c>
      <c r="AU203" s="235" t="s">
        <v>82</v>
      </c>
      <c r="AV203" s="13" t="s">
        <v>82</v>
      </c>
      <c r="AW203" s="13" t="s">
        <v>34</v>
      </c>
      <c r="AX203" s="13" t="s">
        <v>72</v>
      </c>
      <c r="AY203" s="235" t="s">
        <v>143</v>
      </c>
    </row>
    <row r="204" spans="1:51" s="14" customFormat="1" ht="12">
      <c r="A204" s="14"/>
      <c r="B204" s="256"/>
      <c r="C204" s="257"/>
      <c r="D204" s="223" t="s">
        <v>186</v>
      </c>
      <c r="E204" s="258" t="s">
        <v>19</v>
      </c>
      <c r="F204" s="259" t="s">
        <v>1097</v>
      </c>
      <c r="G204" s="257"/>
      <c r="H204" s="260">
        <v>173.5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6" t="s">
        <v>186</v>
      </c>
      <c r="AU204" s="266" t="s">
        <v>82</v>
      </c>
      <c r="AV204" s="14" t="s">
        <v>150</v>
      </c>
      <c r="AW204" s="14" t="s">
        <v>34</v>
      </c>
      <c r="AX204" s="14" t="s">
        <v>80</v>
      </c>
      <c r="AY204" s="266" t="s">
        <v>143</v>
      </c>
    </row>
    <row r="205" spans="1:65" s="2" customFormat="1" ht="24.15" customHeight="1">
      <c r="A205" s="39"/>
      <c r="B205" s="40"/>
      <c r="C205" s="236" t="s">
        <v>311</v>
      </c>
      <c r="D205" s="236" t="s">
        <v>189</v>
      </c>
      <c r="E205" s="237" t="s">
        <v>1201</v>
      </c>
      <c r="F205" s="238" t="s">
        <v>1202</v>
      </c>
      <c r="G205" s="239" t="s">
        <v>170</v>
      </c>
      <c r="H205" s="240">
        <v>176.103</v>
      </c>
      <c r="I205" s="241"/>
      <c r="J205" s="242">
        <f>ROUND(I205*H205,2)</f>
        <v>0</v>
      </c>
      <c r="K205" s="238" t="s">
        <v>19</v>
      </c>
      <c r="L205" s="243"/>
      <c r="M205" s="244" t="s">
        <v>19</v>
      </c>
      <c r="N205" s="245" t="s">
        <v>43</v>
      </c>
      <c r="O205" s="85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193</v>
      </c>
      <c r="AT205" s="216" t="s">
        <v>189</v>
      </c>
      <c r="AU205" s="216" t="s">
        <v>82</v>
      </c>
      <c r="AY205" s="18" t="s">
        <v>143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80</v>
      </c>
      <c r="BK205" s="217">
        <f>ROUND(I205*H205,2)</f>
        <v>0</v>
      </c>
      <c r="BL205" s="18" t="s">
        <v>150</v>
      </c>
      <c r="BM205" s="216" t="s">
        <v>469</v>
      </c>
    </row>
    <row r="206" spans="1:51" s="13" customFormat="1" ht="12">
      <c r="A206" s="13"/>
      <c r="B206" s="225"/>
      <c r="C206" s="226"/>
      <c r="D206" s="223" t="s">
        <v>186</v>
      </c>
      <c r="E206" s="227" t="s">
        <v>19</v>
      </c>
      <c r="F206" s="228" t="s">
        <v>1203</v>
      </c>
      <c r="G206" s="226"/>
      <c r="H206" s="229">
        <v>176.103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186</v>
      </c>
      <c r="AU206" s="235" t="s">
        <v>82</v>
      </c>
      <c r="AV206" s="13" t="s">
        <v>82</v>
      </c>
      <c r="AW206" s="13" t="s">
        <v>34</v>
      </c>
      <c r="AX206" s="13" t="s">
        <v>72</v>
      </c>
      <c r="AY206" s="235" t="s">
        <v>143</v>
      </c>
    </row>
    <row r="207" spans="1:51" s="14" customFormat="1" ht="12">
      <c r="A207" s="14"/>
      <c r="B207" s="256"/>
      <c r="C207" s="257"/>
      <c r="D207" s="223" t="s">
        <v>186</v>
      </c>
      <c r="E207" s="258" t="s">
        <v>19</v>
      </c>
      <c r="F207" s="259" t="s">
        <v>1097</v>
      </c>
      <c r="G207" s="257"/>
      <c r="H207" s="260">
        <v>176.103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6" t="s">
        <v>186</v>
      </c>
      <c r="AU207" s="266" t="s">
        <v>82</v>
      </c>
      <c r="AV207" s="14" t="s">
        <v>150</v>
      </c>
      <c r="AW207" s="14" t="s">
        <v>34</v>
      </c>
      <c r="AX207" s="14" t="s">
        <v>80</v>
      </c>
      <c r="AY207" s="266" t="s">
        <v>143</v>
      </c>
    </row>
    <row r="208" spans="1:65" s="2" customFormat="1" ht="37.8" customHeight="1">
      <c r="A208" s="39"/>
      <c r="B208" s="40"/>
      <c r="C208" s="205" t="s">
        <v>317</v>
      </c>
      <c r="D208" s="205" t="s">
        <v>145</v>
      </c>
      <c r="E208" s="206" t="s">
        <v>1204</v>
      </c>
      <c r="F208" s="207" t="s">
        <v>1205</v>
      </c>
      <c r="G208" s="208" t="s">
        <v>158</v>
      </c>
      <c r="H208" s="209">
        <v>2</v>
      </c>
      <c r="I208" s="210"/>
      <c r="J208" s="211">
        <f>ROUND(I208*H208,2)</f>
        <v>0</v>
      </c>
      <c r="K208" s="207" t="s">
        <v>149</v>
      </c>
      <c r="L208" s="45"/>
      <c r="M208" s="212" t="s">
        <v>19</v>
      </c>
      <c r="N208" s="213" t="s">
        <v>43</v>
      </c>
      <c r="O208" s="85"/>
      <c r="P208" s="214">
        <f>O208*H208</f>
        <v>0</v>
      </c>
      <c r="Q208" s="214">
        <v>0.0001019</v>
      </c>
      <c r="R208" s="214">
        <f>Q208*H208</f>
        <v>0.0002038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150</v>
      </c>
      <c r="AT208" s="216" t="s">
        <v>145</v>
      </c>
      <c r="AU208" s="216" t="s">
        <v>82</v>
      </c>
      <c r="AY208" s="18" t="s">
        <v>143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80</v>
      </c>
      <c r="BK208" s="217">
        <f>ROUND(I208*H208,2)</f>
        <v>0</v>
      </c>
      <c r="BL208" s="18" t="s">
        <v>150</v>
      </c>
      <c r="BM208" s="216" t="s">
        <v>477</v>
      </c>
    </row>
    <row r="209" spans="1:47" s="2" customFormat="1" ht="12">
      <c r="A209" s="39"/>
      <c r="B209" s="40"/>
      <c r="C209" s="41"/>
      <c r="D209" s="218" t="s">
        <v>152</v>
      </c>
      <c r="E209" s="41"/>
      <c r="F209" s="219" t="s">
        <v>1206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152</v>
      </c>
      <c r="AU209" s="18" t="s">
        <v>82</v>
      </c>
    </row>
    <row r="210" spans="1:65" s="2" customFormat="1" ht="21.75" customHeight="1">
      <c r="A210" s="39"/>
      <c r="B210" s="40"/>
      <c r="C210" s="236" t="s">
        <v>323</v>
      </c>
      <c r="D210" s="236" t="s">
        <v>189</v>
      </c>
      <c r="E210" s="237" t="s">
        <v>1207</v>
      </c>
      <c r="F210" s="238" t="s">
        <v>1208</v>
      </c>
      <c r="G210" s="239" t="s">
        <v>158</v>
      </c>
      <c r="H210" s="240">
        <v>2</v>
      </c>
      <c r="I210" s="241"/>
      <c r="J210" s="242">
        <f>ROUND(I210*H210,2)</f>
        <v>0</v>
      </c>
      <c r="K210" s="238" t="s">
        <v>19</v>
      </c>
      <c r="L210" s="243"/>
      <c r="M210" s="244" t="s">
        <v>19</v>
      </c>
      <c r="N210" s="245" t="s">
        <v>43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193</v>
      </c>
      <c r="AT210" s="216" t="s">
        <v>189</v>
      </c>
      <c r="AU210" s="216" t="s">
        <v>82</v>
      </c>
      <c r="AY210" s="18" t="s">
        <v>143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80</v>
      </c>
      <c r="BK210" s="217">
        <f>ROUND(I210*H210,2)</f>
        <v>0</v>
      </c>
      <c r="BL210" s="18" t="s">
        <v>150</v>
      </c>
      <c r="BM210" s="216" t="s">
        <v>485</v>
      </c>
    </row>
    <row r="211" spans="1:65" s="2" customFormat="1" ht="37.8" customHeight="1">
      <c r="A211" s="39"/>
      <c r="B211" s="40"/>
      <c r="C211" s="205" t="s">
        <v>330</v>
      </c>
      <c r="D211" s="205" t="s">
        <v>145</v>
      </c>
      <c r="E211" s="206" t="s">
        <v>1209</v>
      </c>
      <c r="F211" s="207" t="s">
        <v>1210</v>
      </c>
      <c r="G211" s="208" t="s">
        <v>158</v>
      </c>
      <c r="H211" s="209">
        <v>8</v>
      </c>
      <c r="I211" s="210"/>
      <c r="J211" s="211">
        <f>ROUND(I211*H211,2)</f>
        <v>0</v>
      </c>
      <c r="K211" s="207" t="s">
        <v>149</v>
      </c>
      <c r="L211" s="45"/>
      <c r="M211" s="212" t="s">
        <v>19</v>
      </c>
      <c r="N211" s="213" t="s">
        <v>43</v>
      </c>
      <c r="O211" s="85"/>
      <c r="P211" s="214">
        <f>O211*H211</f>
        <v>0</v>
      </c>
      <c r="Q211" s="214">
        <v>0.0001019</v>
      </c>
      <c r="R211" s="214">
        <f>Q211*H211</f>
        <v>0.0008152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150</v>
      </c>
      <c r="AT211" s="216" t="s">
        <v>145</v>
      </c>
      <c r="AU211" s="216" t="s">
        <v>82</v>
      </c>
      <c r="AY211" s="18" t="s">
        <v>143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80</v>
      </c>
      <c r="BK211" s="217">
        <f>ROUND(I211*H211,2)</f>
        <v>0</v>
      </c>
      <c r="BL211" s="18" t="s">
        <v>150</v>
      </c>
      <c r="BM211" s="216" t="s">
        <v>493</v>
      </c>
    </row>
    <row r="212" spans="1:47" s="2" customFormat="1" ht="12">
      <c r="A212" s="39"/>
      <c r="B212" s="40"/>
      <c r="C212" s="41"/>
      <c r="D212" s="218" t="s">
        <v>152</v>
      </c>
      <c r="E212" s="41"/>
      <c r="F212" s="219" t="s">
        <v>1211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152</v>
      </c>
      <c r="AU212" s="18" t="s">
        <v>82</v>
      </c>
    </row>
    <row r="213" spans="1:65" s="2" customFormat="1" ht="33" customHeight="1">
      <c r="A213" s="39"/>
      <c r="B213" s="40"/>
      <c r="C213" s="236" t="s">
        <v>335</v>
      </c>
      <c r="D213" s="236" t="s">
        <v>189</v>
      </c>
      <c r="E213" s="237" t="s">
        <v>1212</v>
      </c>
      <c r="F213" s="238" t="s">
        <v>1213</v>
      </c>
      <c r="G213" s="239" t="s">
        <v>158</v>
      </c>
      <c r="H213" s="240">
        <v>8</v>
      </c>
      <c r="I213" s="241"/>
      <c r="J213" s="242">
        <f>ROUND(I213*H213,2)</f>
        <v>0</v>
      </c>
      <c r="K213" s="238" t="s">
        <v>19</v>
      </c>
      <c r="L213" s="243"/>
      <c r="M213" s="244" t="s">
        <v>19</v>
      </c>
      <c r="N213" s="245" t="s">
        <v>43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193</v>
      </c>
      <c r="AT213" s="216" t="s">
        <v>189</v>
      </c>
      <c r="AU213" s="216" t="s">
        <v>82</v>
      </c>
      <c r="AY213" s="18" t="s">
        <v>143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80</v>
      </c>
      <c r="BK213" s="217">
        <f>ROUND(I213*H213,2)</f>
        <v>0</v>
      </c>
      <c r="BL213" s="18" t="s">
        <v>150</v>
      </c>
      <c r="BM213" s="216" t="s">
        <v>501</v>
      </c>
    </row>
    <row r="214" spans="1:65" s="2" customFormat="1" ht="37.8" customHeight="1">
      <c r="A214" s="39"/>
      <c r="B214" s="40"/>
      <c r="C214" s="205" t="s">
        <v>341</v>
      </c>
      <c r="D214" s="205" t="s">
        <v>145</v>
      </c>
      <c r="E214" s="206" t="s">
        <v>1214</v>
      </c>
      <c r="F214" s="207" t="s">
        <v>1215</v>
      </c>
      <c r="G214" s="208" t="s">
        <v>158</v>
      </c>
      <c r="H214" s="209">
        <v>3</v>
      </c>
      <c r="I214" s="210"/>
      <c r="J214" s="211">
        <f>ROUND(I214*H214,2)</f>
        <v>0</v>
      </c>
      <c r="K214" s="207" t="s">
        <v>19</v>
      </c>
      <c r="L214" s="45"/>
      <c r="M214" s="212" t="s">
        <v>19</v>
      </c>
      <c r="N214" s="213" t="s">
        <v>43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150</v>
      </c>
      <c r="AT214" s="216" t="s">
        <v>145</v>
      </c>
      <c r="AU214" s="216" t="s">
        <v>82</v>
      </c>
      <c r="AY214" s="18" t="s">
        <v>143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80</v>
      </c>
      <c r="BK214" s="217">
        <f>ROUND(I214*H214,2)</f>
        <v>0</v>
      </c>
      <c r="BL214" s="18" t="s">
        <v>150</v>
      </c>
      <c r="BM214" s="216" t="s">
        <v>511</v>
      </c>
    </row>
    <row r="215" spans="1:65" s="2" customFormat="1" ht="21.75" customHeight="1">
      <c r="A215" s="39"/>
      <c r="B215" s="40"/>
      <c r="C215" s="236" t="s">
        <v>347</v>
      </c>
      <c r="D215" s="236" t="s">
        <v>189</v>
      </c>
      <c r="E215" s="237" t="s">
        <v>1216</v>
      </c>
      <c r="F215" s="238" t="s">
        <v>1217</v>
      </c>
      <c r="G215" s="239" t="s">
        <v>158</v>
      </c>
      <c r="H215" s="240">
        <v>3</v>
      </c>
      <c r="I215" s="241"/>
      <c r="J215" s="242">
        <f>ROUND(I215*H215,2)</f>
        <v>0</v>
      </c>
      <c r="K215" s="238" t="s">
        <v>19</v>
      </c>
      <c r="L215" s="243"/>
      <c r="M215" s="244" t="s">
        <v>19</v>
      </c>
      <c r="N215" s="245" t="s">
        <v>43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193</v>
      </c>
      <c r="AT215" s="216" t="s">
        <v>189</v>
      </c>
      <c r="AU215" s="216" t="s">
        <v>82</v>
      </c>
      <c r="AY215" s="18" t="s">
        <v>143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80</v>
      </c>
      <c r="BK215" s="217">
        <f>ROUND(I215*H215,2)</f>
        <v>0</v>
      </c>
      <c r="BL215" s="18" t="s">
        <v>150</v>
      </c>
      <c r="BM215" s="216" t="s">
        <v>521</v>
      </c>
    </row>
    <row r="216" spans="1:65" s="2" customFormat="1" ht="37.8" customHeight="1">
      <c r="A216" s="39"/>
      <c r="B216" s="40"/>
      <c r="C216" s="205" t="s">
        <v>350</v>
      </c>
      <c r="D216" s="205" t="s">
        <v>145</v>
      </c>
      <c r="E216" s="206" t="s">
        <v>1218</v>
      </c>
      <c r="F216" s="207" t="s">
        <v>1219</v>
      </c>
      <c r="G216" s="208" t="s">
        <v>158</v>
      </c>
      <c r="H216" s="209">
        <v>9</v>
      </c>
      <c r="I216" s="210"/>
      <c r="J216" s="211">
        <f>ROUND(I216*H216,2)</f>
        <v>0</v>
      </c>
      <c r="K216" s="207" t="s">
        <v>149</v>
      </c>
      <c r="L216" s="45"/>
      <c r="M216" s="212" t="s">
        <v>19</v>
      </c>
      <c r="N216" s="213" t="s">
        <v>43</v>
      </c>
      <c r="O216" s="85"/>
      <c r="P216" s="214">
        <f>O216*H216</f>
        <v>0</v>
      </c>
      <c r="Q216" s="214">
        <v>0.0001028</v>
      </c>
      <c r="R216" s="214">
        <f>Q216*H216</f>
        <v>0.0009252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150</v>
      </c>
      <c r="AT216" s="216" t="s">
        <v>145</v>
      </c>
      <c r="AU216" s="216" t="s">
        <v>82</v>
      </c>
      <c r="AY216" s="18" t="s">
        <v>143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80</v>
      </c>
      <c r="BK216" s="217">
        <f>ROUND(I216*H216,2)</f>
        <v>0</v>
      </c>
      <c r="BL216" s="18" t="s">
        <v>150</v>
      </c>
      <c r="BM216" s="216" t="s">
        <v>529</v>
      </c>
    </row>
    <row r="217" spans="1:47" s="2" customFormat="1" ht="12">
      <c r="A217" s="39"/>
      <c r="B217" s="40"/>
      <c r="C217" s="41"/>
      <c r="D217" s="218" t="s">
        <v>152</v>
      </c>
      <c r="E217" s="41"/>
      <c r="F217" s="219" t="s">
        <v>1220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152</v>
      </c>
      <c r="AU217" s="18" t="s">
        <v>82</v>
      </c>
    </row>
    <row r="218" spans="1:65" s="2" customFormat="1" ht="33" customHeight="1">
      <c r="A218" s="39"/>
      <c r="B218" s="40"/>
      <c r="C218" s="236" t="s">
        <v>355</v>
      </c>
      <c r="D218" s="236" t="s">
        <v>189</v>
      </c>
      <c r="E218" s="237" t="s">
        <v>1221</v>
      </c>
      <c r="F218" s="238" t="s">
        <v>1222</v>
      </c>
      <c r="G218" s="239" t="s">
        <v>158</v>
      </c>
      <c r="H218" s="240">
        <v>3</v>
      </c>
      <c r="I218" s="241"/>
      <c r="J218" s="242">
        <f>ROUND(I218*H218,2)</f>
        <v>0</v>
      </c>
      <c r="K218" s="238" t="s">
        <v>19</v>
      </c>
      <c r="L218" s="243"/>
      <c r="M218" s="244" t="s">
        <v>19</v>
      </c>
      <c r="N218" s="245" t="s">
        <v>43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193</v>
      </c>
      <c r="AT218" s="216" t="s">
        <v>189</v>
      </c>
      <c r="AU218" s="216" t="s">
        <v>82</v>
      </c>
      <c r="AY218" s="18" t="s">
        <v>143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80</v>
      </c>
      <c r="BK218" s="217">
        <f>ROUND(I218*H218,2)</f>
        <v>0</v>
      </c>
      <c r="BL218" s="18" t="s">
        <v>150</v>
      </c>
      <c r="BM218" s="216" t="s">
        <v>537</v>
      </c>
    </row>
    <row r="219" spans="1:65" s="2" customFormat="1" ht="33" customHeight="1">
      <c r="A219" s="39"/>
      <c r="B219" s="40"/>
      <c r="C219" s="236" t="s">
        <v>361</v>
      </c>
      <c r="D219" s="236" t="s">
        <v>189</v>
      </c>
      <c r="E219" s="237" t="s">
        <v>1223</v>
      </c>
      <c r="F219" s="238" t="s">
        <v>1224</v>
      </c>
      <c r="G219" s="239" t="s">
        <v>158</v>
      </c>
      <c r="H219" s="240">
        <v>6</v>
      </c>
      <c r="I219" s="241"/>
      <c r="J219" s="242">
        <f>ROUND(I219*H219,2)</f>
        <v>0</v>
      </c>
      <c r="K219" s="238" t="s">
        <v>19</v>
      </c>
      <c r="L219" s="243"/>
      <c r="M219" s="244" t="s">
        <v>19</v>
      </c>
      <c r="N219" s="245" t="s">
        <v>43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193</v>
      </c>
      <c r="AT219" s="216" t="s">
        <v>189</v>
      </c>
      <c r="AU219" s="216" t="s">
        <v>82</v>
      </c>
      <c r="AY219" s="18" t="s">
        <v>143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80</v>
      </c>
      <c r="BK219" s="217">
        <f>ROUND(I219*H219,2)</f>
        <v>0</v>
      </c>
      <c r="BL219" s="18" t="s">
        <v>150</v>
      </c>
      <c r="BM219" s="216" t="s">
        <v>545</v>
      </c>
    </row>
    <row r="220" spans="1:65" s="2" customFormat="1" ht="37.8" customHeight="1">
      <c r="A220" s="39"/>
      <c r="B220" s="40"/>
      <c r="C220" s="205" t="s">
        <v>368</v>
      </c>
      <c r="D220" s="205" t="s">
        <v>145</v>
      </c>
      <c r="E220" s="206" t="s">
        <v>1225</v>
      </c>
      <c r="F220" s="207" t="s">
        <v>1226</v>
      </c>
      <c r="G220" s="208" t="s">
        <v>158</v>
      </c>
      <c r="H220" s="209">
        <v>2</v>
      </c>
      <c r="I220" s="210"/>
      <c r="J220" s="211">
        <f>ROUND(I220*H220,2)</f>
        <v>0</v>
      </c>
      <c r="K220" s="207" t="s">
        <v>149</v>
      </c>
      <c r="L220" s="45"/>
      <c r="M220" s="212" t="s">
        <v>19</v>
      </c>
      <c r="N220" s="213" t="s">
        <v>43</v>
      </c>
      <c r="O220" s="85"/>
      <c r="P220" s="214">
        <f>O220*H220</f>
        <v>0</v>
      </c>
      <c r="Q220" s="214">
        <v>0.00010375</v>
      </c>
      <c r="R220" s="214">
        <f>Q220*H220</f>
        <v>0.0002075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150</v>
      </c>
      <c r="AT220" s="216" t="s">
        <v>145</v>
      </c>
      <c r="AU220" s="216" t="s">
        <v>82</v>
      </c>
      <c r="AY220" s="18" t="s">
        <v>143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80</v>
      </c>
      <c r="BK220" s="217">
        <f>ROUND(I220*H220,2)</f>
        <v>0</v>
      </c>
      <c r="BL220" s="18" t="s">
        <v>150</v>
      </c>
      <c r="BM220" s="216" t="s">
        <v>554</v>
      </c>
    </row>
    <row r="221" spans="1:47" s="2" customFormat="1" ht="12">
      <c r="A221" s="39"/>
      <c r="B221" s="40"/>
      <c r="C221" s="41"/>
      <c r="D221" s="218" t="s">
        <v>152</v>
      </c>
      <c r="E221" s="41"/>
      <c r="F221" s="219" t="s">
        <v>1227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152</v>
      </c>
      <c r="AU221" s="18" t="s">
        <v>82</v>
      </c>
    </row>
    <row r="222" spans="1:65" s="2" customFormat="1" ht="24.15" customHeight="1">
      <c r="A222" s="39"/>
      <c r="B222" s="40"/>
      <c r="C222" s="236" t="s">
        <v>373</v>
      </c>
      <c r="D222" s="236" t="s">
        <v>189</v>
      </c>
      <c r="E222" s="237" t="s">
        <v>1228</v>
      </c>
      <c r="F222" s="238" t="s">
        <v>1229</v>
      </c>
      <c r="G222" s="239" t="s">
        <v>158</v>
      </c>
      <c r="H222" s="240">
        <v>1</v>
      </c>
      <c r="I222" s="241"/>
      <c r="J222" s="242">
        <f>ROUND(I222*H222,2)</f>
        <v>0</v>
      </c>
      <c r="K222" s="238" t="s">
        <v>149</v>
      </c>
      <c r="L222" s="243"/>
      <c r="M222" s="244" t="s">
        <v>19</v>
      </c>
      <c r="N222" s="245" t="s">
        <v>43</v>
      </c>
      <c r="O222" s="85"/>
      <c r="P222" s="214">
        <f>O222*H222</f>
        <v>0</v>
      </c>
      <c r="Q222" s="214">
        <v>0.0098</v>
      </c>
      <c r="R222" s="214">
        <f>Q222*H222</f>
        <v>0.0098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193</v>
      </c>
      <c r="AT222" s="216" t="s">
        <v>189</v>
      </c>
      <c r="AU222" s="216" t="s">
        <v>82</v>
      </c>
      <c r="AY222" s="18" t="s">
        <v>143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80</v>
      </c>
      <c r="BK222" s="217">
        <f>ROUND(I222*H222,2)</f>
        <v>0</v>
      </c>
      <c r="BL222" s="18" t="s">
        <v>150</v>
      </c>
      <c r="BM222" s="216" t="s">
        <v>563</v>
      </c>
    </row>
    <row r="223" spans="1:65" s="2" customFormat="1" ht="24.15" customHeight="1">
      <c r="A223" s="39"/>
      <c r="B223" s="40"/>
      <c r="C223" s="236" t="s">
        <v>379</v>
      </c>
      <c r="D223" s="236" t="s">
        <v>189</v>
      </c>
      <c r="E223" s="237" t="s">
        <v>1230</v>
      </c>
      <c r="F223" s="238" t="s">
        <v>1231</v>
      </c>
      <c r="G223" s="239" t="s">
        <v>158</v>
      </c>
      <c r="H223" s="240">
        <v>1</v>
      </c>
      <c r="I223" s="241"/>
      <c r="J223" s="242">
        <f>ROUND(I223*H223,2)</f>
        <v>0</v>
      </c>
      <c r="K223" s="238" t="s">
        <v>149</v>
      </c>
      <c r="L223" s="243"/>
      <c r="M223" s="244" t="s">
        <v>19</v>
      </c>
      <c r="N223" s="245" t="s">
        <v>43</v>
      </c>
      <c r="O223" s="85"/>
      <c r="P223" s="214">
        <f>O223*H223</f>
        <v>0</v>
      </c>
      <c r="Q223" s="214">
        <v>0.0109</v>
      </c>
      <c r="R223" s="214">
        <f>Q223*H223</f>
        <v>0.0109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193</v>
      </c>
      <c r="AT223" s="216" t="s">
        <v>189</v>
      </c>
      <c r="AU223" s="216" t="s">
        <v>82</v>
      </c>
      <c r="AY223" s="18" t="s">
        <v>143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80</v>
      </c>
      <c r="BK223" s="217">
        <f>ROUND(I223*H223,2)</f>
        <v>0</v>
      </c>
      <c r="BL223" s="18" t="s">
        <v>150</v>
      </c>
      <c r="BM223" s="216" t="s">
        <v>573</v>
      </c>
    </row>
    <row r="224" spans="1:65" s="2" customFormat="1" ht="24.15" customHeight="1">
      <c r="A224" s="39"/>
      <c r="B224" s="40"/>
      <c r="C224" s="205" t="s">
        <v>385</v>
      </c>
      <c r="D224" s="205" t="s">
        <v>145</v>
      </c>
      <c r="E224" s="206" t="s">
        <v>1232</v>
      </c>
      <c r="F224" s="207" t="s">
        <v>1233</v>
      </c>
      <c r="G224" s="208" t="s">
        <v>158</v>
      </c>
      <c r="H224" s="209">
        <v>7</v>
      </c>
      <c r="I224" s="210"/>
      <c r="J224" s="211">
        <f>ROUND(I224*H224,2)</f>
        <v>0</v>
      </c>
      <c r="K224" s="207" t="s">
        <v>149</v>
      </c>
      <c r="L224" s="45"/>
      <c r="M224" s="212" t="s">
        <v>19</v>
      </c>
      <c r="N224" s="213" t="s">
        <v>43</v>
      </c>
      <c r="O224" s="85"/>
      <c r="P224" s="214">
        <f>O224*H224</f>
        <v>0</v>
      </c>
      <c r="Q224" s="214">
        <v>0.459372906</v>
      </c>
      <c r="R224" s="214">
        <f>Q224*H224</f>
        <v>3.215610342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150</v>
      </c>
      <c r="AT224" s="216" t="s">
        <v>145</v>
      </c>
      <c r="AU224" s="216" t="s">
        <v>82</v>
      </c>
      <c r="AY224" s="18" t="s">
        <v>143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80</v>
      </c>
      <c r="BK224" s="217">
        <f>ROUND(I224*H224,2)</f>
        <v>0</v>
      </c>
      <c r="BL224" s="18" t="s">
        <v>150</v>
      </c>
      <c r="BM224" s="216" t="s">
        <v>583</v>
      </c>
    </row>
    <row r="225" spans="1:47" s="2" customFormat="1" ht="12">
      <c r="A225" s="39"/>
      <c r="B225" s="40"/>
      <c r="C225" s="41"/>
      <c r="D225" s="218" t="s">
        <v>152</v>
      </c>
      <c r="E225" s="41"/>
      <c r="F225" s="219" t="s">
        <v>1234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152</v>
      </c>
      <c r="AU225" s="18" t="s">
        <v>82</v>
      </c>
    </row>
    <row r="226" spans="1:65" s="2" customFormat="1" ht="24.15" customHeight="1">
      <c r="A226" s="39"/>
      <c r="B226" s="40"/>
      <c r="C226" s="205" t="s">
        <v>391</v>
      </c>
      <c r="D226" s="205" t="s">
        <v>145</v>
      </c>
      <c r="E226" s="206" t="s">
        <v>1235</v>
      </c>
      <c r="F226" s="207" t="s">
        <v>1236</v>
      </c>
      <c r="G226" s="208" t="s">
        <v>170</v>
      </c>
      <c r="H226" s="209">
        <v>330.4</v>
      </c>
      <c r="I226" s="210"/>
      <c r="J226" s="211">
        <f>ROUND(I226*H226,2)</f>
        <v>0</v>
      </c>
      <c r="K226" s="207" t="s">
        <v>149</v>
      </c>
      <c r="L226" s="45"/>
      <c r="M226" s="212" t="s">
        <v>19</v>
      </c>
      <c r="N226" s="213" t="s">
        <v>43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150</v>
      </c>
      <c r="AT226" s="216" t="s">
        <v>145</v>
      </c>
      <c r="AU226" s="216" t="s">
        <v>82</v>
      </c>
      <c r="AY226" s="18" t="s">
        <v>143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80</v>
      </c>
      <c r="BK226" s="217">
        <f>ROUND(I226*H226,2)</f>
        <v>0</v>
      </c>
      <c r="BL226" s="18" t="s">
        <v>150</v>
      </c>
      <c r="BM226" s="216" t="s">
        <v>593</v>
      </c>
    </row>
    <row r="227" spans="1:47" s="2" customFormat="1" ht="12">
      <c r="A227" s="39"/>
      <c r="B227" s="40"/>
      <c r="C227" s="41"/>
      <c r="D227" s="218" t="s">
        <v>152</v>
      </c>
      <c r="E227" s="41"/>
      <c r="F227" s="219" t="s">
        <v>1237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152</v>
      </c>
      <c r="AU227" s="18" t="s">
        <v>82</v>
      </c>
    </row>
    <row r="228" spans="1:51" s="13" customFormat="1" ht="12">
      <c r="A228" s="13"/>
      <c r="B228" s="225"/>
      <c r="C228" s="226"/>
      <c r="D228" s="223" t="s">
        <v>186</v>
      </c>
      <c r="E228" s="227" t="s">
        <v>19</v>
      </c>
      <c r="F228" s="228" t="s">
        <v>1183</v>
      </c>
      <c r="G228" s="226"/>
      <c r="H228" s="229">
        <v>147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186</v>
      </c>
      <c r="AU228" s="235" t="s">
        <v>82</v>
      </c>
      <c r="AV228" s="13" t="s">
        <v>82</v>
      </c>
      <c r="AW228" s="13" t="s">
        <v>34</v>
      </c>
      <c r="AX228" s="13" t="s">
        <v>72</v>
      </c>
      <c r="AY228" s="235" t="s">
        <v>143</v>
      </c>
    </row>
    <row r="229" spans="1:51" s="13" customFormat="1" ht="12">
      <c r="A229" s="13"/>
      <c r="B229" s="225"/>
      <c r="C229" s="226"/>
      <c r="D229" s="223" t="s">
        <v>186</v>
      </c>
      <c r="E229" s="227" t="s">
        <v>19</v>
      </c>
      <c r="F229" s="228" t="s">
        <v>1192</v>
      </c>
      <c r="G229" s="226"/>
      <c r="H229" s="229">
        <v>158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186</v>
      </c>
      <c r="AU229" s="235" t="s">
        <v>82</v>
      </c>
      <c r="AV229" s="13" t="s">
        <v>82</v>
      </c>
      <c r="AW229" s="13" t="s">
        <v>34</v>
      </c>
      <c r="AX229" s="13" t="s">
        <v>72</v>
      </c>
      <c r="AY229" s="235" t="s">
        <v>143</v>
      </c>
    </row>
    <row r="230" spans="1:51" s="13" customFormat="1" ht="12">
      <c r="A230" s="13"/>
      <c r="B230" s="225"/>
      <c r="C230" s="226"/>
      <c r="D230" s="223" t="s">
        <v>186</v>
      </c>
      <c r="E230" s="227" t="s">
        <v>19</v>
      </c>
      <c r="F230" s="228" t="s">
        <v>1193</v>
      </c>
      <c r="G230" s="226"/>
      <c r="H230" s="229">
        <v>7.5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186</v>
      </c>
      <c r="AU230" s="235" t="s">
        <v>82</v>
      </c>
      <c r="AV230" s="13" t="s">
        <v>82</v>
      </c>
      <c r="AW230" s="13" t="s">
        <v>34</v>
      </c>
      <c r="AX230" s="13" t="s">
        <v>72</v>
      </c>
      <c r="AY230" s="235" t="s">
        <v>143</v>
      </c>
    </row>
    <row r="231" spans="1:51" s="13" customFormat="1" ht="12">
      <c r="A231" s="13"/>
      <c r="B231" s="225"/>
      <c r="C231" s="226"/>
      <c r="D231" s="223" t="s">
        <v>186</v>
      </c>
      <c r="E231" s="227" t="s">
        <v>19</v>
      </c>
      <c r="F231" s="228" t="s">
        <v>1194</v>
      </c>
      <c r="G231" s="226"/>
      <c r="H231" s="229">
        <v>7.4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186</v>
      </c>
      <c r="AU231" s="235" t="s">
        <v>82</v>
      </c>
      <c r="AV231" s="13" t="s">
        <v>82</v>
      </c>
      <c r="AW231" s="13" t="s">
        <v>34</v>
      </c>
      <c r="AX231" s="13" t="s">
        <v>72</v>
      </c>
      <c r="AY231" s="235" t="s">
        <v>143</v>
      </c>
    </row>
    <row r="232" spans="1:51" s="13" customFormat="1" ht="12">
      <c r="A232" s="13"/>
      <c r="B232" s="225"/>
      <c r="C232" s="226"/>
      <c r="D232" s="223" t="s">
        <v>186</v>
      </c>
      <c r="E232" s="227" t="s">
        <v>19</v>
      </c>
      <c r="F232" s="228" t="s">
        <v>1184</v>
      </c>
      <c r="G232" s="226"/>
      <c r="H232" s="229">
        <v>10.5</v>
      </c>
      <c r="I232" s="230"/>
      <c r="J232" s="226"/>
      <c r="K232" s="226"/>
      <c r="L232" s="231"/>
      <c r="M232" s="232"/>
      <c r="N232" s="233"/>
      <c r="O232" s="233"/>
      <c r="P232" s="233"/>
      <c r="Q232" s="233"/>
      <c r="R232" s="233"/>
      <c r="S232" s="233"/>
      <c r="T232" s="23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5" t="s">
        <v>186</v>
      </c>
      <c r="AU232" s="235" t="s">
        <v>82</v>
      </c>
      <c r="AV232" s="13" t="s">
        <v>82</v>
      </c>
      <c r="AW232" s="13" t="s">
        <v>34</v>
      </c>
      <c r="AX232" s="13" t="s">
        <v>72</v>
      </c>
      <c r="AY232" s="235" t="s">
        <v>143</v>
      </c>
    </row>
    <row r="233" spans="1:51" s="14" customFormat="1" ht="12">
      <c r="A233" s="14"/>
      <c r="B233" s="256"/>
      <c r="C233" s="257"/>
      <c r="D233" s="223" t="s">
        <v>186</v>
      </c>
      <c r="E233" s="258" t="s">
        <v>19</v>
      </c>
      <c r="F233" s="259" t="s">
        <v>1097</v>
      </c>
      <c r="G233" s="257"/>
      <c r="H233" s="260">
        <v>330.4</v>
      </c>
      <c r="I233" s="261"/>
      <c r="J233" s="257"/>
      <c r="K233" s="257"/>
      <c r="L233" s="262"/>
      <c r="M233" s="263"/>
      <c r="N233" s="264"/>
      <c r="O233" s="264"/>
      <c r="P233" s="264"/>
      <c r="Q233" s="264"/>
      <c r="R233" s="264"/>
      <c r="S233" s="264"/>
      <c r="T233" s="26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6" t="s">
        <v>186</v>
      </c>
      <c r="AU233" s="266" t="s">
        <v>82</v>
      </c>
      <c r="AV233" s="14" t="s">
        <v>150</v>
      </c>
      <c r="AW233" s="14" t="s">
        <v>34</v>
      </c>
      <c r="AX233" s="14" t="s">
        <v>80</v>
      </c>
      <c r="AY233" s="266" t="s">
        <v>143</v>
      </c>
    </row>
    <row r="234" spans="1:65" s="2" customFormat="1" ht="21.75" customHeight="1">
      <c r="A234" s="39"/>
      <c r="B234" s="40"/>
      <c r="C234" s="205" t="s">
        <v>397</v>
      </c>
      <c r="D234" s="205" t="s">
        <v>145</v>
      </c>
      <c r="E234" s="206" t="s">
        <v>1238</v>
      </c>
      <c r="F234" s="207" t="s">
        <v>1239</v>
      </c>
      <c r="G234" s="208" t="s">
        <v>170</v>
      </c>
      <c r="H234" s="209">
        <v>173.5</v>
      </c>
      <c r="I234" s="210"/>
      <c r="J234" s="211">
        <f>ROUND(I234*H234,2)</f>
        <v>0</v>
      </c>
      <c r="K234" s="207" t="s">
        <v>149</v>
      </c>
      <c r="L234" s="45"/>
      <c r="M234" s="212" t="s">
        <v>19</v>
      </c>
      <c r="N234" s="213" t="s">
        <v>43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150</v>
      </c>
      <c r="AT234" s="216" t="s">
        <v>145</v>
      </c>
      <c r="AU234" s="216" t="s">
        <v>82</v>
      </c>
      <c r="AY234" s="18" t="s">
        <v>143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80</v>
      </c>
      <c r="BK234" s="217">
        <f>ROUND(I234*H234,2)</f>
        <v>0</v>
      </c>
      <c r="BL234" s="18" t="s">
        <v>150</v>
      </c>
      <c r="BM234" s="216" t="s">
        <v>604</v>
      </c>
    </row>
    <row r="235" spans="1:47" s="2" customFormat="1" ht="12">
      <c r="A235" s="39"/>
      <c r="B235" s="40"/>
      <c r="C235" s="41"/>
      <c r="D235" s="218" t="s">
        <v>152</v>
      </c>
      <c r="E235" s="41"/>
      <c r="F235" s="219" t="s">
        <v>1240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152</v>
      </c>
      <c r="AU235" s="18" t="s">
        <v>82</v>
      </c>
    </row>
    <row r="236" spans="1:51" s="13" customFormat="1" ht="12">
      <c r="A236" s="13"/>
      <c r="B236" s="225"/>
      <c r="C236" s="226"/>
      <c r="D236" s="223" t="s">
        <v>186</v>
      </c>
      <c r="E236" s="227" t="s">
        <v>19</v>
      </c>
      <c r="F236" s="228" t="s">
        <v>1200</v>
      </c>
      <c r="G236" s="226"/>
      <c r="H236" s="229">
        <v>173.5</v>
      </c>
      <c r="I236" s="230"/>
      <c r="J236" s="226"/>
      <c r="K236" s="226"/>
      <c r="L236" s="231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5" t="s">
        <v>186</v>
      </c>
      <c r="AU236" s="235" t="s">
        <v>82</v>
      </c>
      <c r="AV236" s="13" t="s">
        <v>82</v>
      </c>
      <c r="AW236" s="13" t="s">
        <v>34</v>
      </c>
      <c r="AX236" s="13" t="s">
        <v>72</v>
      </c>
      <c r="AY236" s="235" t="s">
        <v>143</v>
      </c>
    </row>
    <row r="237" spans="1:51" s="14" customFormat="1" ht="12">
      <c r="A237" s="14"/>
      <c r="B237" s="256"/>
      <c r="C237" s="257"/>
      <c r="D237" s="223" t="s">
        <v>186</v>
      </c>
      <c r="E237" s="258" t="s">
        <v>19</v>
      </c>
      <c r="F237" s="259" t="s">
        <v>1097</v>
      </c>
      <c r="G237" s="257"/>
      <c r="H237" s="260">
        <v>173.5</v>
      </c>
      <c r="I237" s="261"/>
      <c r="J237" s="257"/>
      <c r="K237" s="257"/>
      <c r="L237" s="262"/>
      <c r="M237" s="263"/>
      <c r="N237" s="264"/>
      <c r="O237" s="264"/>
      <c r="P237" s="264"/>
      <c r="Q237" s="264"/>
      <c r="R237" s="264"/>
      <c r="S237" s="264"/>
      <c r="T237" s="26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6" t="s">
        <v>186</v>
      </c>
      <c r="AU237" s="266" t="s">
        <v>82</v>
      </c>
      <c r="AV237" s="14" t="s">
        <v>150</v>
      </c>
      <c r="AW237" s="14" t="s">
        <v>34</v>
      </c>
      <c r="AX237" s="14" t="s">
        <v>80</v>
      </c>
      <c r="AY237" s="266" t="s">
        <v>143</v>
      </c>
    </row>
    <row r="238" spans="1:65" s="2" customFormat="1" ht="33" customHeight="1">
      <c r="A238" s="39"/>
      <c r="B238" s="40"/>
      <c r="C238" s="205" t="s">
        <v>402</v>
      </c>
      <c r="D238" s="205" t="s">
        <v>145</v>
      </c>
      <c r="E238" s="206" t="s">
        <v>1241</v>
      </c>
      <c r="F238" s="207" t="s">
        <v>1242</v>
      </c>
      <c r="G238" s="208" t="s">
        <v>158</v>
      </c>
      <c r="H238" s="209">
        <v>4</v>
      </c>
      <c r="I238" s="210"/>
      <c r="J238" s="211">
        <f>ROUND(I238*H238,2)</f>
        <v>0</v>
      </c>
      <c r="K238" s="207" t="s">
        <v>149</v>
      </c>
      <c r="L238" s="45"/>
      <c r="M238" s="212" t="s">
        <v>19</v>
      </c>
      <c r="N238" s="213" t="s">
        <v>43</v>
      </c>
      <c r="O238" s="85"/>
      <c r="P238" s="214">
        <f>O238*H238</f>
        <v>0</v>
      </c>
      <c r="Q238" s="214">
        <v>0.470939426</v>
      </c>
      <c r="R238" s="214">
        <f>Q238*H238</f>
        <v>1.883757704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150</v>
      </c>
      <c r="AT238" s="216" t="s">
        <v>145</v>
      </c>
      <c r="AU238" s="216" t="s">
        <v>82</v>
      </c>
      <c r="AY238" s="18" t="s">
        <v>143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80</v>
      </c>
      <c r="BK238" s="217">
        <f>ROUND(I238*H238,2)</f>
        <v>0</v>
      </c>
      <c r="BL238" s="18" t="s">
        <v>150</v>
      </c>
      <c r="BM238" s="216" t="s">
        <v>614</v>
      </c>
    </row>
    <row r="239" spans="1:47" s="2" customFormat="1" ht="12">
      <c r="A239" s="39"/>
      <c r="B239" s="40"/>
      <c r="C239" s="41"/>
      <c r="D239" s="218" t="s">
        <v>152</v>
      </c>
      <c r="E239" s="41"/>
      <c r="F239" s="219" t="s">
        <v>1243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152</v>
      </c>
      <c r="AU239" s="18" t="s">
        <v>82</v>
      </c>
    </row>
    <row r="240" spans="1:65" s="2" customFormat="1" ht="24.15" customHeight="1">
      <c r="A240" s="39"/>
      <c r="B240" s="40"/>
      <c r="C240" s="205" t="s">
        <v>407</v>
      </c>
      <c r="D240" s="205" t="s">
        <v>145</v>
      </c>
      <c r="E240" s="206" t="s">
        <v>1244</v>
      </c>
      <c r="F240" s="207" t="s">
        <v>1245</v>
      </c>
      <c r="G240" s="208" t="s">
        <v>158</v>
      </c>
      <c r="H240" s="209">
        <v>5</v>
      </c>
      <c r="I240" s="210"/>
      <c r="J240" s="211">
        <f>ROUND(I240*H240,2)</f>
        <v>0</v>
      </c>
      <c r="K240" s="207" t="s">
        <v>149</v>
      </c>
      <c r="L240" s="45"/>
      <c r="M240" s="212" t="s">
        <v>19</v>
      </c>
      <c r="N240" s="213" t="s">
        <v>43</v>
      </c>
      <c r="O240" s="85"/>
      <c r="P240" s="214">
        <f>O240*H240</f>
        <v>0</v>
      </c>
      <c r="Q240" s="214">
        <v>0.035728</v>
      </c>
      <c r="R240" s="214">
        <f>Q240*H240</f>
        <v>0.17864000000000002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150</v>
      </c>
      <c r="AT240" s="216" t="s">
        <v>145</v>
      </c>
      <c r="AU240" s="216" t="s">
        <v>82</v>
      </c>
      <c r="AY240" s="18" t="s">
        <v>143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80</v>
      </c>
      <c r="BK240" s="217">
        <f>ROUND(I240*H240,2)</f>
        <v>0</v>
      </c>
      <c r="BL240" s="18" t="s">
        <v>150</v>
      </c>
      <c r="BM240" s="216" t="s">
        <v>625</v>
      </c>
    </row>
    <row r="241" spans="1:47" s="2" customFormat="1" ht="12">
      <c r="A241" s="39"/>
      <c r="B241" s="40"/>
      <c r="C241" s="41"/>
      <c r="D241" s="218" t="s">
        <v>152</v>
      </c>
      <c r="E241" s="41"/>
      <c r="F241" s="219" t="s">
        <v>1246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152</v>
      </c>
      <c r="AU241" s="18" t="s">
        <v>82</v>
      </c>
    </row>
    <row r="242" spans="1:65" s="2" customFormat="1" ht="44.25" customHeight="1">
      <c r="A242" s="39"/>
      <c r="B242" s="40"/>
      <c r="C242" s="205" t="s">
        <v>413</v>
      </c>
      <c r="D242" s="205" t="s">
        <v>145</v>
      </c>
      <c r="E242" s="206" t="s">
        <v>1247</v>
      </c>
      <c r="F242" s="207" t="s">
        <v>1248</v>
      </c>
      <c r="G242" s="208" t="s">
        <v>158</v>
      </c>
      <c r="H242" s="209">
        <v>7</v>
      </c>
      <c r="I242" s="210"/>
      <c r="J242" s="211">
        <f>ROUND(I242*H242,2)</f>
        <v>0</v>
      </c>
      <c r="K242" s="207" t="s">
        <v>149</v>
      </c>
      <c r="L242" s="45"/>
      <c r="M242" s="212" t="s">
        <v>19</v>
      </c>
      <c r="N242" s="213" t="s">
        <v>43</v>
      </c>
      <c r="O242" s="85"/>
      <c r="P242" s="214">
        <f>O242*H242</f>
        <v>0</v>
      </c>
      <c r="Q242" s="214">
        <v>2.116764944</v>
      </c>
      <c r="R242" s="214">
        <f>Q242*H242</f>
        <v>14.817354607999999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150</v>
      </c>
      <c r="AT242" s="216" t="s">
        <v>145</v>
      </c>
      <c r="AU242" s="216" t="s">
        <v>82</v>
      </c>
      <c r="AY242" s="18" t="s">
        <v>143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80</v>
      </c>
      <c r="BK242" s="217">
        <f>ROUND(I242*H242,2)</f>
        <v>0</v>
      </c>
      <c r="BL242" s="18" t="s">
        <v>150</v>
      </c>
      <c r="BM242" s="216" t="s">
        <v>634</v>
      </c>
    </row>
    <row r="243" spans="1:47" s="2" customFormat="1" ht="12">
      <c r="A243" s="39"/>
      <c r="B243" s="40"/>
      <c r="C243" s="41"/>
      <c r="D243" s="218" t="s">
        <v>152</v>
      </c>
      <c r="E243" s="41"/>
      <c r="F243" s="219" t="s">
        <v>1249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152</v>
      </c>
      <c r="AU243" s="18" t="s">
        <v>82</v>
      </c>
    </row>
    <row r="244" spans="1:65" s="2" customFormat="1" ht="44.25" customHeight="1">
      <c r="A244" s="39"/>
      <c r="B244" s="40"/>
      <c r="C244" s="205" t="s">
        <v>419</v>
      </c>
      <c r="D244" s="205" t="s">
        <v>145</v>
      </c>
      <c r="E244" s="206" t="s">
        <v>1250</v>
      </c>
      <c r="F244" s="207" t="s">
        <v>1251</v>
      </c>
      <c r="G244" s="208" t="s">
        <v>158</v>
      </c>
      <c r="H244" s="209">
        <v>4</v>
      </c>
      <c r="I244" s="210"/>
      <c r="J244" s="211">
        <f>ROUND(I244*H244,2)</f>
        <v>0</v>
      </c>
      <c r="K244" s="207" t="s">
        <v>149</v>
      </c>
      <c r="L244" s="45"/>
      <c r="M244" s="212" t="s">
        <v>19</v>
      </c>
      <c r="N244" s="213" t="s">
        <v>43</v>
      </c>
      <c r="O244" s="85"/>
      <c r="P244" s="214">
        <f>O244*H244</f>
        <v>0</v>
      </c>
      <c r="Q244" s="214">
        <v>2.256894881</v>
      </c>
      <c r="R244" s="214">
        <f>Q244*H244</f>
        <v>9.027579524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150</v>
      </c>
      <c r="AT244" s="216" t="s">
        <v>145</v>
      </c>
      <c r="AU244" s="216" t="s">
        <v>82</v>
      </c>
      <c r="AY244" s="18" t="s">
        <v>143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80</v>
      </c>
      <c r="BK244" s="217">
        <f>ROUND(I244*H244,2)</f>
        <v>0</v>
      </c>
      <c r="BL244" s="18" t="s">
        <v>150</v>
      </c>
      <c r="BM244" s="216" t="s">
        <v>643</v>
      </c>
    </row>
    <row r="245" spans="1:47" s="2" customFormat="1" ht="12">
      <c r="A245" s="39"/>
      <c r="B245" s="40"/>
      <c r="C245" s="41"/>
      <c r="D245" s="218" t="s">
        <v>152</v>
      </c>
      <c r="E245" s="41"/>
      <c r="F245" s="219" t="s">
        <v>1252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152</v>
      </c>
      <c r="AU245" s="18" t="s">
        <v>82</v>
      </c>
    </row>
    <row r="246" spans="1:65" s="2" customFormat="1" ht="44.25" customHeight="1">
      <c r="A246" s="39"/>
      <c r="B246" s="40"/>
      <c r="C246" s="236" t="s">
        <v>424</v>
      </c>
      <c r="D246" s="236" t="s">
        <v>189</v>
      </c>
      <c r="E246" s="237" t="s">
        <v>1253</v>
      </c>
      <c r="F246" s="238" t="s">
        <v>1254</v>
      </c>
      <c r="G246" s="239" t="s">
        <v>158</v>
      </c>
      <c r="H246" s="240">
        <v>1</v>
      </c>
      <c r="I246" s="241"/>
      <c r="J246" s="242">
        <f>ROUND(I246*H246,2)</f>
        <v>0</v>
      </c>
      <c r="K246" s="238" t="s">
        <v>19</v>
      </c>
      <c r="L246" s="243"/>
      <c r="M246" s="244" t="s">
        <v>19</v>
      </c>
      <c r="N246" s="245" t="s">
        <v>43</v>
      </c>
      <c r="O246" s="85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193</v>
      </c>
      <c r="AT246" s="216" t="s">
        <v>189</v>
      </c>
      <c r="AU246" s="216" t="s">
        <v>82</v>
      </c>
      <c r="AY246" s="18" t="s">
        <v>143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80</v>
      </c>
      <c r="BK246" s="217">
        <f>ROUND(I246*H246,2)</f>
        <v>0</v>
      </c>
      <c r="BL246" s="18" t="s">
        <v>150</v>
      </c>
      <c r="BM246" s="216" t="s">
        <v>650</v>
      </c>
    </row>
    <row r="247" spans="1:51" s="13" customFormat="1" ht="12">
      <c r="A247" s="13"/>
      <c r="B247" s="225"/>
      <c r="C247" s="226"/>
      <c r="D247" s="223" t="s">
        <v>186</v>
      </c>
      <c r="E247" s="227" t="s">
        <v>19</v>
      </c>
      <c r="F247" s="228" t="s">
        <v>1255</v>
      </c>
      <c r="G247" s="226"/>
      <c r="H247" s="229">
        <v>1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186</v>
      </c>
      <c r="AU247" s="235" t="s">
        <v>82</v>
      </c>
      <c r="AV247" s="13" t="s">
        <v>82</v>
      </c>
      <c r="AW247" s="13" t="s">
        <v>34</v>
      </c>
      <c r="AX247" s="13" t="s">
        <v>72</v>
      </c>
      <c r="AY247" s="235" t="s">
        <v>143</v>
      </c>
    </row>
    <row r="248" spans="1:51" s="14" customFormat="1" ht="12">
      <c r="A248" s="14"/>
      <c r="B248" s="256"/>
      <c r="C248" s="257"/>
      <c r="D248" s="223" t="s">
        <v>186</v>
      </c>
      <c r="E248" s="258" t="s">
        <v>19</v>
      </c>
      <c r="F248" s="259" t="s">
        <v>1097</v>
      </c>
      <c r="G248" s="257"/>
      <c r="H248" s="260">
        <v>1</v>
      </c>
      <c r="I248" s="261"/>
      <c r="J248" s="257"/>
      <c r="K248" s="257"/>
      <c r="L248" s="262"/>
      <c r="M248" s="263"/>
      <c r="N248" s="264"/>
      <c r="O248" s="264"/>
      <c r="P248" s="264"/>
      <c r="Q248" s="264"/>
      <c r="R248" s="264"/>
      <c r="S248" s="264"/>
      <c r="T248" s="26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6" t="s">
        <v>186</v>
      </c>
      <c r="AU248" s="266" t="s">
        <v>82</v>
      </c>
      <c r="AV248" s="14" t="s">
        <v>150</v>
      </c>
      <c r="AW248" s="14" t="s">
        <v>34</v>
      </c>
      <c r="AX248" s="14" t="s">
        <v>80</v>
      </c>
      <c r="AY248" s="266" t="s">
        <v>143</v>
      </c>
    </row>
    <row r="249" spans="1:65" s="2" customFormat="1" ht="49.05" customHeight="1">
      <c r="A249" s="39"/>
      <c r="B249" s="40"/>
      <c r="C249" s="236" t="s">
        <v>429</v>
      </c>
      <c r="D249" s="236" t="s">
        <v>189</v>
      </c>
      <c r="E249" s="237" t="s">
        <v>1256</v>
      </c>
      <c r="F249" s="238" t="s">
        <v>1257</v>
      </c>
      <c r="G249" s="239" t="s">
        <v>158</v>
      </c>
      <c r="H249" s="240">
        <v>2</v>
      </c>
      <c r="I249" s="241"/>
      <c r="J249" s="242">
        <f>ROUND(I249*H249,2)</f>
        <v>0</v>
      </c>
      <c r="K249" s="238" t="s">
        <v>19</v>
      </c>
      <c r="L249" s="243"/>
      <c r="M249" s="244" t="s">
        <v>19</v>
      </c>
      <c r="N249" s="245" t="s">
        <v>43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193</v>
      </c>
      <c r="AT249" s="216" t="s">
        <v>189</v>
      </c>
      <c r="AU249" s="216" t="s">
        <v>82</v>
      </c>
      <c r="AY249" s="18" t="s">
        <v>143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80</v>
      </c>
      <c r="BK249" s="217">
        <f>ROUND(I249*H249,2)</f>
        <v>0</v>
      </c>
      <c r="BL249" s="18" t="s">
        <v>150</v>
      </c>
      <c r="BM249" s="216" t="s">
        <v>660</v>
      </c>
    </row>
    <row r="250" spans="1:51" s="13" customFormat="1" ht="12">
      <c r="A250" s="13"/>
      <c r="B250" s="225"/>
      <c r="C250" s="226"/>
      <c r="D250" s="223" t="s">
        <v>186</v>
      </c>
      <c r="E250" s="227" t="s">
        <v>19</v>
      </c>
      <c r="F250" s="228" t="s">
        <v>1258</v>
      </c>
      <c r="G250" s="226"/>
      <c r="H250" s="229">
        <v>2</v>
      </c>
      <c r="I250" s="230"/>
      <c r="J250" s="226"/>
      <c r="K250" s="226"/>
      <c r="L250" s="231"/>
      <c r="M250" s="232"/>
      <c r="N250" s="233"/>
      <c r="O250" s="233"/>
      <c r="P250" s="233"/>
      <c r="Q250" s="233"/>
      <c r="R250" s="233"/>
      <c r="S250" s="233"/>
      <c r="T250" s="23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5" t="s">
        <v>186</v>
      </c>
      <c r="AU250" s="235" t="s">
        <v>82</v>
      </c>
      <c r="AV250" s="13" t="s">
        <v>82</v>
      </c>
      <c r="AW250" s="13" t="s">
        <v>34</v>
      </c>
      <c r="AX250" s="13" t="s">
        <v>72</v>
      </c>
      <c r="AY250" s="235" t="s">
        <v>143</v>
      </c>
    </row>
    <row r="251" spans="1:51" s="14" customFormat="1" ht="12">
      <c r="A251" s="14"/>
      <c r="B251" s="256"/>
      <c r="C251" s="257"/>
      <c r="D251" s="223" t="s">
        <v>186</v>
      </c>
      <c r="E251" s="258" t="s">
        <v>19</v>
      </c>
      <c r="F251" s="259" t="s">
        <v>1097</v>
      </c>
      <c r="G251" s="257"/>
      <c r="H251" s="260">
        <v>2</v>
      </c>
      <c r="I251" s="261"/>
      <c r="J251" s="257"/>
      <c r="K251" s="257"/>
      <c r="L251" s="262"/>
      <c r="M251" s="263"/>
      <c r="N251" s="264"/>
      <c r="O251" s="264"/>
      <c r="P251" s="264"/>
      <c r="Q251" s="264"/>
      <c r="R251" s="264"/>
      <c r="S251" s="264"/>
      <c r="T251" s="26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6" t="s">
        <v>186</v>
      </c>
      <c r="AU251" s="266" t="s">
        <v>82</v>
      </c>
      <c r="AV251" s="14" t="s">
        <v>150</v>
      </c>
      <c r="AW251" s="14" t="s">
        <v>34</v>
      </c>
      <c r="AX251" s="14" t="s">
        <v>80</v>
      </c>
      <c r="AY251" s="266" t="s">
        <v>143</v>
      </c>
    </row>
    <row r="252" spans="1:65" s="2" customFormat="1" ht="49.05" customHeight="1">
      <c r="A252" s="39"/>
      <c r="B252" s="40"/>
      <c r="C252" s="236" t="s">
        <v>435</v>
      </c>
      <c r="D252" s="236" t="s">
        <v>189</v>
      </c>
      <c r="E252" s="237" t="s">
        <v>1259</v>
      </c>
      <c r="F252" s="238" t="s">
        <v>1260</v>
      </c>
      <c r="G252" s="239" t="s">
        <v>158</v>
      </c>
      <c r="H252" s="240">
        <v>4</v>
      </c>
      <c r="I252" s="241"/>
      <c r="J252" s="242">
        <f>ROUND(I252*H252,2)</f>
        <v>0</v>
      </c>
      <c r="K252" s="238" t="s">
        <v>19</v>
      </c>
      <c r="L252" s="243"/>
      <c r="M252" s="244" t="s">
        <v>19</v>
      </c>
      <c r="N252" s="245" t="s">
        <v>43</v>
      </c>
      <c r="O252" s="85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193</v>
      </c>
      <c r="AT252" s="216" t="s">
        <v>189</v>
      </c>
      <c r="AU252" s="216" t="s">
        <v>82</v>
      </c>
      <c r="AY252" s="18" t="s">
        <v>143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80</v>
      </c>
      <c r="BK252" s="217">
        <f>ROUND(I252*H252,2)</f>
        <v>0</v>
      </c>
      <c r="BL252" s="18" t="s">
        <v>150</v>
      </c>
      <c r="BM252" s="216" t="s">
        <v>669</v>
      </c>
    </row>
    <row r="253" spans="1:51" s="13" customFormat="1" ht="12">
      <c r="A253" s="13"/>
      <c r="B253" s="225"/>
      <c r="C253" s="226"/>
      <c r="D253" s="223" t="s">
        <v>186</v>
      </c>
      <c r="E253" s="227" t="s">
        <v>19</v>
      </c>
      <c r="F253" s="228" t="s">
        <v>1261</v>
      </c>
      <c r="G253" s="226"/>
      <c r="H253" s="229">
        <v>4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186</v>
      </c>
      <c r="AU253" s="235" t="s">
        <v>82</v>
      </c>
      <c r="AV253" s="13" t="s">
        <v>82</v>
      </c>
      <c r="AW253" s="13" t="s">
        <v>34</v>
      </c>
      <c r="AX253" s="13" t="s">
        <v>72</v>
      </c>
      <c r="AY253" s="235" t="s">
        <v>143</v>
      </c>
    </row>
    <row r="254" spans="1:51" s="14" customFormat="1" ht="12">
      <c r="A254" s="14"/>
      <c r="B254" s="256"/>
      <c r="C254" s="257"/>
      <c r="D254" s="223" t="s">
        <v>186</v>
      </c>
      <c r="E254" s="258" t="s">
        <v>19</v>
      </c>
      <c r="F254" s="259" t="s">
        <v>1097</v>
      </c>
      <c r="G254" s="257"/>
      <c r="H254" s="260">
        <v>4</v>
      </c>
      <c r="I254" s="261"/>
      <c r="J254" s="257"/>
      <c r="K254" s="257"/>
      <c r="L254" s="262"/>
      <c r="M254" s="263"/>
      <c r="N254" s="264"/>
      <c r="O254" s="264"/>
      <c r="P254" s="264"/>
      <c r="Q254" s="264"/>
      <c r="R254" s="264"/>
      <c r="S254" s="264"/>
      <c r="T254" s="26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6" t="s">
        <v>186</v>
      </c>
      <c r="AU254" s="266" t="s">
        <v>82</v>
      </c>
      <c r="AV254" s="14" t="s">
        <v>150</v>
      </c>
      <c r="AW254" s="14" t="s">
        <v>34</v>
      </c>
      <c r="AX254" s="14" t="s">
        <v>80</v>
      </c>
      <c r="AY254" s="266" t="s">
        <v>143</v>
      </c>
    </row>
    <row r="255" spans="1:65" s="2" customFormat="1" ht="44.25" customHeight="1">
      <c r="A255" s="39"/>
      <c r="B255" s="40"/>
      <c r="C255" s="236" t="s">
        <v>440</v>
      </c>
      <c r="D255" s="236" t="s">
        <v>189</v>
      </c>
      <c r="E255" s="237" t="s">
        <v>1262</v>
      </c>
      <c r="F255" s="238" t="s">
        <v>1263</v>
      </c>
      <c r="G255" s="239" t="s">
        <v>158</v>
      </c>
      <c r="H255" s="240">
        <v>2</v>
      </c>
      <c r="I255" s="241"/>
      <c r="J255" s="242">
        <f>ROUND(I255*H255,2)</f>
        <v>0</v>
      </c>
      <c r="K255" s="238" t="s">
        <v>19</v>
      </c>
      <c r="L255" s="243"/>
      <c r="M255" s="244" t="s">
        <v>19</v>
      </c>
      <c r="N255" s="245" t="s">
        <v>43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193</v>
      </c>
      <c r="AT255" s="216" t="s">
        <v>189</v>
      </c>
      <c r="AU255" s="216" t="s">
        <v>82</v>
      </c>
      <c r="AY255" s="18" t="s">
        <v>143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80</v>
      </c>
      <c r="BK255" s="217">
        <f>ROUND(I255*H255,2)</f>
        <v>0</v>
      </c>
      <c r="BL255" s="18" t="s">
        <v>150</v>
      </c>
      <c r="BM255" s="216" t="s">
        <v>678</v>
      </c>
    </row>
    <row r="256" spans="1:51" s="13" customFormat="1" ht="12">
      <c r="A256" s="13"/>
      <c r="B256" s="225"/>
      <c r="C256" s="226"/>
      <c r="D256" s="223" t="s">
        <v>186</v>
      </c>
      <c r="E256" s="227" t="s">
        <v>19</v>
      </c>
      <c r="F256" s="228" t="s">
        <v>1264</v>
      </c>
      <c r="G256" s="226"/>
      <c r="H256" s="229">
        <v>2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186</v>
      </c>
      <c r="AU256" s="235" t="s">
        <v>82</v>
      </c>
      <c r="AV256" s="13" t="s">
        <v>82</v>
      </c>
      <c r="AW256" s="13" t="s">
        <v>34</v>
      </c>
      <c r="AX256" s="13" t="s">
        <v>72</v>
      </c>
      <c r="AY256" s="235" t="s">
        <v>143</v>
      </c>
    </row>
    <row r="257" spans="1:51" s="14" customFormat="1" ht="12">
      <c r="A257" s="14"/>
      <c r="B257" s="256"/>
      <c r="C257" s="257"/>
      <c r="D257" s="223" t="s">
        <v>186</v>
      </c>
      <c r="E257" s="258" t="s">
        <v>19</v>
      </c>
      <c r="F257" s="259" t="s">
        <v>1097</v>
      </c>
      <c r="G257" s="257"/>
      <c r="H257" s="260">
        <v>2</v>
      </c>
      <c r="I257" s="261"/>
      <c r="J257" s="257"/>
      <c r="K257" s="257"/>
      <c r="L257" s="262"/>
      <c r="M257" s="263"/>
      <c r="N257" s="264"/>
      <c r="O257" s="264"/>
      <c r="P257" s="264"/>
      <c r="Q257" s="264"/>
      <c r="R257" s="264"/>
      <c r="S257" s="264"/>
      <c r="T257" s="26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6" t="s">
        <v>186</v>
      </c>
      <c r="AU257" s="266" t="s">
        <v>82</v>
      </c>
      <c r="AV257" s="14" t="s">
        <v>150</v>
      </c>
      <c r="AW257" s="14" t="s">
        <v>34</v>
      </c>
      <c r="AX257" s="14" t="s">
        <v>80</v>
      </c>
      <c r="AY257" s="266" t="s">
        <v>143</v>
      </c>
    </row>
    <row r="258" spans="1:65" s="2" customFormat="1" ht="44.25" customHeight="1">
      <c r="A258" s="39"/>
      <c r="B258" s="40"/>
      <c r="C258" s="236" t="s">
        <v>446</v>
      </c>
      <c r="D258" s="236" t="s">
        <v>189</v>
      </c>
      <c r="E258" s="237" t="s">
        <v>1265</v>
      </c>
      <c r="F258" s="238" t="s">
        <v>1266</v>
      </c>
      <c r="G258" s="239" t="s">
        <v>158</v>
      </c>
      <c r="H258" s="240">
        <v>2</v>
      </c>
      <c r="I258" s="241"/>
      <c r="J258" s="242">
        <f>ROUND(I258*H258,2)</f>
        <v>0</v>
      </c>
      <c r="K258" s="238" t="s">
        <v>19</v>
      </c>
      <c r="L258" s="243"/>
      <c r="M258" s="244" t="s">
        <v>19</v>
      </c>
      <c r="N258" s="245" t="s">
        <v>43</v>
      </c>
      <c r="O258" s="85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193</v>
      </c>
      <c r="AT258" s="216" t="s">
        <v>189</v>
      </c>
      <c r="AU258" s="216" t="s">
        <v>82</v>
      </c>
      <c r="AY258" s="18" t="s">
        <v>143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80</v>
      </c>
      <c r="BK258" s="217">
        <f>ROUND(I258*H258,2)</f>
        <v>0</v>
      </c>
      <c r="BL258" s="18" t="s">
        <v>150</v>
      </c>
      <c r="BM258" s="216" t="s">
        <v>690</v>
      </c>
    </row>
    <row r="259" spans="1:51" s="13" customFormat="1" ht="12">
      <c r="A259" s="13"/>
      <c r="B259" s="225"/>
      <c r="C259" s="226"/>
      <c r="D259" s="223" t="s">
        <v>186</v>
      </c>
      <c r="E259" s="227" t="s">
        <v>19</v>
      </c>
      <c r="F259" s="228" t="s">
        <v>1267</v>
      </c>
      <c r="G259" s="226"/>
      <c r="H259" s="229">
        <v>2</v>
      </c>
      <c r="I259" s="230"/>
      <c r="J259" s="226"/>
      <c r="K259" s="226"/>
      <c r="L259" s="231"/>
      <c r="M259" s="232"/>
      <c r="N259" s="233"/>
      <c r="O259" s="233"/>
      <c r="P259" s="233"/>
      <c r="Q259" s="233"/>
      <c r="R259" s="233"/>
      <c r="S259" s="233"/>
      <c r="T259" s="23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5" t="s">
        <v>186</v>
      </c>
      <c r="AU259" s="235" t="s">
        <v>82</v>
      </c>
      <c r="AV259" s="13" t="s">
        <v>82</v>
      </c>
      <c r="AW259" s="13" t="s">
        <v>34</v>
      </c>
      <c r="AX259" s="13" t="s">
        <v>72</v>
      </c>
      <c r="AY259" s="235" t="s">
        <v>143</v>
      </c>
    </row>
    <row r="260" spans="1:51" s="14" customFormat="1" ht="12">
      <c r="A260" s="14"/>
      <c r="B260" s="256"/>
      <c r="C260" s="257"/>
      <c r="D260" s="223" t="s">
        <v>186</v>
      </c>
      <c r="E260" s="258" t="s">
        <v>19</v>
      </c>
      <c r="F260" s="259" t="s">
        <v>1097</v>
      </c>
      <c r="G260" s="257"/>
      <c r="H260" s="260">
        <v>2</v>
      </c>
      <c r="I260" s="261"/>
      <c r="J260" s="257"/>
      <c r="K260" s="257"/>
      <c r="L260" s="262"/>
      <c r="M260" s="263"/>
      <c r="N260" s="264"/>
      <c r="O260" s="264"/>
      <c r="P260" s="264"/>
      <c r="Q260" s="264"/>
      <c r="R260" s="264"/>
      <c r="S260" s="264"/>
      <c r="T260" s="26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6" t="s">
        <v>186</v>
      </c>
      <c r="AU260" s="266" t="s">
        <v>82</v>
      </c>
      <c r="AV260" s="14" t="s">
        <v>150</v>
      </c>
      <c r="AW260" s="14" t="s">
        <v>34</v>
      </c>
      <c r="AX260" s="14" t="s">
        <v>80</v>
      </c>
      <c r="AY260" s="266" t="s">
        <v>143</v>
      </c>
    </row>
    <row r="261" spans="1:65" s="2" customFormat="1" ht="24.15" customHeight="1">
      <c r="A261" s="39"/>
      <c r="B261" s="40"/>
      <c r="C261" s="236" t="s">
        <v>451</v>
      </c>
      <c r="D261" s="236" t="s">
        <v>189</v>
      </c>
      <c r="E261" s="237" t="s">
        <v>1268</v>
      </c>
      <c r="F261" s="238" t="s">
        <v>1269</v>
      </c>
      <c r="G261" s="239" t="s">
        <v>158</v>
      </c>
      <c r="H261" s="240">
        <v>7</v>
      </c>
      <c r="I261" s="241"/>
      <c r="J261" s="242">
        <f>ROUND(I261*H261,2)</f>
        <v>0</v>
      </c>
      <c r="K261" s="238" t="s">
        <v>149</v>
      </c>
      <c r="L261" s="243"/>
      <c r="M261" s="244" t="s">
        <v>19</v>
      </c>
      <c r="N261" s="245" t="s">
        <v>43</v>
      </c>
      <c r="O261" s="85"/>
      <c r="P261" s="214">
        <f>O261*H261</f>
        <v>0</v>
      </c>
      <c r="Q261" s="214">
        <v>0.585</v>
      </c>
      <c r="R261" s="214">
        <f>Q261*H261</f>
        <v>4.095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193</v>
      </c>
      <c r="AT261" s="216" t="s">
        <v>189</v>
      </c>
      <c r="AU261" s="216" t="s">
        <v>82</v>
      </c>
      <c r="AY261" s="18" t="s">
        <v>143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80</v>
      </c>
      <c r="BK261" s="217">
        <f>ROUND(I261*H261,2)</f>
        <v>0</v>
      </c>
      <c r="BL261" s="18" t="s">
        <v>150</v>
      </c>
      <c r="BM261" s="216" t="s">
        <v>705</v>
      </c>
    </row>
    <row r="262" spans="1:65" s="2" customFormat="1" ht="24.15" customHeight="1">
      <c r="A262" s="39"/>
      <c r="B262" s="40"/>
      <c r="C262" s="236" t="s">
        <v>458</v>
      </c>
      <c r="D262" s="236" t="s">
        <v>189</v>
      </c>
      <c r="E262" s="237" t="s">
        <v>1270</v>
      </c>
      <c r="F262" s="238" t="s">
        <v>1271</v>
      </c>
      <c r="G262" s="239" t="s">
        <v>158</v>
      </c>
      <c r="H262" s="240">
        <v>4</v>
      </c>
      <c r="I262" s="241"/>
      <c r="J262" s="242">
        <f>ROUND(I262*H262,2)</f>
        <v>0</v>
      </c>
      <c r="K262" s="238" t="s">
        <v>149</v>
      </c>
      <c r="L262" s="243"/>
      <c r="M262" s="244" t="s">
        <v>19</v>
      </c>
      <c r="N262" s="245" t="s">
        <v>43</v>
      </c>
      <c r="O262" s="85"/>
      <c r="P262" s="214">
        <f>O262*H262</f>
        <v>0</v>
      </c>
      <c r="Q262" s="214">
        <v>0.521</v>
      </c>
      <c r="R262" s="214">
        <f>Q262*H262</f>
        <v>2.084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193</v>
      </c>
      <c r="AT262" s="216" t="s">
        <v>189</v>
      </c>
      <c r="AU262" s="216" t="s">
        <v>82</v>
      </c>
      <c r="AY262" s="18" t="s">
        <v>143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80</v>
      </c>
      <c r="BK262" s="217">
        <f>ROUND(I262*H262,2)</f>
        <v>0</v>
      </c>
      <c r="BL262" s="18" t="s">
        <v>150</v>
      </c>
      <c r="BM262" s="216" t="s">
        <v>1272</v>
      </c>
    </row>
    <row r="263" spans="1:65" s="2" customFormat="1" ht="21.75" customHeight="1">
      <c r="A263" s="39"/>
      <c r="B263" s="40"/>
      <c r="C263" s="236" t="s">
        <v>465</v>
      </c>
      <c r="D263" s="236" t="s">
        <v>189</v>
      </c>
      <c r="E263" s="237" t="s">
        <v>1273</v>
      </c>
      <c r="F263" s="238" t="s">
        <v>1274</v>
      </c>
      <c r="G263" s="239" t="s">
        <v>158</v>
      </c>
      <c r="H263" s="240">
        <v>1</v>
      </c>
      <c r="I263" s="241"/>
      <c r="J263" s="242">
        <f>ROUND(I263*H263,2)</f>
        <v>0</v>
      </c>
      <c r="K263" s="238" t="s">
        <v>149</v>
      </c>
      <c r="L263" s="243"/>
      <c r="M263" s="244" t="s">
        <v>19</v>
      </c>
      <c r="N263" s="245" t="s">
        <v>43</v>
      </c>
      <c r="O263" s="85"/>
      <c r="P263" s="214">
        <f>O263*H263</f>
        <v>0</v>
      </c>
      <c r="Q263" s="214">
        <v>1.054</v>
      </c>
      <c r="R263" s="214">
        <f>Q263*H263</f>
        <v>1.054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193</v>
      </c>
      <c r="AT263" s="216" t="s">
        <v>189</v>
      </c>
      <c r="AU263" s="216" t="s">
        <v>82</v>
      </c>
      <c r="AY263" s="18" t="s">
        <v>143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80</v>
      </c>
      <c r="BK263" s="217">
        <f>ROUND(I263*H263,2)</f>
        <v>0</v>
      </c>
      <c r="BL263" s="18" t="s">
        <v>150</v>
      </c>
      <c r="BM263" s="216" t="s">
        <v>1275</v>
      </c>
    </row>
    <row r="264" spans="1:65" s="2" customFormat="1" ht="16.5" customHeight="1">
      <c r="A264" s="39"/>
      <c r="B264" s="40"/>
      <c r="C264" s="236" t="s">
        <v>469</v>
      </c>
      <c r="D264" s="236" t="s">
        <v>189</v>
      </c>
      <c r="E264" s="237" t="s">
        <v>1276</v>
      </c>
      <c r="F264" s="238" t="s">
        <v>1277</v>
      </c>
      <c r="G264" s="239" t="s">
        <v>158</v>
      </c>
      <c r="H264" s="240">
        <v>3</v>
      </c>
      <c r="I264" s="241"/>
      <c r="J264" s="242">
        <f>ROUND(I264*H264,2)</f>
        <v>0</v>
      </c>
      <c r="K264" s="238" t="s">
        <v>149</v>
      </c>
      <c r="L264" s="243"/>
      <c r="M264" s="244" t="s">
        <v>19</v>
      </c>
      <c r="N264" s="245" t="s">
        <v>43</v>
      </c>
      <c r="O264" s="85"/>
      <c r="P264" s="214">
        <f>O264*H264</f>
        <v>0</v>
      </c>
      <c r="Q264" s="214">
        <v>0.262</v>
      </c>
      <c r="R264" s="214">
        <f>Q264*H264</f>
        <v>0.786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193</v>
      </c>
      <c r="AT264" s="216" t="s">
        <v>189</v>
      </c>
      <c r="AU264" s="216" t="s">
        <v>82</v>
      </c>
      <c r="AY264" s="18" t="s">
        <v>143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80</v>
      </c>
      <c r="BK264" s="217">
        <f>ROUND(I264*H264,2)</f>
        <v>0</v>
      </c>
      <c r="BL264" s="18" t="s">
        <v>150</v>
      </c>
      <c r="BM264" s="216" t="s">
        <v>1278</v>
      </c>
    </row>
    <row r="265" spans="1:65" s="2" customFormat="1" ht="16.5" customHeight="1">
      <c r="A265" s="39"/>
      <c r="B265" s="40"/>
      <c r="C265" s="236" t="s">
        <v>473</v>
      </c>
      <c r="D265" s="236" t="s">
        <v>189</v>
      </c>
      <c r="E265" s="237" t="s">
        <v>1279</v>
      </c>
      <c r="F265" s="238" t="s">
        <v>1280</v>
      </c>
      <c r="G265" s="239" t="s">
        <v>158</v>
      </c>
      <c r="H265" s="240">
        <v>3</v>
      </c>
      <c r="I265" s="241"/>
      <c r="J265" s="242">
        <f>ROUND(I265*H265,2)</f>
        <v>0</v>
      </c>
      <c r="K265" s="238" t="s">
        <v>149</v>
      </c>
      <c r="L265" s="243"/>
      <c r="M265" s="244" t="s">
        <v>19</v>
      </c>
      <c r="N265" s="245" t="s">
        <v>43</v>
      </c>
      <c r="O265" s="85"/>
      <c r="P265" s="214">
        <f>O265*H265</f>
        <v>0</v>
      </c>
      <c r="Q265" s="214">
        <v>0.526</v>
      </c>
      <c r="R265" s="214">
        <f>Q265*H265</f>
        <v>1.578</v>
      </c>
      <c r="S265" s="214">
        <v>0</v>
      </c>
      <c r="T265" s="21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6" t="s">
        <v>193</v>
      </c>
      <c r="AT265" s="216" t="s">
        <v>189</v>
      </c>
      <c r="AU265" s="216" t="s">
        <v>82</v>
      </c>
      <c r="AY265" s="18" t="s">
        <v>143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80</v>
      </c>
      <c r="BK265" s="217">
        <f>ROUND(I265*H265,2)</f>
        <v>0</v>
      </c>
      <c r="BL265" s="18" t="s">
        <v>150</v>
      </c>
      <c r="BM265" s="216" t="s">
        <v>1281</v>
      </c>
    </row>
    <row r="266" spans="1:65" s="2" customFormat="1" ht="24.15" customHeight="1">
      <c r="A266" s="39"/>
      <c r="B266" s="40"/>
      <c r="C266" s="236" t="s">
        <v>477</v>
      </c>
      <c r="D266" s="236" t="s">
        <v>189</v>
      </c>
      <c r="E266" s="237" t="s">
        <v>1282</v>
      </c>
      <c r="F266" s="238" t="s">
        <v>1283</v>
      </c>
      <c r="G266" s="239" t="s">
        <v>158</v>
      </c>
      <c r="H266" s="240">
        <v>30</v>
      </c>
      <c r="I266" s="241"/>
      <c r="J266" s="242">
        <f>ROUND(I266*H266,2)</f>
        <v>0</v>
      </c>
      <c r="K266" s="238" t="s">
        <v>149</v>
      </c>
      <c r="L266" s="243"/>
      <c r="M266" s="244" t="s">
        <v>19</v>
      </c>
      <c r="N266" s="245" t="s">
        <v>43</v>
      </c>
      <c r="O266" s="85"/>
      <c r="P266" s="214">
        <f>O266*H266</f>
        <v>0</v>
      </c>
      <c r="Q266" s="214">
        <v>0.002</v>
      </c>
      <c r="R266" s="214">
        <f>Q266*H266</f>
        <v>0.06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193</v>
      </c>
      <c r="AT266" s="216" t="s">
        <v>189</v>
      </c>
      <c r="AU266" s="216" t="s">
        <v>82</v>
      </c>
      <c r="AY266" s="18" t="s">
        <v>143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80</v>
      </c>
      <c r="BK266" s="217">
        <f>ROUND(I266*H266,2)</f>
        <v>0</v>
      </c>
      <c r="BL266" s="18" t="s">
        <v>150</v>
      </c>
      <c r="BM266" s="216" t="s">
        <v>1284</v>
      </c>
    </row>
    <row r="267" spans="1:65" s="2" customFormat="1" ht="24.15" customHeight="1">
      <c r="A267" s="39"/>
      <c r="B267" s="40"/>
      <c r="C267" s="205" t="s">
        <v>481</v>
      </c>
      <c r="D267" s="205" t="s">
        <v>145</v>
      </c>
      <c r="E267" s="206" t="s">
        <v>1285</v>
      </c>
      <c r="F267" s="207" t="s">
        <v>1286</v>
      </c>
      <c r="G267" s="208" t="s">
        <v>158</v>
      </c>
      <c r="H267" s="209">
        <v>11</v>
      </c>
      <c r="I267" s="210"/>
      <c r="J267" s="211">
        <f>ROUND(I267*H267,2)</f>
        <v>0</v>
      </c>
      <c r="K267" s="207" t="s">
        <v>149</v>
      </c>
      <c r="L267" s="45"/>
      <c r="M267" s="212" t="s">
        <v>19</v>
      </c>
      <c r="N267" s="213" t="s">
        <v>43</v>
      </c>
      <c r="O267" s="85"/>
      <c r="P267" s="214">
        <f>O267*H267</f>
        <v>0</v>
      </c>
      <c r="Q267" s="214">
        <v>0.00702</v>
      </c>
      <c r="R267" s="214">
        <f>Q267*H267</f>
        <v>0.07722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150</v>
      </c>
      <c r="AT267" s="216" t="s">
        <v>145</v>
      </c>
      <c r="AU267" s="216" t="s">
        <v>82</v>
      </c>
      <c r="AY267" s="18" t="s">
        <v>143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80</v>
      </c>
      <c r="BK267" s="217">
        <f>ROUND(I267*H267,2)</f>
        <v>0</v>
      </c>
      <c r="BL267" s="18" t="s">
        <v>150</v>
      </c>
      <c r="BM267" s="216" t="s">
        <v>1287</v>
      </c>
    </row>
    <row r="268" spans="1:47" s="2" customFormat="1" ht="12">
      <c r="A268" s="39"/>
      <c r="B268" s="40"/>
      <c r="C268" s="41"/>
      <c r="D268" s="218" t="s">
        <v>152</v>
      </c>
      <c r="E268" s="41"/>
      <c r="F268" s="219" t="s">
        <v>1288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152</v>
      </c>
      <c r="AU268" s="18" t="s">
        <v>82</v>
      </c>
    </row>
    <row r="269" spans="1:65" s="2" customFormat="1" ht="37.8" customHeight="1">
      <c r="A269" s="39"/>
      <c r="B269" s="40"/>
      <c r="C269" s="236" t="s">
        <v>485</v>
      </c>
      <c r="D269" s="236" t="s">
        <v>189</v>
      </c>
      <c r="E269" s="237" t="s">
        <v>1289</v>
      </c>
      <c r="F269" s="238" t="s">
        <v>1290</v>
      </c>
      <c r="G269" s="239" t="s">
        <v>158</v>
      </c>
      <c r="H269" s="240">
        <v>3</v>
      </c>
      <c r="I269" s="241"/>
      <c r="J269" s="242">
        <f>ROUND(I269*H269,2)</f>
        <v>0</v>
      </c>
      <c r="K269" s="238" t="s">
        <v>19</v>
      </c>
      <c r="L269" s="243"/>
      <c r="M269" s="244" t="s">
        <v>19</v>
      </c>
      <c r="N269" s="245" t="s">
        <v>43</v>
      </c>
      <c r="O269" s="85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193</v>
      </c>
      <c r="AT269" s="216" t="s">
        <v>189</v>
      </c>
      <c r="AU269" s="216" t="s">
        <v>82</v>
      </c>
      <c r="AY269" s="18" t="s">
        <v>143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80</v>
      </c>
      <c r="BK269" s="217">
        <f>ROUND(I269*H269,2)</f>
        <v>0</v>
      </c>
      <c r="BL269" s="18" t="s">
        <v>150</v>
      </c>
      <c r="BM269" s="216" t="s">
        <v>1291</v>
      </c>
    </row>
    <row r="270" spans="1:51" s="13" customFormat="1" ht="12">
      <c r="A270" s="13"/>
      <c r="B270" s="225"/>
      <c r="C270" s="226"/>
      <c r="D270" s="223" t="s">
        <v>186</v>
      </c>
      <c r="E270" s="227" t="s">
        <v>19</v>
      </c>
      <c r="F270" s="228" t="s">
        <v>1292</v>
      </c>
      <c r="G270" s="226"/>
      <c r="H270" s="229">
        <v>3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186</v>
      </c>
      <c r="AU270" s="235" t="s">
        <v>82</v>
      </c>
      <c r="AV270" s="13" t="s">
        <v>82</v>
      </c>
      <c r="AW270" s="13" t="s">
        <v>34</v>
      </c>
      <c r="AX270" s="13" t="s">
        <v>72</v>
      </c>
      <c r="AY270" s="235" t="s">
        <v>143</v>
      </c>
    </row>
    <row r="271" spans="1:51" s="14" customFormat="1" ht="12">
      <c r="A271" s="14"/>
      <c r="B271" s="256"/>
      <c r="C271" s="257"/>
      <c r="D271" s="223" t="s">
        <v>186</v>
      </c>
      <c r="E271" s="258" t="s">
        <v>19</v>
      </c>
      <c r="F271" s="259" t="s">
        <v>1097</v>
      </c>
      <c r="G271" s="257"/>
      <c r="H271" s="260">
        <v>3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6" t="s">
        <v>186</v>
      </c>
      <c r="AU271" s="266" t="s">
        <v>82</v>
      </c>
      <c r="AV271" s="14" t="s">
        <v>150</v>
      </c>
      <c r="AW271" s="14" t="s">
        <v>34</v>
      </c>
      <c r="AX271" s="14" t="s">
        <v>80</v>
      </c>
      <c r="AY271" s="266" t="s">
        <v>143</v>
      </c>
    </row>
    <row r="272" spans="1:65" s="2" customFormat="1" ht="16.5" customHeight="1">
      <c r="A272" s="39"/>
      <c r="B272" s="40"/>
      <c r="C272" s="236" t="s">
        <v>489</v>
      </c>
      <c r="D272" s="236" t="s">
        <v>189</v>
      </c>
      <c r="E272" s="237" t="s">
        <v>1293</v>
      </c>
      <c r="F272" s="238" t="s">
        <v>1294</v>
      </c>
      <c r="G272" s="239" t="s">
        <v>158</v>
      </c>
      <c r="H272" s="240">
        <v>3</v>
      </c>
      <c r="I272" s="241"/>
      <c r="J272" s="242">
        <f>ROUND(I272*H272,2)</f>
        <v>0</v>
      </c>
      <c r="K272" s="238" t="s">
        <v>19</v>
      </c>
      <c r="L272" s="243"/>
      <c r="M272" s="244" t="s">
        <v>19</v>
      </c>
      <c r="N272" s="245" t="s">
        <v>43</v>
      </c>
      <c r="O272" s="85"/>
      <c r="P272" s="214">
        <f>O272*H272</f>
        <v>0</v>
      </c>
      <c r="Q272" s="214">
        <v>0.0072</v>
      </c>
      <c r="R272" s="214">
        <f>Q272*H272</f>
        <v>0.0216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193</v>
      </c>
      <c r="AT272" s="216" t="s">
        <v>189</v>
      </c>
      <c r="AU272" s="216" t="s">
        <v>82</v>
      </c>
      <c r="AY272" s="18" t="s">
        <v>143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80</v>
      </c>
      <c r="BK272" s="217">
        <f>ROUND(I272*H272,2)</f>
        <v>0</v>
      </c>
      <c r="BL272" s="18" t="s">
        <v>150</v>
      </c>
      <c r="BM272" s="216" t="s">
        <v>1295</v>
      </c>
    </row>
    <row r="273" spans="1:65" s="2" customFormat="1" ht="37.8" customHeight="1">
      <c r="A273" s="39"/>
      <c r="B273" s="40"/>
      <c r="C273" s="236" t="s">
        <v>493</v>
      </c>
      <c r="D273" s="236" t="s">
        <v>189</v>
      </c>
      <c r="E273" s="237" t="s">
        <v>1296</v>
      </c>
      <c r="F273" s="238" t="s">
        <v>1297</v>
      </c>
      <c r="G273" s="239" t="s">
        <v>158</v>
      </c>
      <c r="H273" s="240">
        <v>3</v>
      </c>
      <c r="I273" s="241"/>
      <c r="J273" s="242">
        <f>ROUND(I273*H273,2)</f>
        <v>0</v>
      </c>
      <c r="K273" s="238" t="s">
        <v>19</v>
      </c>
      <c r="L273" s="243"/>
      <c r="M273" s="244" t="s">
        <v>19</v>
      </c>
      <c r="N273" s="245" t="s">
        <v>43</v>
      </c>
      <c r="O273" s="85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193</v>
      </c>
      <c r="AT273" s="216" t="s">
        <v>189</v>
      </c>
      <c r="AU273" s="216" t="s">
        <v>82</v>
      </c>
      <c r="AY273" s="18" t="s">
        <v>143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80</v>
      </c>
      <c r="BK273" s="217">
        <f>ROUND(I273*H273,2)</f>
        <v>0</v>
      </c>
      <c r="BL273" s="18" t="s">
        <v>150</v>
      </c>
      <c r="BM273" s="216" t="s">
        <v>1298</v>
      </c>
    </row>
    <row r="274" spans="1:51" s="13" customFormat="1" ht="12">
      <c r="A274" s="13"/>
      <c r="B274" s="225"/>
      <c r="C274" s="226"/>
      <c r="D274" s="223" t="s">
        <v>186</v>
      </c>
      <c r="E274" s="227" t="s">
        <v>19</v>
      </c>
      <c r="F274" s="228" t="s">
        <v>1299</v>
      </c>
      <c r="G274" s="226"/>
      <c r="H274" s="229">
        <v>3</v>
      </c>
      <c r="I274" s="230"/>
      <c r="J274" s="226"/>
      <c r="K274" s="226"/>
      <c r="L274" s="231"/>
      <c r="M274" s="232"/>
      <c r="N274" s="233"/>
      <c r="O274" s="233"/>
      <c r="P274" s="233"/>
      <c r="Q274" s="233"/>
      <c r="R274" s="233"/>
      <c r="S274" s="233"/>
      <c r="T274" s="23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5" t="s">
        <v>186</v>
      </c>
      <c r="AU274" s="235" t="s">
        <v>82</v>
      </c>
      <c r="AV274" s="13" t="s">
        <v>82</v>
      </c>
      <c r="AW274" s="13" t="s">
        <v>34</v>
      </c>
      <c r="AX274" s="13" t="s">
        <v>72</v>
      </c>
      <c r="AY274" s="235" t="s">
        <v>143</v>
      </c>
    </row>
    <row r="275" spans="1:51" s="14" customFormat="1" ht="12">
      <c r="A275" s="14"/>
      <c r="B275" s="256"/>
      <c r="C275" s="257"/>
      <c r="D275" s="223" t="s">
        <v>186</v>
      </c>
      <c r="E275" s="258" t="s">
        <v>19</v>
      </c>
      <c r="F275" s="259" t="s">
        <v>1097</v>
      </c>
      <c r="G275" s="257"/>
      <c r="H275" s="260">
        <v>3</v>
      </c>
      <c r="I275" s="261"/>
      <c r="J275" s="257"/>
      <c r="K275" s="257"/>
      <c r="L275" s="262"/>
      <c r="M275" s="263"/>
      <c r="N275" s="264"/>
      <c r="O275" s="264"/>
      <c r="P275" s="264"/>
      <c r="Q275" s="264"/>
      <c r="R275" s="264"/>
      <c r="S275" s="264"/>
      <c r="T275" s="26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6" t="s">
        <v>186</v>
      </c>
      <c r="AU275" s="266" t="s">
        <v>82</v>
      </c>
      <c r="AV275" s="14" t="s">
        <v>150</v>
      </c>
      <c r="AW275" s="14" t="s">
        <v>34</v>
      </c>
      <c r="AX275" s="14" t="s">
        <v>80</v>
      </c>
      <c r="AY275" s="266" t="s">
        <v>143</v>
      </c>
    </row>
    <row r="276" spans="1:65" s="2" customFormat="1" ht="33" customHeight="1">
      <c r="A276" s="39"/>
      <c r="B276" s="40"/>
      <c r="C276" s="236" t="s">
        <v>497</v>
      </c>
      <c r="D276" s="236" t="s">
        <v>189</v>
      </c>
      <c r="E276" s="237" t="s">
        <v>1300</v>
      </c>
      <c r="F276" s="238" t="s">
        <v>1301</v>
      </c>
      <c r="G276" s="239" t="s">
        <v>158</v>
      </c>
      <c r="H276" s="240">
        <v>4</v>
      </c>
      <c r="I276" s="241"/>
      <c r="J276" s="242">
        <f>ROUND(I276*H276,2)</f>
        <v>0</v>
      </c>
      <c r="K276" s="238" t="s">
        <v>19</v>
      </c>
      <c r="L276" s="243"/>
      <c r="M276" s="244" t="s">
        <v>19</v>
      </c>
      <c r="N276" s="245" t="s">
        <v>43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193</v>
      </c>
      <c r="AT276" s="216" t="s">
        <v>189</v>
      </c>
      <c r="AU276" s="216" t="s">
        <v>82</v>
      </c>
      <c r="AY276" s="18" t="s">
        <v>143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80</v>
      </c>
      <c r="BK276" s="217">
        <f>ROUND(I276*H276,2)</f>
        <v>0</v>
      </c>
      <c r="BL276" s="18" t="s">
        <v>150</v>
      </c>
      <c r="BM276" s="216" t="s">
        <v>1302</v>
      </c>
    </row>
    <row r="277" spans="1:51" s="13" customFormat="1" ht="12">
      <c r="A277" s="13"/>
      <c r="B277" s="225"/>
      <c r="C277" s="226"/>
      <c r="D277" s="223" t="s">
        <v>186</v>
      </c>
      <c r="E277" s="227" t="s">
        <v>19</v>
      </c>
      <c r="F277" s="228" t="s">
        <v>1303</v>
      </c>
      <c r="G277" s="226"/>
      <c r="H277" s="229">
        <v>4</v>
      </c>
      <c r="I277" s="230"/>
      <c r="J277" s="226"/>
      <c r="K277" s="226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186</v>
      </c>
      <c r="AU277" s="235" t="s">
        <v>82</v>
      </c>
      <c r="AV277" s="13" t="s">
        <v>82</v>
      </c>
      <c r="AW277" s="13" t="s">
        <v>34</v>
      </c>
      <c r="AX277" s="13" t="s">
        <v>72</v>
      </c>
      <c r="AY277" s="235" t="s">
        <v>143</v>
      </c>
    </row>
    <row r="278" spans="1:51" s="14" customFormat="1" ht="12">
      <c r="A278" s="14"/>
      <c r="B278" s="256"/>
      <c r="C278" s="257"/>
      <c r="D278" s="223" t="s">
        <v>186</v>
      </c>
      <c r="E278" s="258" t="s">
        <v>19</v>
      </c>
      <c r="F278" s="259" t="s">
        <v>1097</v>
      </c>
      <c r="G278" s="257"/>
      <c r="H278" s="260">
        <v>4</v>
      </c>
      <c r="I278" s="261"/>
      <c r="J278" s="257"/>
      <c r="K278" s="257"/>
      <c r="L278" s="262"/>
      <c r="M278" s="263"/>
      <c r="N278" s="264"/>
      <c r="O278" s="264"/>
      <c r="P278" s="264"/>
      <c r="Q278" s="264"/>
      <c r="R278" s="264"/>
      <c r="S278" s="264"/>
      <c r="T278" s="26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6" t="s">
        <v>186</v>
      </c>
      <c r="AU278" s="266" t="s">
        <v>82</v>
      </c>
      <c r="AV278" s="14" t="s">
        <v>150</v>
      </c>
      <c r="AW278" s="14" t="s">
        <v>34</v>
      </c>
      <c r="AX278" s="14" t="s">
        <v>80</v>
      </c>
      <c r="AY278" s="266" t="s">
        <v>143</v>
      </c>
    </row>
    <row r="279" spans="1:65" s="2" customFormat="1" ht="24.15" customHeight="1">
      <c r="A279" s="39"/>
      <c r="B279" s="40"/>
      <c r="C279" s="236" t="s">
        <v>501</v>
      </c>
      <c r="D279" s="236" t="s">
        <v>189</v>
      </c>
      <c r="E279" s="237" t="s">
        <v>1304</v>
      </c>
      <c r="F279" s="238" t="s">
        <v>1305</v>
      </c>
      <c r="G279" s="239" t="s">
        <v>158</v>
      </c>
      <c r="H279" s="240">
        <v>1</v>
      </c>
      <c r="I279" s="241"/>
      <c r="J279" s="242">
        <f>ROUND(I279*H279,2)</f>
        <v>0</v>
      </c>
      <c r="K279" s="238" t="s">
        <v>19</v>
      </c>
      <c r="L279" s="243"/>
      <c r="M279" s="244" t="s">
        <v>19</v>
      </c>
      <c r="N279" s="245" t="s">
        <v>43</v>
      </c>
      <c r="O279" s="85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193</v>
      </c>
      <c r="AT279" s="216" t="s">
        <v>189</v>
      </c>
      <c r="AU279" s="216" t="s">
        <v>82</v>
      </c>
      <c r="AY279" s="18" t="s">
        <v>143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80</v>
      </c>
      <c r="BK279" s="217">
        <f>ROUND(I279*H279,2)</f>
        <v>0</v>
      </c>
      <c r="BL279" s="18" t="s">
        <v>150</v>
      </c>
      <c r="BM279" s="216" t="s">
        <v>1306</v>
      </c>
    </row>
    <row r="280" spans="1:51" s="13" customFormat="1" ht="12">
      <c r="A280" s="13"/>
      <c r="B280" s="225"/>
      <c r="C280" s="226"/>
      <c r="D280" s="223" t="s">
        <v>186</v>
      </c>
      <c r="E280" s="227" t="s">
        <v>19</v>
      </c>
      <c r="F280" s="228" t="s">
        <v>1307</v>
      </c>
      <c r="G280" s="226"/>
      <c r="H280" s="229">
        <v>1</v>
      </c>
      <c r="I280" s="230"/>
      <c r="J280" s="226"/>
      <c r="K280" s="226"/>
      <c r="L280" s="231"/>
      <c r="M280" s="232"/>
      <c r="N280" s="233"/>
      <c r="O280" s="233"/>
      <c r="P280" s="233"/>
      <c r="Q280" s="233"/>
      <c r="R280" s="233"/>
      <c r="S280" s="233"/>
      <c r="T280" s="23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5" t="s">
        <v>186</v>
      </c>
      <c r="AU280" s="235" t="s">
        <v>82</v>
      </c>
      <c r="AV280" s="13" t="s">
        <v>82</v>
      </c>
      <c r="AW280" s="13" t="s">
        <v>34</v>
      </c>
      <c r="AX280" s="13" t="s">
        <v>72</v>
      </c>
      <c r="AY280" s="235" t="s">
        <v>143</v>
      </c>
    </row>
    <row r="281" spans="1:51" s="14" customFormat="1" ht="12">
      <c r="A281" s="14"/>
      <c r="B281" s="256"/>
      <c r="C281" s="257"/>
      <c r="D281" s="223" t="s">
        <v>186</v>
      </c>
      <c r="E281" s="258" t="s">
        <v>19</v>
      </c>
      <c r="F281" s="259" t="s">
        <v>1097</v>
      </c>
      <c r="G281" s="257"/>
      <c r="H281" s="260">
        <v>1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6" t="s">
        <v>186</v>
      </c>
      <c r="AU281" s="266" t="s">
        <v>82</v>
      </c>
      <c r="AV281" s="14" t="s">
        <v>150</v>
      </c>
      <c r="AW281" s="14" t="s">
        <v>34</v>
      </c>
      <c r="AX281" s="14" t="s">
        <v>80</v>
      </c>
      <c r="AY281" s="266" t="s">
        <v>143</v>
      </c>
    </row>
    <row r="282" spans="1:65" s="2" customFormat="1" ht="33" customHeight="1">
      <c r="A282" s="39"/>
      <c r="B282" s="40"/>
      <c r="C282" s="205" t="s">
        <v>505</v>
      </c>
      <c r="D282" s="205" t="s">
        <v>145</v>
      </c>
      <c r="E282" s="206" t="s">
        <v>1308</v>
      </c>
      <c r="F282" s="207" t="s">
        <v>1309</v>
      </c>
      <c r="G282" s="208" t="s">
        <v>183</v>
      </c>
      <c r="H282" s="209">
        <v>42.578</v>
      </c>
      <c r="I282" s="210"/>
      <c r="J282" s="211">
        <f>ROUND(I282*H282,2)</f>
        <v>0</v>
      </c>
      <c r="K282" s="207" t="s">
        <v>149</v>
      </c>
      <c r="L282" s="45"/>
      <c r="M282" s="212" t="s">
        <v>19</v>
      </c>
      <c r="N282" s="213" t="s">
        <v>43</v>
      </c>
      <c r="O282" s="85"/>
      <c r="P282" s="214">
        <f>O282*H282</f>
        <v>0</v>
      </c>
      <c r="Q282" s="214">
        <v>2.30102</v>
      </c>
      <c r="R282" s="214">
        <f>Q282*H282</f>
        <v>97.97282956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150</v>
      </c>
      <c r="AT282" s="216" t="s">
        <v>145</v>
      </c>
      <c r="AU282" s="216" t="s">
        <v>82</v>
      </c>
      <c r="AY282" s="18" t="s">
        <v>143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80</v>
      </c>
      <c r="BK282" s="217">
        <f>ROUND(I282*H282,2)</f>
        <v>0</v>
      </c>
      <c r="BL282" s="18" t="s">
        <v>150</v>
      </c>
      <c r="BM282" s="216" t="s">
        <v>1310</v>
      </c>
    </row>
    <row r="283" spans="1:47" s="2" customFormat="1" ht="12">
      <c r="A283" s="39"/>
      <c r="B283" s="40"/>
      <c r="C283" s="41"/>
      <c r="D283" s="218" t="s">
        <v>152</v>
      </c>
      <c r="E283" s="41"/>
      <c r="F283" s="219" t="s">
        <v>1311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152</v>
      </c>
      <c r="AU283" s="18" t="s">
        <v>82</v>
      </c>
    </row>
    <row r="284" spans="1:51" s="13" customFormat="1" ht="12">
      <c r="A284" s="13"/>
      <c r="B284" s="225"/>
      <c r="C284" s="226"/>
      <c r="D284" s="223" t="s">
        <v>186</v>
      </c>
      <c r="E284" s="227" t="s">
        <v>19</v>
      </c>
      <c r="F284" s="228" t="s">
        <v>1312</v>
      </c>
      <c r="G284" s="226"/>
      <c r="H284" s="229">
        <v>13.869</v>
      </c>
      <c r="I284" s="230"/>
      <c r="J284" s="226"/>
      <c r="K284" s="226"/>
      <c r="L284" s="231"/>
      <c r="M284" s="232"/>
      <c r="N284" s="233"/>
      <c r="O284" s="233"/>
      <c r="P284" s="233"/>
      <c r="Q284" s="233"/>
      <c r="R284" s="233"/>
      <c r="S284" s="233"/>
      <c r="T284" s="23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5" t="s">
        <v>186</v>
      </c>
      <c r="AU284" s="235" t="s">
        <v>82</v>
      </c>
      <c r="AV284" s="13" t="s">
        <v>82</v>
      </c>
      <c r="AW284" s="13" t="s">
        <v>34</v>
      </c>
      <c r="AX284" s="13" t="s">
        <v>72</v>
      </c>
      <c r="AY284" s="235" t="s">
        <v>143</v>
      </c>
    </row>
    <row r="285" spans="1:51" s="13" customFormat="1" ht="12">
      <c r="A285" s="13"/>
      <c r="B285" s="225"/>
      <c r="C285" s="226"/>
      <c r="D285" s="223" t="s">
        <v>186</v>
      </c>
      <c r="E285" s="227" t="s">
        <v>19</v>
      </c>
      <c r="F285" s="228" t="s">
        <v>1313</v>
      </c>
      <c r="G285" s="226"/>
      <c r="H285" s="229">
        <v>7.378</v>
      </c>
      <c r="I285" s="230"/>
      <c r="J285" s="226"/>
      <c r="K285" s="226"/>
      <c r="L285" s="231"/>
      <c r="M285" s="232"/>
      <c r="N285" s="233"/>
      <c r="O285" s="233"/>
      <c r="P285" s="233"/>
      <c r="Q285" s="233"/>
      <c r="R285" s="233"/>
      <c r="S285" s="233"/>
      <c r="T285" s="23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5" t="s">
        <v>186</v>
      </c>
      <c r="AU285" s="235" t="s">
        <v>82</v>
      </c>
      <c r="AV285" s="13" t="s">
        <v>82</v>
      </c>
      <c r="AW285" s="13" t="s">
        <v>34</v>
      </c>
      <c r="AX285" s="13" t="s">
        <v>72</v>
      </c>
      <c r="AY285" s="235" t="s">
        <v>143</v>
      </c>
    </row>
    <row r="286" spans="1:51" s="13" customFormat="1" ht="12">
      <c r="A286" s="13"/>
      <c r="B286" s="225"/>
      <c r="C286" s="226"/>
      <c r="D286" s="223" t="s">
        <v>186</v>
      </c>
      <c r="E286" s="227" t="s">
        <v>19</v>
      </c>
      <c r="F286" s="228" t="s">
        <v>1314</v>
      </c>
      <c r="G286" s="226"/>
      <c r="H286" s="229">
        <v>21.331</v>
      </c>
      <c r="I286" s="230"/>
      <c r="J286" s="226"/>
      <c r="K286" s="226"/>
      <c r="L286" s="231"/>
      <c r="M286" s="232"/>
      <c r="N286" s="233"/>
      <c r="O286" s="233"/>
      <c r="P286" s="233"/>
      <c r="Q286" s="233"/>
      <c r="R286" s="233"/>
      <c r="S286" s="233"/>
      <c r="T286" s="23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5" t="s">
        <v>186</v>
      </c>
      <c r="AU286" s="235" t="s">
        <v>82</v>
      </c>
      <c r="AV286" s="13" t="s">
        <v>82</v>
      </c>
      <c r="AW286" s="13" t="s">
        <v>34</v>
      </c>
      <c r="AX286" s="13" t="s">
        <v>72</v>
      </c>
      <c r="AY286" s="235" t="s">
        <v>143</v>
      </c>
    </row>
    <row r="287" spans="1:51" s="14" customFormat="1" ht="12">
      <c r="A287" s="14"/>
      <c r="B287" s="256"/>
      <c r="C287" s="257"/>
      <c r="D287" s="223" t="s">
        <v>186</v>
      </c>
      <c r="E287" s="258" t="s">
        <v>19</v>
      </c>
      <c r="F287" s="259" t="s">
        <v>1097</v>
      </c>
      <c r="G287" s="257"/>
      <c r="H287" s="260">
        <v>42.578</v>
      </c>
      <c r="I287" s="261"/>
      <c r="J287" s="257"/>
      <c r="K287" s="257"/>
      <c r="L287" s="262"/>
      <c r="M287" s="263"/>
      <c r="N287" s="264"/>
      <c r="O287" s="264"/>
      <c r="P287" s="264"/>
      <c r="Q287" s="264"/>
      <c r="R287" s="264"/>
      <c r="S287" s="264"/>
      <c r="T287" s="26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6" t="s">
        <v>186</v>
      </c>
      <c r="AU287" s="266" t="s">
        <v>82</v>
      </c>
      <c r="AV287" s="14" t="s">
        <v>150</v>
      </c>
      <c r="AW287" s="14" t="s">
        <v>34</v>
      </c>
      <c r="AX287" s="14" t="s">
        <v>80</v>
      </c>
      <c r="AY287" s="266" t="s">
        <v>143</v>
      </c>
    </row>
    <row r="288" spans="1:65" s="2" customFormat="1" ht="21.75" customHeight="1">
      <c r="A288" s="39"/>
      <c r="B288" s="40"/>
      <c r="C288" s="205" t="s">
        <v>511</v>
      </c>
      <c r="D288" s="205" t="s">
        <v>145</v>
      </c>
      <c r="E288" s="206" t="s">
        <v>1315</v>
      </c>
      <c r="F288" s="207" t="s">
        <v>1316</v>
      </c>
      <c r="G288" s="208" t="s">
        <v>148</v>
      </c>
      <c r="H288" s="209">
        <v>299.658</v>
      </c>
      <c r="I288" s="210"/>
      <c r="J288" s="211">
        <f>ROUND(I288*H288,2)</f>
        <v>0</v>
      </c>
      <c r="K288" s="207" t="s">
        <v>149</v>
      </c>
      <c r="L288" s="45"/>
      <c r="M288" s="212" t="s">
        <v>19</v>
      </c>
      <c r="N288" s="213" t="s">
        <v>43</v>
      </c>
      <c r="O288" s="85"/>
      <c r="P288" s="214">
        <f>O288*H288</f>
        <v>0</v>
      </c>
      <c r="Q288" s="214">
        <v>0.00401814</v>
      </c>
      <c r="R288" s="214">
        <f>Q288*H288</f>
        <v>1.2040677961200001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150</v>
      </c>
      <c r="AT288" s="216" t="s">
        <v>145</v>
      </c>
      <c r="AU288" s="216" t="s">
        <v>82</v>
      </c>
      <c r="AY288" s="18" t="s">
        <v>143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80</v>
      </c>
      <c r="BK288" s="217">
        <f>ROUND(I288*H288,2)</f>
        <v>0</v>
      </c>
      <c r="BL288" s="18" t="s">
        <v>150</v>
      </c>
      <c r="BM288" s="216" t="s">
        <v>1317</v>
      </c>
    </row>
    <row r="289" spans="1:47" s="2" customFormat="1" ht="12">
      <c r="A289" s="39"/>
      <c r="B289" s="40"/>
      <c r="C289" s="41"/>
      <c r="D289" s="218" t="s">
        <v>152</v>
      </c>
      <c r="E289" s="41"/>
      <c r="F289" s="219" t="s">
        <v>1318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152</v>
      </c>
      <c r="AU289" s="18" t="s">
        <v>82</v>
      </c>
    </row>
    <row r="290" spans="1:51" s="13" customFormat="1" ht="12">
      <c r="A290" s="13"/>
      <c r="B290" s="225"/>
      <c r="C290" s="226"/>
      <c r="D290" s="223" t="s">
        <v>186</v>
      </c>
      <c r="E290" s="227" t="s">
        <v>19</v>
      </c>
      <c r="F290" s="228" t="s">
        <v>1319</v>
      </c>
      <c r="G290" s="226"/>
      <c r="H290" s="229">
        <v>92.46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186</v>
      </c>
      <c r="AU290" s="235" t="s">
        <v>82</v>
      </c>
      <c r="AV290" s="13" t="s">
        <v>82</v>
      </c>
      <c r="AW290" s="13" t="s">
        <v>34</v>
      </c>
      <c r="AX290" s="13" t="s">
        <v>72</v>
      </c>
      <c r="AY290" s="235" t="s">
        <v>143</v>
      </c>
    </row>
    <row r="291" spans="1:51" s="13" customFormat="1" ht="12">
      <c r="A291" s="13"/>
      <c r="B291" s="225"/>
      <c r="C291" s="226"/>
      <c r="D291" s="223" t="s">
        <v>186</v>
      </c>
      <c r="E291" s="227" t="s">
        <v>19</v>
      </c>
      <c r="F291" s="228" t="s">
        <v>1320</v>
      </c>
      <c r="G291" s="226"/>
      <c r="H291" s="229">
        <v>49.188</v>
      </c>
      <c r="I291" s="230"/>
      <c r="J291" s="226"/>
      <c r="K291" s="226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186</v>
      </c>
      <c r="AU291" s="235" t="s">
        <v>82</v>
      </c>
      <c r="AV291" s="13" t="s">
        <v>82</v>
      </c>
      <c r="AW291" s="13" t="s">
        <v>34</v>
      </c>
      <c r="AX291" s="13" t="s">
        <v>72</v>
      </c>
      <c r="AY291" s="235" t="s">
        <v>143</v>
      </c>
    </row>
    <row r="292" spans="1:51" s="13" customFormat="1" ht="12">
      <c r="A292" s="13"/>
      <c r="B292" s="225"/>
      <c r="C292" s="226"/>
      <c r="D292" s="223" t="s">
        <v>186</v>
      </c>
      <c r="E292" s="227" t="s">
        <v>19</v>
      </c>
      <c r="F292" s="228" t="s">
        <v>1321</v>
      </c>
      <c r="G292" s="226"/>
      <c r="H292" s="229">
        <v>158.01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5" t="s">
        <v>186</v>
      </c>
      <c r="AU292" s="235" t="s">
        <v>82</v>
      </c>
      <c r="AV292" s="13" t="s">
        <v>82</v>
      </c>
      <c r="AW292" s="13" t="s">
        <v>34</v>
      </c>
      <c r="AX292" s="13" t="s">
        <v>72</v>
      </c>
      <c r="AY292" s="235" t="s">
        <v>143</v>
      </c>
    </row>
    <row r="293" spans="1:51" s="14" customFormat="1" ht="12">
      <c r="A293" s="14"/>
      <c r="B293" s="256"/>
      <c r="C293" s="257"/>
      <c r="D293" s="223" t="s">
        <v>186</v>
      </c>
      <c r="E293" s="258" t="s">
        <v>19</v>
      </c>
      <c r="F293" s="259" t="s">
        <v>1097</v>
      </c>
      <c r="G293" s="257"/>
      <c r="H293" s="260">
        <v>299.658</v>
      </c>
      <c r="I293" s="261"/>
      <c r="J293" s="257"/>
      <c r="K293" s="257"/>
      <c r="L293" s="262"/>
      <c r="M293" s="263"/>
      <c r="N293" s="264"/>
      <c r="O293" s="264"/>
      <c r="P293" s="264"/>
      <c r="Q293" s="264"/>
      <c r="R293" s="264"/>
      <c r="S293" s="264"/>
      <c r="T293" s="26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6" t="s">
        <v>186</v>
      </c>
      <c r="AU293" s="266" t="s">
        <v>82</v>
      </c>
      <c r="AV293" s="14" t="s">
        <v>150</v>
      </c>
      <c r="AW293" s="14" t="s">
        <v>34</v>
      </c>
      <c r="AX293" s="14" t="s">
        <v>80</v>
      </c>
      <c r="AY293" s="266" t="s">
        <v>143</v>
      </c>
    </row>
    <row r="294" spans="1:65" s="2" customFormat="1" ht="16.5" customHeight="1">
      <c r="A294" s="39"/>
      <c r="B294" s="40"/>
      <c r="C294" s="205" t="s">
        <v>516</v>
      </c>
      <c r="D294" s="205" t="s">
        <v>145</v>
      </c>
      <c r="E294" s="206" t="s">
        <v>1322</v>
      </c>
      <c r="F294" s="207" t="s">
        <v>1323</v>
      </c>
      <c r="G294" s="208" t="s">
        <v>449</v>
      </c>
      <c r="H294" s="209">
        <v>1</v>
      </c>
      <c r="I294" s="210"/>
      <c r="J294" s="211">
        <f>ROUND(I294*H294,2)</f>
        <v>0</v>
      </c>
      <c r="K294" s="207" t="s">
        <v>19</v>
      </c>
      <c r="L294" s="45"/>
      <c r="M294" s="212" t="s">
        <v>19</v>
      </c>
      <c r="N294" s="213" t="s">
        <v>43</v>
      </c>
      <c r="O294" s="85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150</v>
      </c>
      <c r="AT294" s="216" t="s">
        <v>145</v>
      </c>
      <c r="AU294" s="216" t="s">
        <v>82</v>
      </c>
      <c r="AY294" s="18" t="s">
        <v>143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80</v>
      </c>
      <c r="BK294" s="217">
        <f>ROUND(I294*H294,2)</f>
        <v>0</v>
      </c>
      <c r="BL294" s="18" t="s">
        <v>150</v>
      </c>
      <c r="BM294" s="216" t="s">
        <v>1324</v>
      </c>
    </row>
    <row r="295" spans="1:51" s="13" customFormat="1" ht="12">
      <c r="A295" s="13"/>
      <c r="B295" s="225"/>
      <c r="C295" s="226"/>
      <c r="D295" s="223" t="s">
        <v>186</v>
      </c>
      <c r="E295" s="227" t="s">
        <v>19</v>
      </c>
      <c r="F295" s="228" t="s">
        <v>1325</v>
      </c>
      <c r="G295" s="226"/>
      <c r="H295" s="229">
        <v>1</v>
      </c>
      <c r="I295" s="230"/>
      <c r="J295" s="226"/>
      <c r="K295" s="226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186</v>
      </c>
      <c r="AU295" s="235" t="s">
        <v>82</v>
      </c>
      <c r="AV295" s="13" t="s">
        <v>82</v>
      </c>
      <c r="AW295" s="13" t="s">
        <v>34</v>
      </c>
      <c r="AX295" s="13" t="s">
        <v>72</v>
      </c>
      <c r="AY295" s="235" t="s">
        <v>143</v>
      </c>
    </row>
    <row r="296" spans="1:51" s="14" customFormat="1" ht="12">
      <c r="A296" s="14"/>
      <c r="B296" s="256"/>
      <c r="C296" s="257"/>
      <c r="D296" s="223" t="s">
        <v>186</v>
      </c>
      <c r="E296" s="258" t="s">
        <v>19</v>
      </c>
      <c r="F296" s="259" t="s">
        <v>1097</v>
      </c>
      <c r="G296" s="257"/>
      <c r="H296" s="260">
        <v>1</v>
      </c>
      <c r="I296" s="261"/>
      <c r="J296" s="257"/>
      <c r="K296" s="257"/>
      <c r="L296" s="262"/>
      <c r="M296" s="263"/>
      <c r="N296" s="264"/>
      <c r="O296" s="264"/>
      <c r="P296" s="264"/>
      <c r="Q296" s="264"/>
      <c r="R296" s="264"/>
      <c r="S296" s="264"/>
      <c r="T296" s="26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6" t="s">
        <v>186</v>
      </c>
      <c r="AU296" s="266" t="s">
        <v>82</v>
      </c>
      <c r="AV296" s="14" t="s">
        <v>150</v>
      </c>
      <c r="AW296" s="14" t="s">
        <v>34</v>
      </c>
      <c r="AX296" s="14" t="s">
        <v>80</v>
      </c>
      <c r="AY296" s="266" t="s">
        <v>143</v>
      </c>
    </row>
    <row r="297" spans="1:63" s="12" customFormat="1" ht="22.8" customHeight="1">
      <c r="A297" s="12"/>
      <c r="B297" s="189"/>
      <c r="C297" s="190"/>
      <c r="D297" s="191" t="s">
        <v>71</v>
      </c>
      <c r="E297" s="203" t="s">
        <v>200</v>
      </c>
      <c r="F297" s="203" t="s">
        <v>510</v>
      </c>
      <c r="G297" s="190"/>
      <c r="H297" s="190"/>
      <c r="I297" s="193"/>
      <c r="J297" s="204">
        <f>BK297</f>
        <v>0</v>
      </c>
      <c r="K297" s="190"/>
      <c r="L297" s="195"/>
      <c r="M297" s="196"/>
      <c r="N297" s="197"/>
      <c r="O297" s="197"/>
      <c r="P297" s="198">
        <f>SUM(P298:P299)</f>
        <v>0</v>
      </c>
      <c r="Q297" s="197"/>
      <c r="R297" s="198">
        <f>SUM(R298:R299)</f>
        <v>0</v>
      </c>
      <c r="S297" s="197"/>
      <c r="T297" s="199">
        <f>SUM(T298:T299)</f>
        <v>1.7199999999999998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0" t="s">
        <v>80</v>
      </c>
      <c r="AT297" s="201" t="s">
        <v>71</v>
      </c>
      <c r="AU297" s="201" t="s">
        <v>80</v>
      </c>
      <c r="AY297" s="200" t="s">
        <v>143</v>
      </c>
      <c r="BK297" s="202">
        <f>SUM(BK298:BK299)</f>
        <v>0</v>
      </c>
    </row>
    <row r="298" spans="1:65" s="2" customFormat="1" ht="62.7" customHeight="1">
      <c r="A298" s="39"/>
      <c r="B298" s="40"/>
      <c r="C298" s="205" t="s">
        <v>521</v>
      </c>
      <c r="D298" s="205" t="s">
        <v>145</v>
      </c>
      <c r="E298" s="206" t="s">
        <v>1326</v>
      </c>
      <c r="F298" s="207" t="s">
        <v>1327</v>
      </c>
      <c r="G298" s="208" t="s">
        <v>170</v>
      </c>
      <c r="H298" s="209">
        <v>20</v>
      </c>
      <c r="I298" s="210"/>
      <c r="J298" s="211">
        <f>ROUND(I298*H298,2)</f>
        <v>0</v>
      </c>
      <c r="K298" s="207" t="s">
        <v>149</v>
      </c>
      <c r="L298" s="45"/>
      <c r="M298" s="212" t="s">
        <v>19</v>
      </c>
      <c r="N298" s="213" t="s">
        <v>43</v>
      </c>
      <c r="O298" s="85"/>
      <c r="P298" s="214">
        <f>O298*H298</f>
        <v>0</v>
      </c>
      <c r="Q298" s="214">
        <v>0</v>
      </c>
      <c r="R298" s="214">
        <f>Q298*H298</f>
        <v>0</v>
      </c>
      <c r="S298" s="214">
        <v>0.086</v>
      </c>
      <c r="T298" s="215">
        <f>S298*H298</f>
        <v>1.7199999999999998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6" t="s">
        <v>150</v>
      </c>
      <c r="AT298" s="216" t="s">
        <v>145</v>
      </c>
      <c r="AU298" s="216" t="s">
        <v>82</v>
      </c>
      <c r="AY298" s="18" t="s">
        <v>143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80</v>
      </c>
      <c r="BK298" s="217">
        <f>ROUND(I298*H298,2)</f>
        <v>0</v>
      </c>
      <c r="BL298" s="18" t="s">
        <v>150</v>
      </c>
      <c r="BM298" s="216" t="s">
        <v>1328</v>
      </c>
    </row>
    <row r="299" spans="1:47" s="2" customFormat="1" ht="12">
      <c r="A299" s="39"/>
      <c r="B299" s="40"/>
      <c r="C299" s="41"/>
      <c r="D299" s="218" t="s">
        <v>152</v>
      </c>
      <c r="E299" s="41"/>
      <c r="F299" s="219" t="s">
        <v>1329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152</v>
      </c>
      <c r="AU299" s="18" t="s">
        <v>82</v>
      </c>
    </row>
    <row r="300" spans="1:63" s="12" customFormat="1" ht="22.8" customHeight="1">
      <c r="A300" s="12"/>
      <c r="B300" s="189"/>
      <c r="C300" s="190"/>
      <c r="D300" s="191" t="s">
        <v>71</v>
      </c>
      <c r="E300" s="203" t="s">
        <v>694</v>
      </c>
      <c r="F300" s="203" t="s">
        <v>695</v>
      </c>
      <c r="G300" s="190"/>
      <c r="H300" s="190"/>
      <c r="I300" s="193"/>
      <c r="J300" s="204">
        <f>BK300</f>
        <v>0</v>
      </c>
      <c r="K300" s="190"/>
      <c r="L300" s="195"/>
      <c r="M300" s="196"/>
      <c r="N300" s="197"/>
      <c r="O300" s="197"/>
      <c r="P300" s="198">
        <f>SUM(P301:P304)</f>
        <v>0</v>
      </c>
      <c r="Q300" s="197"/>
      <c r="R300" s="198">
        <f>SUM(R301:R304)</f>
        <v>0</v>
      </c>
      <c r="S300" s="197"/>
      <c r="T300" s="199">
        <f>SUM(T301:T304)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0" t="s">
        <v>80</v>
      </c>
      <c r="AT300" s="201" t="s">
        <v>71</v>
      </c>
      <c r="AU300" s="201" t="s">
        <v>80</v>
      </c>
      <c r="AY300" s="200" t="s">
        <v>143</v>
      </c>
      <c r="BK300" s="202">
        <f>SUM(BK301:BK304)</f>
        <v>0</v>
      </c>
    </row>
    <row r="301" spans="1:65" s="2" customFormat="1" ht="49.05" customHeight="1">
      <c r="A301" s="39"/>
      <c r="B301" s="40"/>
      <c r="C301" s="205" t="s">
        <v>525</v>
      </c>
      <c r="D301" s="205" t="s">
        <v>145</v>
      </c>
      <c r="E301" s="206" t="s">
        <v>1330</v>
      </c>
      <c r="F301" s="207" t="s">
        <v>1331</v>
      </c>
      <c r="G301" s="208" t="s">
        <v>192</v>
      </c>
      <c r="H301" s="209">
        <v>93.366</v>
      </c>
      <c r="I301" s="210"/>
      <c r="J301" s="211">
        <f>ROUND(I301*H301,2)</f>
        <v>0</v>
      </c>
      <c r="K301" s="207" t="s">
        <v>149</v>
      </c>
      <c r="L301" s="45"/>
      <c r="M301" s="212" t="s">
        <v>19</v>
      </c>
      <c r="N301" s="213" t="s">
        <v>43</v>
      </c>
      <c r="O301" s="85"/>
      <c r="P301" s="214">
        <f>O301*H301</f>
        <v>0</v>
      </c>
      <c r="Q301" s="214">
        <v>0</v>
      </c>
      <c r="R301" s="214">
        <f>Q301*H301</f>
        <v>0</v>
      </c>
      <c r="S301" s="214">
        <v>0</v>
      </c>
      <c r="T301" s="21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6" t="s">
        <v>150</v>
      </c>
      <c r="AT301" s="216" t="s">
        <v>145</v>
      </c>
      <c r="AU301" s="216" t="s">
        <v>82</v>
      </c>
      <c r="AY301" s="18" t="s">
        <v>143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8" t="s">
        <v>80</v>
      </c>
      <c r="BK301" s="217">
        <f>ROUND(I301*H301,2)</f>
        <v>0</v>
      </c>
      <c r="BL301" s="18" t="s">
        <v>150</v>
      </c>
      <c r="BM301" s="216" t="s">
        <v>1332</v>
      </c>
    </row>
    <row r="302" spans="1:47" s="2" customFormat="1" ht="12">
      <c r="A302" s="39"/>
      <c r="B302" s="40"/>
      <c r="C302" s="41"/>
      <c r="D302" s="218" t="s">
        <v>152</v>
      </c>
      <c r="E302" s="41"/>
      <c r="F302" s="219" t="s">
        <v>1333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152</v>
      </c>
      <c r="AU302" s="18" t="s">
        <v>82</v>
      </c>
    </row>
    <row r="303" spans="1:65" s="2" customFormat="1" ht="55.5" customHeight="1">
      <c r="A303" s="39"/>
      <c r="B303" s="40"/>
      <c r="C303" s="205" t="s">
        <v>529</v>
      </c>
      <c r="D303" s="205" t="s">
        <v>145</v>
      </c>
      <c r="E303" s="206" t="s">
        <v>1334</v>
      </c>
      <c r="F303" s="207" t="s">
        <v>1335</v>
      </c>
      <c r="G303" s="208" t="s">
        <v>192</v>
      </c>
      <c r="H303" s="209">
        <v>93.366</v>
      </c>
      <c r="I303" s="210"/>
      <c r="J303" s="211">
        <f>ROUND(I303*H303,2)</f>
        <v>0</v>
      </c>
      <c r="K303" s="207" t="s">
        <v>149</v>
      </c>
      <c r="L303" s="45"/>
      <c r="M303" s="212" t="s">
        <v>19</v>
      </c>
      <c r="N303" s="213" t="s">
        <v>43</v>
      </c>
      <c r="O303" s="85"/>
      <c r="P303" s="214">
        <f>O303*H303</f>
        <v>0</v>
      </c>
      <c r="Q303" s="214">
        <v>0</v>
      </c>
      <c r="R303" s="214">
        <f>Q303*H303</f>
        <v>0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150</v>
      </c>
      <c r="AT303" s="216" t="s">
        <v>145</v>
      </c>
      <c r="AU303" s="216" t="s">
        <v>82</v>
      </c>
      <c r="AY303" s="18" t="s">
        <v>143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80</v>
      </c>
      <c r="BK303" s="217">
        <f>ROUND(I303*H303,2)</f>
        <v>0</v>
      </c>
      <c r="BL303" s="18" t="s">
        <v>150</v>
      </c>
      <c r="BM303" s="216" t="s">
        <v>1336</v>
      </c>
    </row>
    <row r="304" spans="1:47" s="2" customFormat="1" ht="12">
      <c r="A304" s="39"/>
      <c r="B304" s="40"/>
      <c r="C304" s="41"/>
      <c r="D304" s="218" t="s">
        <v>152</v>
      </c>
      <c r="E304" s="41"/>
      <c r="F304" s="219" t="s">
        <v>1337</v>
      </c>
      <c r="G304" s="41"/>
      <c r="H304" s="41"/>
      <c r="I304" s="220"/>
      <c r="J304" s="41"/>
      <c r="K304" s="41"/>
      <c r="L304" s="45"/>
      <c r="M304" s="251"/>
      <c r="N304" s="252"/>
      <c r="O304" s="248"/>
      <c r="P304" s="248"/>
      <c r="Q304" s="248"/>
      <c r="R304" s="248"/>
      <c r="S304" s="248"/>
      <c r="T304" s="25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152</v>
      </c>
      <c r="AU304" s="18" t="s">
        <v>82</v>
      </c>
    </row>
    <row r="305" spans="1:31" s="2" customFormat="1" ht="6.95" customHeight="1">
      <c r="A305" s="39"/>
      <c r="B305" s="60"/>
      <c r="C305" s="61"/>
      <c r="D305" s="61"/>
      <c r="E305" s="61"/>
      <c r="F305" s="61"/>
      <c r="G305" s="61"/>
      <c r="H305" s="61"/>
      <c r="I305" s="61"/>
      <c r="J305" s="61"/>
      <c r="K305" s="61"/>
      <c r="L305" s="45"/>
      <c r="M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</row>
  </sheetData>
  <sheetProtection password="CC35" sheet="1" objects="1" scenarios="1" formatColumns="0" formatRows="0" autoFilter="0"/>
  <autoFilter ref="C85:K30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1/121151114"/>
    <hyperlink ref="F94" r:id="rId2" display="https://podminky.urs.cz/item/CS_URS_2022_01/132254205"/>
    <hyperlink ref="F108" r:id="rId3" display="https://podminky.urs.cz/item/CS_URS_2022_01/132354205"/>
    <hyperlink ref="F110" r:id="rId4" display="https://podminky.urs.cz/item/CS_URS_2022_01/151101101"/>
    <hyperlink ref="F118" r:id="rId5" display="https://podminky.urs.cz/item/CS_URS_2022_01/151101111"/>
    <hyperlink ref="F121" r:id="rId6" display="https://podminky.urs.cz/item/CS_URS_2022_01/174151101"/>
    <hyperlink ref="F130" r:id="rId7" display="https://podminky.urs.cz/item/CS_URS_2022_01/175151101"/>
    <hyperlink ref="F144" r:id="rId8" display="https://podminky.urs.cz/item/CS_URS_2022_01/181351114"/>
    <hyperlink ref="F146" r:id="rId9" display="https://podminky.urs.cz/item/CS_URS_2022_01/181411122"/>
    <hyperlink ref="F166" r:id="rId10" display="https://podminky.urs.cz/item/CS_URS_2022_01/452112111"/>
    <hyperlink ref="F172" r:id="rId11" display="https://podminky.urs.cz/item/CS_URS_2022_01/452311131"/>
    <hyperlink ref="F176" r:id="rId12" display="https://podminky.urs.cz/item/CS_URS_2022_01/452312131"/>
    <hyperlink ref="F183" r:id="rId13" display="https://podminky.urs.cz/item/CS_URS_2022_01/597161111"/>
    <hyperlink ref="F186" r:id="rId14" display="https://podminky.urs.cz/item/CS_URS_2022_01/871360410"/>
    <hyperlink ref="F195" r:id="rId15" display="https://podminky.urs.cz/item/CS_URS_2022_01/871370410"/>
    <hyperlink ref="F202" r:id="rId16" display="https://podminky.urs.cz/item/CS_URS_2022_01/871390410"/>
    <hyperlink ref="F209" r:id="rId17" display="https://podminky.urs.cz/item/CS_URS_2022_01/877360410"/>
    <hyperlink ref="F212" r:id="rId18" display="https://podminky.urs.cz/item/CS_URS_2022_01/877360420"/>
    <hyperlink ref="F217" r:id="rId19" display="https://podminky.urs.cz/item/CS_URS_2022_01/877370420"/>
    <hyperlink ref="F221" r:id="rId20" display="https://podminky.urs.cz/item/CS_URS_2022_01/877390420"/>
    <hyperlink ref="F225" r:id="rId21" display="https://podminky.urs.cz/item/CS_URS_2022_01/892372111"/>
    <hyperlink ref="F227" r:id="rId22" display="https://podminky.urs.cz/item/CS_URS_2022_01/892381111"/>
    <hyperlink ref="F235" r:id="rId23" display="https://podminky.urs.cz/item/CS_URS_2022_01/892421111"/>
    <hyperlink ref="F239" r:id="rId24" display="https://podminky.urs.cz/item/CS_URS_2022_01/892442111"/>
    <hyperlink ref="F241" r:id="rId25" display="https://podminky.urs.cz/item/CS_URS_2022_01/894118001"/>
    <hyperlink ref="F243" r:id="rId26" display="https://podminky.urs.cz/item/CS_URS_2022_01/894411121"/>
    <hyperlink ref="F245" r:id="rId27" display="https://podminky.urs.cz/item/CS_URS_2022_01/894411131"/>
    <hyperlink ref="F268" r:id="rId28" display="https://podminky.urs.cz/item/CS_URS_2022_01/899304111"/>
    <hyperlink ref="F283" r:id="rId29" display="https://podminky.urs.cz/item/CS_URS_2022_01/899623141"/>
    <hyperlink ref="F289" r:id="rId30" display="https://podminky.urs.cz/item/CS_URS_2022_01/899643111"/>
    <hyperlink ref="F299" r:id="rId31" display="https://podminky.urs.cz/item/CS_URS_2022_01/938902322"/>
    <hyperlink ref="F302" r:id="rId32" display="https://podminky.urs.cz/item/CS_URS_2022_01/998276101"/>
    <hyperlink ref="F304" r:id="rId33" display="https://podminky.urs.cz/item/CS_URS_2022_01/99827612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1338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949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SÚSPK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>28057198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>MACÁN PROJEKCE DS s.r.o.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>28057198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>MACÁN PROJEKCE DS s.r.o.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ROUND((SUM(BE84:BE202)),2)</f>
        <v>0</v>
      </c>
      <c r="G33" s="39"/>
      <c r="H33" s="39"/>
      <c r="I33" s="149">
        <v>0.21</v>
      </c>
      <c r="J33" s="148">
        <f>ROUND(((SUM(BE84:BE202))*I33),2)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ROUND((SUM(BF84:BF202)),2)</f>
        <v>0</v>
      </c>
      <c r="G34" s="39"/>
      <c r="H34" s="39"/>
      <c r="I34" s="149">
        <v>0.15</v>
      </c>
      <c r="J34" s="148">
        <f>ROUND(((SUM(BF84:BF202))*I34),2)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ROUND((SUM(BG84:BG202)),2)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ROUND((SUM(BH84:BH202)),2)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ROUND((SUM(BI84:BI202)),2)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302_1 - VODOVOD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SÚSPK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MACÁN PROJEKCE DS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9" customFormat="1" ht="24.95" customHeight="1">
      <c r="A60" s="9"/>
      <c r="B60" s="166"/>
      <c r="C60" s="167"/>
      <c r="D60" s="168" t="s">
        <v>117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118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120</v>
      </c>
      <c r="E62" s="175"/>
      <c r="F62" s="175"/>
      <c r="G62" s="175"/>
      <c r="H62" s="175"/>
      <c r="I62" s="175"/>
      <c r="J62" s="176">
        <f>J124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122</v>
      </c>
      <c r="E63" s="175"/>
      <c r="F63" s="175"/>
      <c r="G63" s="175"/>
      <c r="H63" s="175"/>
      <c r="I63" s="175"/>
      <c r="J63" s="176">
        <f>J131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125</v>
      </c>
      <c r="E64" s="175"/>
      <c r="F64" s="175"/>
      <c r="G64" s="175"/>
      <c r="H64" s="175"/>
      <c r="I64" s="175"/>
      <c r="J64" s="176">
        <f>J198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128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PŘELOŽKA SILNICE II/117 MĚČÍN TENDR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111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SO 302_1 - VODOVOD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9. 1. 2023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5.65" customHeight="1">
      <c r="A80" s="39"/>
      <c r="B80" s="40"/>
      <c r="C80" s="33" t="s">
        <v>25</v>
      </c>
      <c r="D80" s="41"/>
      <c r="E80" s="41"/>
      <c r="F80" s="28" t="str">
        <f>E15</f>
        <v>SÚSPK</v>
      </c>
      <c r="G80" s="41"/>
      <c r="H80" s="41"/>
      <c r="I80" s="33" t="s">
        <v>31</v>
      </c>
      <c r="J80" s="37" t="str">
        <f>E21</f>
        <v>MACÁN PROJEKCE DS s.r.o.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5.6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35</v>
      </c>
      <c r="J81" s="37" t="str">
        <f>E24</f>
        <v>MACÁN PROJEKCE DS s.r.o.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129</v>
      </c>
      <c r="D83" s="181" t="s">
        <v>57</v>
      </c>
      <c r="E83" s="181" t="s">
        <v>53</v>
      </c>
      <c r="F83" s="181" t="s">
        <v>54</v>
      </c>
      <c r="G83" s="181" t="s">
        <v>130</v>
      </c>
      <c r="H83" s="181" t="s">
        <v>131</v>
      </c>
      <c r="I83" s="181" t="s">
        <v>132</v>
      </c>
      <c r="J83" s="181" t="s">
        <v>115</v>
      </c>
      <c r="K83" s="182" t="s">
        <v>133</v>
      </c>
      <c r="L83" s="183"/>
      <c r="M83" s="93" t="s">
        <v>19</v>
      </c>
      <c r="N83" s="94" t="s">
        <v>42</v>
      </c>
      <c r="O83" s="94" t="s">
        <v>134</v>
      </c>
      <c r="P83" s="94" t="s">
        <v>135</v>
      </c>
      <c r="Q83" s="94" t="s">
        <v>136</v>
      </c>
      <c r="R83" s="94" t="s">
        <v>137</v>
      </c>
      <c r="S83" s="94" t="s">
        <v>138</v>
      </c>
      <c r="T83" s="95" t="s">
        <v>139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140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279.2497495535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71</v>
      </c>
      <c r="AU84" s="18" t="s">
        <v>116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71</v>
      </c>
      <c r="E85" s="192" t="s">
        <v>141</v>
      </c>
      <c r="F85" s="192" t="s">
        <v>142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P86+P124+P131+P198</f>
        <v>0</v>
      </c>
      <c r="Q85" s="197"/>
      <c r="R85" s="198">
        <f>R86+R124+R131+R198</f>
        <v>279.2497495535</v>
      </c>
      <c r="S85" s="197"/>
      <c r="T85" s="199">
        <f>T86+T124+T131+T198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80</v>
      </c>
      <c r="AT85" s="201" t="s">
        <v>71</v>
      </c>
      <c r="AU85" s="201" t="s">
        <v>72</v>
      </c>
      <c r="AY85" s="200" t="s">
        <v>143</v>
      </c>
      <c r="BK85" s="202">
        <f>BK86+BK124+BK131+BK198</f>
        <v>0</v>
      </c>
    </row>
    <row r="86" spans="1:63" s="12" customFormat="1" ht="22.8" customHeight="1">
      <c r="A86" s="12"/>
      <c r="B86" s="189"/>
      <c r="C86" s="190"/>
      <c r="D86" s="191" t="s">
        <v>71</v>
      </c>
      <c r="E86" s="203" t="s">
        <v>80</v>
      </c>
      <c r="F86" s="203" t="s">
        <v>144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SUM(P87:P123)</f>
        <v>0</v>
      </c>
      <c r="Q86" s="197"/>
      <c r="R86" s="198">
        <f>SUM(R87:R123)</f>
        <v>221.982932372</v>
      </c>
      <c r="S86" s="197"/>
      <c r="T86" s="199">
        <f>SUM(T87:T123)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80</v>
      </c>
      <c r="AT86" s="201" t="s">
        <v>71</v>
      </c>
      <c r="AU86" s="201" t="s">
        <v>80</v>
      </c>
      <c r="AY86" s="200" t="s">
        <v>143</v>
      </c>
      <c r="BK86" s="202">
        <f>SUM(BK87:BK123)</f>
        <v>0</v>
      </c>
    </row>
    <row r="87" spans="1:65" s="2" customFormat="1" ht="49.05" customHeight="1">
      <c r="A87" s="39"/>
      <c r="B87" s="40"/>
      <c r="C87" s="205" t="s">
        <v>80</v>
      </c>
      <c r="D87" s="205" t="s">
        <v>145</v>
      </c>
      <c r="E87" s="206" t="s">
        <v>1098</v>
      </c>
      <c r="F87" s="207" t="s">
        <v>1099</v>
      </c>
      <c r="G87" s="208" t="s">
        <v>183</v>
      </c>
      <c r="H87" s="209">
        <v>254.3</v>
      </c>
      <c r="I87" s="210"/>
      <c r="J87" s="211">
        <f>ROUND(I87*H87,2)</f>
        <v>0</v>
      </c>
      <c r="K87" s="207" t="s">
        <v>149</v>
      </c>
      <c r="L87" s="45"/>
      <c r="M87" s="212" t="s">
        <v>19</v>
      </c>
      <c r="N87" s="213" t="s">
        <v>43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150</v>
      </c>
      <c r="AT87" s="216" t="s">
        <v>145</v>
      </c>
      <c r="AU87" s="216" t="s">
        <v>82</v>
      </c>
      <c r="AY87" s="18" t="s">
        <v>143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80</v>
      </c>
      <c r="BK87" s="217">
        <f>ROUND(I87*H87,2)</f>
        <v>0</v>
      </c>
      <c r="BL87" s="18" t="s">
        <v>150</v>
      </c>
      <c r="BM87" s="216" t="s">
        <v>82</v>
      </c>
    </row>
    <row r="88" spans="1:47" s="2" customFormat="1" ht="12">
      <c r="A88" s="39"/>
      <c r="B88" s="40"/>
      <c r="C88" s="41"/>
      <c r="D88" s="218" t="s">
        <v>152</v>
      </c>
      <c r="E88" s="41"/>
      <c r="F88" s="219" t="s">
        <v>1100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152</v>
      </c>
      <c r="AU88" s="18" t="s">
        <v>82</v>
      </c>
    </row>
    <row r="89" spans="1:51" s="13" customFormat="1" ht="12">
      <c r="A89" s="13"/>
      <c r="B89" s="225"/>
      <c r="C89" s="226"/>
      <c r="D89" s="223" t="s">
        <v>186</v>
      </c>
      <c r="E89" s="227" t="s">
        <v>19</v>
      </c>
      <c r="F89" s="228" t="s">
        <v>1339</v>
      </c>
      <c r="G89" s="226"/>
      <c r="H89" s="229">
        <v>483.66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186</v>
      </c>
      <c r="AU89" s="235" t="s">
        <v>82</v>
      </c>
      <c r="AV89" s="13" t="s">
        <v>82</v>
      </c>
      <c r="AW89" s="13" t="s">
        <v>34</v>
      </c>
      <c r="AX89" s="13" t="s">
        <v>72</v>
      </c>
      <c r="AY89" s="235" t="s">
        <v>143</v>
      </c>
    </row>
    <row r="90" spans="1:51" s="13" customFormat="1" ht="12">
      <c r="A90" s="13"/>
      <c r="B90" s="225"/>
      <c r="C90" s="226"/>
      <c r="D90" s="223" t="s">
        <v>186</v>
      </c>
      <c r="E90" s="227" t="s">
        <v>19</v>
      </c>
      <c r="F90" s="228" t="s">
        <v>1340</v>
      </c>
      <c r="G90" s="226"/>
      <c r="H90" s="229">
        <v>11.34</v>
      </c>
      <c r="I90" s="230"/>
      <c r="J90" s="226"/>
      <c r="K90" s="226"/>
      <c r="L90" s="231"/>
      <c r="M90" s="232"/>
      <c r="N90" s="233"/>
      <c r="O90" s="233"/>
      <c r="P90" s="233"/>
      <c r="Q90" s="233"/>
      <c r="R90" s="233"/>
      <c r="S90" s="233"/>
      <c r="T90" s="23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5" t="s">
        <v>186</v>
      </c>
      <c r="AU90" s="235" t="s">
        <v>82</v>
      </c>
      <c r="AV90" s="13" t="s">
        <v>82</v>
      </c>
      <c r="AW90" s="13" t="s">
        <v>34</v>
      </c>
      <c r="AX90" s="13" t="s">
        <v>72</v>
      </c>
      <c r="AY90" s="235" t="s">
        <v>143</v>
      </c>
    </row>
    <row r="91" spans="1:51" s="13" customFormat="1" ht="12">
      <c r="A91" s="13"/>
      <c r="B91" s="225"/>
      <c r="C91" s="226"/>
      <c r="D91" s="223" t="s">
        <v>186</v>
      </c>
      <c r="E91" s="227" t="s">
        <v>19</v>
      </c>
      <c r="F91" s="228" t="s">
        <v>1341</v>
      </c>
      <c r="G91" s="226"/>
      <c r="H91" s="229">
        <v>13.6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186</v>
      </c>
      <c r="AU91" s="235" t="s">
        <v>82</v>
      </c>
      <c r="AV91" s="13" t="s">
        <v>82</v>
      </c>
      <c r="AW91" s="13" t="s">
        <v>34</v>
      </c>
      <c r="AX91" s="13" t="s">
        <v>72</v>
      </c>
      <c r="AY91" s="235" t="s">
        <v>143</v>
      </c>
    </row>
    <row r="92" spans="1:51" s="14" customFormat="1" ht="12">
      <c r="A92" s="14"/>
      <c r="B92" s="256"/>
      <c r="C92" s="257"/>
      <c r="D92" s="223" t="s">
        <v>186</v>
      </c>
      <c r="E92" s="258" t="s">
        <v>19</v>
      </c>
      <c r="F92" s="259" t="s">
        <v>1097</v>
      </c>
      <c r="G92" s="257"/>
      <c r="H92" s="260">
        <v>508.6</v>
      </c>
      <c r="I92" s="261"/>
      <c r="J92" s="257"/>
      <c r="K92" s="257"/>
      <c r="L92" s="262"/>
      <c r="M92" s="263"/>
      <c r="N92" s="264"/>
      <c r="O92" s="264"/>
      <c r="P92" s="264"/>
      <c r="Q92" s="264"/>
      <c r="R92" s="264"/>
      <c r="S92" s="264"/>
      <c r="T92" s="26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66" t="s">
        <v>186</v>
      </c>
      <c r="AU92" s="266" t="s">
        <v>82</v>
      </c>
      <c r="AV92" s="14" t="s">
        <v>150</v>
      </c>
      <c r="AW92" s="14" t="s">
        <v>34</v>
      </c>
      <c r="AX92" s="14" t="s">
        <v>72</v>
      </c>
      <c r="AY92" s="266" t="s">
        <v>143</v>
      </c>
    </row>
    <row r="93" spans="1:51" s="13" customFormat="1" ht="12">
      <c r="A93" s="13"/>
      <c r="B93" s="225"/>
      <c r="C93" s="226"/>
      <c r="D93" s="223" t="s">
        <v>186</v>
      </c>
      <c r="E93" s="227" t="s">
        <v>19</v>
      </c>
      <c r="F93" s="228" t="s">
        <v>1342</v>
      </c>
      <c r="G93" s="226"/>
      <c r="H93" s="229">
        <v>254.3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186</v>
      </c>
      <c r="AU93" s="235" t="s">
        <v>82</v>
      </c>
      <c r="AV93" s="13" t="s">
        <v>82</v>
      </c>
      <c r="AW93" s="13" t="s">
        <v>34</v>
      </c>
      <c r="AX93" s="13" t="s">
        <v>72</v>
      </c>
      <c r="AY93" s="235" t="s">
        <v>143</v>
      </c>
    </row>
    <row r="94" spans="1:51" s="14" customFormat="1" ht="12">
      <c r="A94" s="14"/>
      <c r="B94" s="256"/>
      <c r="C94" s="257"/>
      <c r="D94" s="223" t="s">
        <v>186</v>
      </c>
      <c r="E94" s="258" t="s">
        <v>19</v>
      </c>
      <c r="F94" s="259" t="s">
        <v>1097</v>
      </c>
      <c r="G94" s="257"/>
      <c r="H94" s="260">
        <v>254.3</v>
      </c>
      <c r="I94" s="261"/>
      <c r="J94" s="257"/>
      <c r="K94" s="257"/>
      <c r="L94" s="262"/>
      <c r="M94" s="263"/>
      <c r="N94" s="264"/>
      <c r="O94" s="264"/>
      <c r="P94" s="264"/>
      <c r="Q94" s="264"/>
      <c r="R94" s="264"/>
      <c r="S94" s="264"/>
      <c r="T94" s="26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6" t="s">
        <v>186</v>
      </c>
      <c r="AU94" s="266" t="s">
        <v>82</v>
      </c>
      <c r="AV94" s="14" t="s">
        <v>150</v>
      </c>
      <c r="AW94" s="14" t="s">
        <v>34</v>
      </c>
      <c r="AX94" s="14" t="s">
        <v>80</v>
      </c>
      <c r="AY94" s="266" t="s">
        <v>143</v>
      </c>
    </row>
    <row r="95" spans="1:65" s="2" customFormat="1" ht="49.05" customHeight="1">
      <c r="A95" s="39"/>
      <c r="B95" s="40"/>
      <c r="C95" s="205" t="s">
        <v>82</v>
      </c>
      <c r="D95" s="205" t="s">
        <v>145</v>
      </c>
      <c r="E95" s="206" t="s">
        <v>1111</v>
      </c>
      <c r="F95" s="207" t="s">
        <v>1112</v>
      </c>
      <c r="G95" s="208" t="s">
        <v>183</v>
      </c>
      <c r="H95" s="209">
        <v>254.3</v>
      </c>
      <c r="I95" s="210"/>
      <c r="J95" s="211">
        <f>ROUND(I95*H95,2)</f>
        <v>0</v>
      </c>
      <c r="K95" s="207" t="s">
        <v>149</v>
      </c>
      <c r="L95" s="45"/>
      <c r="M95" s="212" t="s">
        <v>19</v>
      </c>
      <c r="N95" s="213" t="s">
        <v>43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150</v>
      </c>
      <c r="AT95" s="216" t="s">
        <v>145</v>
      </c>
      <c r="AU95" s="216" t="s">
        <v>82</v>
      </c>
      <c r="AY95" s="18" t="s">
        <v>143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150</v>
      </c>
      <c r="BM95" s="216" t="s">
        <v>150</v>
      </c>
    </row>
    <row r="96" spans="1:47" s="2" customFormat="1" ht="12">
      <c r="A96" s="39"/>
      <c r="B96" s="40"/>
      <c r="C96" s="41"/>
      <c r="D96" s="218" t="s">
        <v>152</v>
      </c>
      <c r="E96" s="41"/>
      <c r="F96" s="219" t="s">
        <v>1113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152</v>
      </c>
      <c r="AU96" s="18" t="s">
        <v>82</v>
      </c>
    </row>
    <row r="97" spans="1:65" s="2" customFormat="1" ht="37.8" customHeight="1">
      <c r="A97" s="39"/>
      <c r="B97" s="40"/>
      <c r="C97" s="205" t="s">
        <v>162</v>
      </c>
      <c r="D97" s="205" t="s">
        <v>145</v>
      </c>
      <c r="E97" s="206" t="s">
        <v>235</v>
      </c>
      <c r="F97" s="207" t="s">
        <v>236</v>
      </c>
      <c r="G97" s="208" t="s">
        <v>148</v>
      </c>
      <c r="H97" s="209">
        <v>1017.2</v>
      </c>
      <c r="I97" s="210"/>
      <c r="J97" s="211">
        <f>ROUND(I97*H97,2)</f>
        <v>0</v>
      </c>
      <c r="K97" s="207" t="s">
        <v>149</v>
      </c>
      <c r="L97" s="45"/>
      <c r="M97" s="212" t="s">
        <v>19</v>
      </c>
      <c r="N97" s="213" t="s">
        <v>43</v>
      </c>
      <c r="O97" s="85"/>
      <c r="P97" s="214">
        <f>O97*H97</f>
        <v>0</v>
      </c>
      <c r="Q97" s="214">
        <v>0.00083851</v>
      </c>
      <c r="R97" s="214">
        <f>Q97*H97</f>
        <v>0.852932372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150</v>
      </c>
      <c r="AT97" s="216" t="s">
        <v>145</v>
      </c>
      <c r="AU97" s="216" t="s">
        <v>82</v>
      </c>
      <c r="AY97" s="18" t="s">
        <v>143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150</v>
      </c>
      <c r="BM97" s="216" t="s">
        <v>180</v>
      </c>
    </row>
    <row r="98" spans="1:47" s="2" customFormat="1" ht="12">
      <c r="A98" s="39"/>
      <c r="B98" s="40"/>
      <c r="C98" s="41"/>
      <c r="D98" s="218" t="s">
        <v>152</v>
      </c>
      <c r="E98" s="41"/>
      <c r="F98" s="219" t="s">
        <v>238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152</v>
      </c>
      <c r="AU98" s="18" t="s">
        <v>82</v>
      </c>
    </row>
    <row r="99" spans="1:51" s="13" customFormat="1" ht="12">
      <c r="A99" s="13"/>
      <c r="B99" s="225"/>
      <c r="C99" s="226"/>
      <c r="D99" s="223" t="s">
        <v>186</v>
      </c>
      <c r="E99" s="227" t="s">
        <v>19</v>
      </c>
      <c r="F99" s="228" t="s">
        <v>1343</v>
      </c>
      <c r="G99" s="226"/>
      <c r="H99" s="229">
        <v>967.32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186</v>
      </c>
      <c r="AU99" s="235" t="s">
        <v>82</v>
      </c>
      <c r="AV99" s="13" t="s">
        <v>82</v>
      </c>
      <c r="AW99" s="13" t="s">
        <v>34</v>
      </c>
      <c r="AX99" s="13" t="s">
        <v>72</v>
      </c>
      <c r="AY99" s="235" t="s">
        <v>143</v>
      </c>
    </row>
    <row r="100" spans="1:51" s="13" customFormat="1" ht="12">
      <c r="A100" s="13"/>
      <c r="B100" s="225"/>
      <c r="C100" s="226"/>
      <c r="D100" s="223" t="s">
        <v>186</v>
      </c>
      <c r="E100" s="227" t="s">
        <v>19</v>
      </c>
      <c r="F100" s="228" t="s">
        <v>1344</v>
      </c>
      <c r="G100" s="226"/>
      <c r="H100" s="229">
        <v>22.68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186</v>
      </c>
      <c r="AU100" s="235" t="s">
        <v>82</v>
      </c>
      <c r="AV100" s="13" t="s">
        <v>82</v>
      </c>
      <c r="AW100" s="13" t="s">
        <v>34</v>
      </c>
      <c r="AX100" s="13" t="s">
        <v>72</v>
      </c>
      <c r="AY100" s="235" t="s">
        <v>143</v>
      </c>
    </row>
    <row r="101" spans="1:51" s="13" customFormat="1" ht="12">
      <c r="A101" s="13"/>
      <c r="B101" s="225"/>
      <c r="C101" s="226"/>
      <c r="D101" s="223" t="s">
        <v>186</v>
      </c>
      <c r="E101" s="227" t="s">
        <v>19</v>
      </c>
      <c r="F101" s="228" t="s">
        <v>1345</v>
      </c>
      <c r="G101" s="226"/>
      <c r="H101" s="229">
        <v>27.2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186</v>
      </c>
      <c r="AU101" s="235" t="s">
        <v>82</v>
      </c>
      <c r="AV101" s="13" t="s">
        <v>82</v>
      </c>
      <c r="AW101" s="13" t="s">
        <v>34</v>
      </c>
      <c r="AX101" s="13" t="s">
        <v>72</v>
      </c>
      <c r="AY101" s="235" t="s">
        <v>143</v>
      </c>
    </row>
    <row r="102" spans="1:51" s="14" customFormat="1" ht="12">
      <c r="A102" s="14"/>
      <c r="B102" s="256"/>
      <c r="C102" s="257"/>
      <c r="D102" s="223" t="s">
        <v>186</v>
      </c>
      <c r="E102" s="258" t="s">
        <v>19</v>
      </c>
      <c r="F102" s="259" t="s">
        <v>1097</v>
      </c>
      <c r="G102" s="257"/>
      <c r="H102" s="260">
        <v>1017.2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6" t="s">
        <v>186</v>
      </c>
      <c r="AU102" s="266" t="s">
        <v>82</v>
      </c>
      <c r="AV102" s="14" t="s">
        <v>150</v>
      </c>
      <c r="AW102" s="14" t="s">
        <v>34</v>
      </c>
      <c r="AX102" s="14" t="s">
        <v>80</v>
      </c>
      <c r="AY102" s="266" t="s">
        <v>143</v>
      </c>
    </row>
    <row r="103" spans="1:65" s="2" customFormat="1" ht="44.25" customHeight="1">
      <c r="A103" s="39"/>
      <c r="B103" s="40"/>
      <c r="C103" s="205" t="s">
        <v>150</v>
      </c>
      <c r="D103" s="205" t="s">
        <v>145</v>
      </c>
      <c r="E103" s="206" t="s">
        <v>240</v>
      </c>
      <c r="F103" s="207" t="s">
        <v>241</v>
      </c>
      <c r="G103" s="208" t="s">
        <v>148</v>
      </c>
      <c r="H103" s="209">
        <v>1017.2</v>
      </c>
      <c r="I103" s="210"/>
      <c r="J103" s="211">
        <f>ROUND(I103*H103,2)</f>
        <v>0</v>
      </c>
      <c r="K103" s="207" t="s">
        <v>149</v>
      </c>
      <c r="L103" s="45"/>
      <c r="M103" s="212" t="s">
        <v>19</v>
      </c>
      <c r="N103" s="213" t="s">
        <v>43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150</v>
      </c>
      <c r="AT103" s="216" t="s">
        <v>145</v>
      </c>
      <c r="AU103" s="216" t="s">
        <v>82</v>
      </c>
      <c r="AY103" s="18" t="s">
        <v>143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150</v>
      </c>
      <c r="BM103" s="216" t="s">
        <v>193</v>
      </c>
    </row>
    <row r="104" spans="1:47" s="2" customFormat="1" ht="12">
      <c r="A104" s="39"/>
      <c r="B104" s="40"/>
      <c r="C104" s="41"/>
      <c r="D104" s="218" t="s">
        <v>152</v>
      </c>
      <c r="E104" s="41"/>
      <c r="F104" s="219" t="s">
        <v>243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152</v>
      </c>
      <c r="AU104" s="18" t="s">
        <v>82</v>
      </c>
    </row>
    <row r="105" spans="1:65" s="2" customFormat="1" ht="49.05" customHeight="1">
      <c r="A105" s="39"/>
      <c r="B105" s="40"/>
      <c r="C105" s="205" t="s">
        <v>174</v>
      </c>
      <c r="D105" s="205" t="s">
        <v>145</v>
      </c>
      <c r="E105" s="206" t="s">
        <v>1119</v>
      </c>
      <c r="F105" s="207" t="s">
        <v>1120</v>
      </c>
      <c r="G105" s="208" t="s">
        <v>192</v>
      </c>
      <c r="H105" s="209">
        <v>915.48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150</v>
      </c>
      <c r="AT105" s="216" t="s">
        <v>145</v>
      </c>
      <c r="AU105" s="216" t="s">
        <v>82</v>
      </c>
      <c r="AY105" s="18" t="s">
        <v>143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150</v>
      </c>
      <c r="BM105" s="216" t="s">
        <v>207</v>
      </c>
    </row>
    <row r="106" spans="1:65" s="2" customFormat="1" ht="44.25" customHeight="1">
      <c r="A106" s="39"/>
      <c r="B106" s="40"/>
      <c r="C106" s="205" t="s">
        <v>180</v>
      </c>
      <c r="D106" s="205" t="s">
        <v>145</v>
      </c>
      <c r="E106" s="206" t="s">
        <v>741</v>
      </c>
      <c r="F106" s="207" t="s">
        <v>742</v>
      </c>
      <c r="G106" s="208" t="s">
        <v>183</v>
      </c>
      <c r="H106" s="209">
        <v>369.685</v>
      </c>
      <c r="I106" s="210"/>
      <c r="J106" s="211">
        <f>ROUND(I106*H106,2)</f>
        <v>0</v>
      </c>
      <c r="K106" s="207" t="s">
        <v>149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150</v>
      </c>
      <c r="AT106" s="216" t="s">
        <v>145</v>
      </c>
      <c r="AU106" s="216" t="s">
        <v>82</v>
      </c>
      <c r="AY106" s="18" t="s">
        <v>143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150</v>
      </c>
      <c r="BM106" s="216" t="s">
        <v>220</v>
      </c>
    </row>
    <row r="107" spans="1:47" s="2" customFormat="1" ht="12">
      <c r="A107" s="39"/>
      <c r="B107" s="40"/>
      <c r="C107" s="41"/>
      <c r="D107" s="218" t="s">
        <v>152</v>
      </c>
      <c r="E107" s="41"/>
      <c r="F107" s="219" t="s">
        <v>744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152</v>
      </c>
      <c r="AU107" s="18" t="s">
        <v>82</v>
      </c>
    </row>
    <row r="108" spans="1:51" s="13" customFormat="1" ht="12">
      <c r="A108" s="13"/>
      <c r="B108" s="225"/>
      <c r="C108" s="226"/>
      <c r="D108" s="223" t="s">
        <v>186</v>
      </c>
      <c r="E108" s="227" t="s">
        <v>19</v>
      </c>
      <c r="F108" s="228" t="s">
        <v>1346</v>
      </c>
      <c r="G108" s="226"/>
      <c r="H108" s="229">
        <v>508.6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186</v>
      </c>
      <c r="AU108" s="235" t="s">
        <v>82</v>
      </c>
      <c r="AV108" s="13" t="s">
        <v>82</v>
      </c>
      <c r="AW108" s="13" t="s">
        <v>34</v>
      </c>
      <c r="AX108" s="13" t="s">
        <v>72</v>
      </c>
      <c r="AY108" s="235" t="s">
        <v>143</v>
      </c>
    </row>
    <row r="109" spans="1:51" s="13" customFormat="1" ht="12">
      <c r="A109" s="13"/>
      <c r="B109" s="225"/>
      <c r="C109" s="226"/>
      <c r="D109" s="223" t="s">
        <v>186</v>
      </c>
      <c r="E109" s="227" t="s">
        <v>19</v>
      </c>
      <c r="F109" s="228" t="s">
        <v>1347</v>
      </c>
      <c r="G109" s="226"/>
      <c r="H109" s="229">
        <v>-28.35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186</v>
      </c>
      <c r="AU109" s="235" t="s">
        <v>82</v>
      </c>
      <c r="AV109" s="13" t="s">
        <v>82</v>
      </c>
      <c r="AW109" s="13" t="s">
        <v>34</v>
      </c>
      <c r="AX109" s="13" t="s">
        <v>72</v>
      </c>
      <c r="AY109" s="235" t="s">
        <v>143</v>
      </c>
    </row>
    <row r="110" spans="1:51" s="13" customFormat="1" ht="12">
      <c r="A110" s="13"/>
      <c r="B110" s="225"/>
      <c r="C110" s="226"/>
      <c r="D110" s="223" t="s">
        <v>186</v>
      </c>
      <c r="E110" s="227" t="s">
        <v>19</v>
      </c>
      <c r="F110" s="228" t="s">
        <v>1348</v>
      </c>
      <c r="G110" s="226"/>
      <c r="H110" s="229">
        <v>-110.565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186</v>
      </c>
      <c r="AU110" s="235" t="s">
        <v>82</v>
      </c>
      <c r="AV110" s="13" t="s">
        <v>82</v>
      </c>
      <c r="AW110" s="13" t="s">
        <v>34</v>
      </c>
      <c r="AX110" s="13" t="s">
        <v>72</v>
      </c>
      <c r="AY110" s="235" t="s">
        <v>143</v>
      </c>
    </row>
    <row r="111" spans="1:51" s="14" customFormat="1" ht="12">
      <c r="A111" s="14"/>
      <c r="B111" s="256"/>
      <c r="C111" s="257"/>
      <c r="D111" s="223" t="s">
        <v>186</v>
      </c>
      <c r="E111" s="258" t="s">
        <v>19</v>
      </c>
      <c r="F111" s="259" t="s">
        <v>1097</v>
      </c>
      <c r="G111" s="257"/>
      <c r="H111" s="260">
        <v>369.685</v>
      </c>
      <c r="I111" s="261"/>
      <c r="J111" s="257"/>
      <c r="K111" s="257"/>
      <c r="L111" s="262"/>
      <c r="M111" s="263"/>
      <c r="N111" s="264"/>
      <c r="O111" s="264"/>
      <c r="P111" s="264"/>
      <c r="Q111" s="264"/>
      <c r="R111" s="264"/>
      <c r="S111" s="264"/>
      <c r="T111" s="26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6" t="s">
        <v>186</v>
      </c>
      <c r="AU111" s="266" t="s">
        <v>82</v>
      </c>
      <c r="AV111" s="14" t="s">
        <v>150</v>
      </c>
      <c r="AW111" s="14" t="s">
        <v>34</v>
      </c>
      <c r="AX111" s="14" t="s">
        <v>80</v>
      </c>
      <c r="AY111" s="266" t="s">
        <v>143</v>
      </c>
    </row>
    <row r="112" spans="1:65" s="2" customFormat="1" ht="16.5" customHeight="1">
      <c r="A112" s="39"/>
      <c r="B112" s="40"/>
      <c r="C112" s="236" t="s">
        <v>188</v>
      </c>
      <c r="D112" s="236" t="s">
        <v>189</v>
      </c>
      <c r="E112" s="237" t="s">
        <v>1126</v>
      </c>
      <c r="F112" s="238" t="s">
        <v>1127</v>
      </c>
      <c r="G112" s="239" t="s">
        <v>192</v>
      </c>
      <c r="H112" s="240">
        <v>665.433</v>
      </c>
      <c r="I112" s="241"/>
      <c r="J112" s="242">
        <f>ROUND(I112*H112,2)</f>
        <v>0</v>
      </c>
      <c r="K112" s="238" t="s">
        <v>19</v>
      </c>
      <c r="L112" s="243"/>
      <c r="M112" s="244" t="s">
        <v>19</v>
      </c>
      <c r="N112" s="245" t="s">
        <v>43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193</v>
      </c>
      <c r="AT112" s="216" t="s">
        <v>189</v>
      </c>
      <c r="AU112" s="216" t="s">
        <v>82</v>
      </c>
      <c r="AY112" s="18" t="s">
        <v>143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150</v>
      </c>
      <c r="BM112" s="216" t="s">
        <v>234</v>
      </c>
    </row>
    <row r="113" spans="1:51" s="13" customFormat="1" ht="12">
      <c r="A113" s="13"/>
      <c r="B113" s="225"/>
      <c r="C113" s="226"/>
      <c r="D113" s="223" t="s">
        <v>186</v>
      </c>
      <c r="E113" s="227" t="s">
        <v>19</v>
      </c>
      <c r="F113" s="228" t="s">
        <v>1349</v>
      </c>
      <c r="G113" s="226"/>
      <c r="H113" s="229">
        <v>665.433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186</v>
      </c>
      <c r="AU113" s="235" t="s">
        <v>82</v>
      </c>
      <c r="AV113" s="13" t="s">
        <v>82</v>
      </c>
      <c r="AW113" s="13" t="s">
        <v>34</v>
      </c>
      <c r="AX113" s="13" t="s">
        <v>72</v>
      </c>
      <c r="AY113" s="235" t="s">
        <v>143</v>
      </c>
    </row>
    <row r="114" spans="1:51" s="14" customFormat="1" ht="12">
      <c r="A114" s="14"/>
      <c r="B114" s="256"/>
      <c r="C114" s="257"/>
      <c r="D114" s="223" t="s">
        <v>186</v>
      </c>
      <c r="E114" s="258" t="s">
        <v>19</v>
      </c>
      <c r="F114" s="259" t="s">
        <v>1097</v>
      </c>
      <c r="G114" s="257"/>
      <c r="H114" s="260">
        <v>665.433</v>
      </c>
      <c r="I114" s="261"/>
      <c r="J114" s="257"/>
      <c r="K114" s="257"/>
      <c r="L114" s="262"/>
      <c r="M114" s="263"/>
      <c r="N114" s="264"/>
      <c r="O114" s="264"/>
      <c r="P114" s="264"/>
      <c r="Q114" s="264"/>
      <c r="R114" s="264"/>
      <c r="S114" s="264"/>
      <c r="T114" s="26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6" t="s">
        <v>186</v>
      </c>
      <c r="AU114" s="266" t="s">
        <v>82</v>
      </c>
      <c r="AV114" s="14" t="s">
        <v>150</v>
      </c>
      <c r="AW114" s="14" t="s">
        <v>34</v>
      </c>
      <c r="AX114" s="14" t="s">
        <v>80</v>
      </c>
      <c r="AY114" s="266" t="s">
        <v>143</v>
      </c>
    </row>
    <row r="115" spans="1:65" s="2" customFormat="1" ht="66.75" customHeight="1">
      <c r="A115" s="39"/>
      <c r="B115" s="40"/>
      <c r="C115" s="205" t="s">
        <v>193</v>
      </c>
      <c r="D115" s="205" t="s">
        <v>145</v>
      </c>
      <c r="E115" s="206" t="s">
        <v>307</v>
      </c>
      <c r="F115" s="207" t="s">
        <v>308</v>
      </c>
      <c r="G115" s="208" t="s">
        <v>183</v>
      </c>
      <c r="H115" s="209">
        <v>110.565</v>
      </c>
      <c r="I115" s="210"/>
      <c r="J115" s="211">
        <f>ROUND(I115*H115,2)</f>
        <v>0</v>
      </c>
      <c r="K115" s="207" t="s">
        <v>149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150</v>
      </c>
      <c r="AT115" s="216" t="s">
        <v>145</v>
      </c>
      <c r="AU115" s="216" t="s">
        <v>82</v>
      </c>
      <c r="AY115" s="18" t="s">
        <v>143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150</v>
      </c>
      <c r="BM115" s="216" t="s">
        <v>244</v>
      </c>
    </row>
    <row r="116" spans="1:47" s="2" customFormat="1" ht="12">
      <c r="A116" s="39"/>
      <c r="B116" s="40"/>
      <c r="C116" s="41"/>
      <c r="D116" s="218" t="s">
        <v>152</v>
      </c>
      <c r="E116" s="41"/>
      <c r="F116" s="219" t="s">
        <v>310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152</v>
      </c>
      <c r="AU116" s="18" t="s">
        <v>82</v>
      </c>
    </row>
    <row r="117" spans="1:51" s="13" customFormat="1" ht="12">
      <c r="A117" s="13"/>
      <c r="B117" s="225"/>
      <c r="C117" s="226"/>
      <c r="D117" s="223" t="s">
        <v>186</v>
      </c>
      <c r="E117" s="227" t="s">
        <v>19</v>
      </c>
      <c r="F117" s="228" t="s">
        <v>1350</v>
      </c>
      <c r="G117" s="226"/>
      <c r="H117" s="229">
        <v>104.793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186</v>
      </c>
      <c r="AU117" s="235" t="s">
        <v>82</v>
      </c>
      <c r="AV117" s="13" t="s">
        <v>82</v>
      </c>
      <c r="AW117" s="13" t="s">
        <v>34</v>
      </c>
      <c r="AX117" s="13" t="s">
        <v>72</v>
      </c>
      <c r="AY117" s="235" t="s">
        <v>143</v>
      </c>
    </row>
    <row r="118" spans="1:51" s="13" customFormat="1" ht="12">
      <c r="A118" s="13"/>
      <c r="B118" s="225"/>
      <c r="C118" s="226"/>
      <c r="D118" s="223" t="s">
        <v>186</v>
      </c>
      <c r="E118" s="227" t="s">
        <v>19</v>
      </c>
      <c r="F118" s="228" t="s">
        <v>1351</v>
      </c>
      <c r="G118" s="226"/>
      <c r="H118" s="229">
        <v>2.457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186</v>
      </c>
      <c r="AU118" s="235" t="s">
        <v>82</v>
      </c>
      <c r="AV118" s="13" t="s">
        <v>82</v>
      </c>
      <c r="AW118" s="13" t="s">
        <v>34</v>
      </c>
      <c r="AX118" s="13" t="s">
        <v>72</v>
      </c>
      <c r="AY118" s="235" t="s">
        <v>143</v>
      </c>
    </row>
    <row r="119" spans="1:51" s="13" customFormat="1" ht="12">
      <c r="A119" s="13"/>
      <c r="B119" s="225"/>
      <c r="C119" s="226"/>
      <c r="D119" s="223" t="s">
        <v>186</v>
      </c>
      <c r="E119" s="227" t="s">
        <v>19</v>
      </c>
      <c r="F119" s="228" t="s">
        <v>1352</v>
      </c>
      <c r="G119" s="226"/>
      <c r="H119" s="229">
        <v>3.315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186</v>
      </c>
      <c r="AU119" s="235" t="s">
        <v>82</v>
      </c>
      <c r="AV119" s="13" t="s">
        <v>82</v>
      </c>
      <c r="AW119" s="13" t="s">
        <v>34</v>
      </c>
      <c r="AX119" s="13" t="s">
        <v>72</v>
      </c>
      <c r="AY119" s="235" t="s">
        <v>143</v>
      </c>
    </row>
    <row r="120" spans="1:51" s="14" customFormat="1" ht="12">
      <c r="A120" s="14"/>
      <c r="B120" s="256"/>
      <c r="C120" s="257"/>
      <c r="D120" s="223" t="s">
        <v>186</v>
      </c>
      <c r="E120" s="258" t="s">
        <v>19</v>
      </c>
      <c r="F120" s="259" t="s">
        <v>1097</v>
      </c>
      <c r="G120" s="257"/>
      <c r="H120" s="260">
        <v>110.565</v>
      </c>
      <c r="I120" s="261"/>
      <c r="J120" s="257"/>
      <c r="K120" s="257"/>
      <c r="L120" s="262"/>
      <c r="M120" s="263"/>
      <c r="N120" s="264"/>
      <c r="O120" s="264"/>
      <c r="P120" s="264"/>
      <c r="Q120" s="264"/>
      <c r="R120" s="264"/>
      <c r="S120" s="264"/>
      <c r="T120" s="26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6" t="s">
        <v>186</v>
      </c>
      <c r="AU120" s="266" t="s">
        <v>82</v>
      </c>
      <c r="AV120" s="14" t="s">
        <v>150</v>
      </c>
      <c r="AW120" s="14" t="s">
        <v>34</v>
      </c>
      <c r="AX120" s="14" t="s">
        <v>80</v>
      </c>
      <c r="AY120" s="266" t="s">
        <v>143</v>
      </c>
    </row>
    <row r="121" spans="1:65" s="2" customFormat="1" ht="16.5" customHeight="1">
      <c r="A121" s="39"/>
      <c r="B121" s="40"/>
      <c r="C121" s="236" t="s">
        <v>200</v>
      </c>
      <c r="D121" s="236" t="s">
        <v>189</v>
      </c>
      <c r="E121" s="237" t="s">
        <v>1136</v>
      </c>
      <c r="F121" s="238" t="s">
        <v>1137</v>
      </c>
      <c r="G121" s="239" t="s">
        <v>192</v>
      </c>
      <c r="H121" s="240">
        <v>221.13</v>
      </c>
      <c r="I121" s="241"/>
      <c r="J121" s="242">
        <f>ROUND(I121*H121,2)</f>
        <v>0</v>
      </c>
      <c r="K121" s="238" t="s">
        <v>149</v>
      </c>
      <c r="L121" s="243"/>
      <c r="M121" s="244" t="s">
        <v>19</v>
      </c>
      <c r="N121" s="245" t="s">
        <v>43</v>
      </c>
      <c r="O121" s="85"/>
      <c r="P121" s="214">
        <f>O121*H121</f>
        <v>0</v>
      </c>
      <c r="Q121" s="214">
        <v>1</v>
      </c>
      <c r="R121" s="214">
        <f>Q121*H121</f>
        <v>221.13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193</v>
      </c>
      <c r="AT121" s="216" t="s">
        <v>189</v>
      </c>
      <c r="AU121" s="216" t="s">
        <v>82</v>
      </c>
      <c r="AY121" s="18" t="s">
        <v>143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150</v>
      </c>
      <c r="BM121" s="216" t="s">
        <v>255</v>
      </c>
    </row>
    <row r="122" spans="1:51" s="13" customFormat="1" ht="12">
      <c r="A122" s="13"/>
      <c r="B122" s="225"/>
      <c r="C122" s="226"/>
      <c r="D122" s="223" t="s">
        <v>186</v>
      </c>
      <c r="E122" s="227" t="s">
        <v>19</v>
      </c>
      <c r="F122" s="228" t="s">
        <v>1353</v>
      </c>
      <c r="G122" s="226"/>
      <c r="H122" s="229">
        <v>221.13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186</v>
      </c>
      <c r="AU122" s="235" t="s">
        <v>82</v>
      </c>
      <c r="AV122" s="13" t="s">
        <v>82</v>
      </c>
      <c r="AW122" s="13" t="s">
        <v>34</v>
      </c>
      <c r="AX122" s="13" t="s">
        <v>72</v>
      </c>
      <c r="AY122" s="235" t="s">
        <v>143</v>
      </c>
    </row>
    <row r="123" spans="1:51" s="14" customFormat="1" ht="12">
      <c r="A123" s="14"/>
      <c r="B123" s="256"/>
      <c r="C123" s="257"/>
      <c r="D123" s="223" t="s">
        <v>186</v>
      </c>
      <c r="E123" s="258" t="s">
        <v>19</v>
      </c>
      <c r="F123" s="259" t="s">
        <v>1097</v>
      </c>
      <c r="G123" s="257"/>
      <c r="H123" s="260">
        <v>221.13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6" t="s">
        <v>186</v>
      </c>
      <c r="AU123" s="266" t="s">
        <v>82</v>
      </c>
      <c r="AV123" s="14" t="s">
        <v>150</v>
      </c>
      <c r="AW123" s="14" t="s">
        <v>34</v>
      </c>
      <c r="AX123" s="14" t="s">
        <v>80</v>
      </c>
      <c r="AY123" s="266" t="s">
        <v>143</v>
      </c>
    </row>
    <row r="124" spans="1:63" s="12" customFormat="1" ht="22.8" customHeight="1">
      <c r="A124" s="12"/>
      <c r="B124" s="189"/>
      <c r="C124" s="190"/>
      <c r="D124" s="191" t="s">
        <v>71</v>
      </c>
      <c r="E124" s="203" t="s">
        <v>150</v>
      </c>
      <c r="F124" s="203" t="s">
        <v>372</v>
      </c>
      <c r="G124" s="190"/>
      <c r="H124" s="190"/>
      <c r="I124" s="193"/>
      <c r="J124" s="204">
        <f>BK124</f>
        <v>0</v>
      </c>
      <c r="K124" s="190"/>
      <c r="L124" s="195"/>
      <c r="M124" s="196"/>
      <c r="N124" s="197"/>
      <c r="O124" s="197"/>
      <c r="P124" s="198">
        <f>SUM(P125:P130)</f>
        <v>0</v>
      </c>
      <c r="Q124" s="197"/>
      <c r="R124" s="198">
        <f>SUM(R125:R130)</f>
        <v>53.6033295</v>
      </c>
      <c r="S124" s="197"/>
      <c r="T124" s="199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0" t="s">
        <v>80</v>
      </c>
      <c r="AT124" s="201" t="s">
        <v>71</v>
      </c>
      <c r="AU124" s="201" t="s">
        <v>80</v>
      </c>
      <c r="AY124" s="200" t="s">
        <v>143</v>
      </c>
      <c r="BK124" s="202">
        <f>SUM(BK125:BK130)</f>
        <v>0</v>
      </c>
    </row>
    <row r="125" spans="1:65" s="2" customFormat="1" ht="33" customHeight="1">
      <c r="A125" s="39"/>
      <c r="B125" s="40"/>
      <c r="C125" s="205" t="s">
        <v>207</v>
      </c>
      <c r="D125" s="205" t="s">
        <v>145</v>
      </c>
      <c r="E125" s="206" t="s">
        <v>1354</v>
      </c>
      <c r="F125" s="207" t="s">
        <v>1355</v>
      </c>
      <c r="G125" s="208" t="s">
        <v>183</v>
      </c>
      <c r="H125" s="209">
        <v>28.35</v>
      </c>
      <c r="I125" s="210"/>
      <c r="J125" s="211">
        <f>ROUND(I125*H125,2)</f>
        <v>0</v>
      </c>
      <c r="K125" s="207" t="s">
        <v>149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1.89077</v>
      </c>
      <c r="R125" s="214">
        <f>Q125*H125</f>
        <v>53.6033295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150</v>
      </c>
      <c r="AT125" s="216" t="s">
        <v>145</v>
      </c>
      <c r="AU125" s="216" t="s">
        <v>82</v>
      </c>
      <c r="AY125" s="18" t="s">
        <v>143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150</v>
      </c>
      <c r="BM125" s="216" t="s">
        <v>268</v>
      </c>
    </row>
    <row r="126" spans="1:47" s="2" customFormat="1" ht="12">
      <c r="A126" s="39"/>
      <c r="B126" s="40"/>
      <c r="C126" s="41"/>
      <c r="D126" s="218" t="s">
        <v>152</v>
      </c>
      <c r="E126" s="41"/>
      <c r="F126" s="219" t="s">
        <v>1356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152</v>
      </c>
      <c r="AU126" s="18" t="s">
        <v>82</v>
      </c>
    </row>
    <row r="127" spans="1:51" s="13" customFormat="1" ht="12">
      <c r="A127" s="13"/>
      <c r="B127" s="225"/>
      <c r="C127" s="226"/>
      <c r="D127" s="223" t="s">
        <v>186</v>
      </c>
      <c r="E127" s="227" t="s">
        <v>19</v>
      </c>
      <c r="F127" s="228" t="s">
        <v>1357</v>
      </c>
      <c r="G127" s="226"/>
      <c r="H127" s="229">
        <v>26.87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186</v>
      </c>
      <c r="AU127" s="235" t="s">
        <v>82</v>
      </c>
      <c r="AV127" s="13" t="s">
        <v>82</v>
      </c>
      <c r="AW127" s="13" t="s">
        <v>34</v>
      </c>
      <c r="AX127" s="13" t="s">
        <v>72</v>
      </c>
      <c r="AY127" s="235" t="s">
        <v>143</v>
      </c>
    </row>
    <row r="128" spans="1:51" s="13" customFormat="1" ht="12">
      <c r="A128" s="13"/>
      <c r="B128" s="225"/>
      <c r="C128" s="226"/>
      <c r="D128" s="223" t="s">
        <v>186</v>
      </c>
      <c r="E128" s="227" t="s">
        <v>19</v>
      </c>
      <c r="F128" s="228" t="s">
        <v>1358</v>
      </c>
      <c r="G128" s="226"/>
      <c r="H128" s="229">
        <v>0.63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186</v>
      </c>
      <c r="AU128" s="235" t="s">
        <v>82</v>
      </c>
      <c r="AV128" s="13" t="s">
        <v>82</v>
      </c>
      <c r="AW128" s="13" t="s">
        <v>34</v>
      </c>
      <c r="AX128" s="13" t="s">
        <v>72</v>
      </c>
      <c r="AY128" s="235" t="s">
        <v>143</v>
      </c>
    </row>
    <row r="129" spans="1:51" s="13" customFormat="1" ht="12">
      <c r="A129" s="13"/>
      <c r="B129" s="225"/>
      <c r="C129" s="226"/>
      <c r="D129" s="223" t="s">
        <v>186</v>
      </c>
      <c r="E129" s="227" t="s">
        <v>19</v>
      </c>
      <c r="F129" s="228" t="s">
        <v>1359</v>
      </c>
      <c r="G129" s="226"/>
      <c r="H129" s="229">
        <v>0.85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186</v>
      </c>
      <c r="AU129" s="235" t="s">
        <v>82</v>
      </c>
      <c r="AV129" s="13" t="s">
        <v>82</v>
      </c>
      <c r="AW129" s="13" t="s">
        <v>34</v>
      </c>
      <c r="AX129" s="13" t="s">
        <v>72</v>
      </c>
      <c r="AY129" s="235" t="s">
        <v>143</v>
      </c>
    </row>
    <row r="130" spans="1:51" s="14" customFormat="1" ht="12">
      <c r="A130" s="14"/>
      <c r="B130" s="256"/>
      <c r="C130" s="257"/>
      <c r="D130" s="223" t="s">
        <v>186</v>
      </c>
      <c r="E130" s="258" t="s">
        <v>19</v>
      </c>
      <c r="F130" s="259" t="s">
        <v>1097</v>
      </c>
      <c r="G130" s="257"/>
      <c r="H130" s="260">
        <v>28.35</v>
      </c>
      <c r="I130" s="261"/>
      <c r="J130" s="257"/>
      <c r="K130" s="257"/>
      <c r="L130" s="262"/>
      <c r="M130" s="263"/>
      <c r="N130" s="264"/>
      <c r="O130" s="264"/>
      <c r="P130" s="264"/>
      <c r="Q130" s="264"/>
      <c r="R130" s="264"/>
      <c r="S130" s="264"/>
      <c r="T130" s="26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6" t="s">
        <v>186</v>
      </c>
      <c r="AU130" s="266" t="s">
        <v>82</v>
      </c>
      <c r="AV130" s="14" t="s">
        <v>150</v>
      </c>
      <c r="AW130" s="14" t="s">
        <v>34</v>
      </c>
      <c r="AX130" s="14" t="s">
        <v>80</v>
      </c>
      <c r="AY130" s="266" t="s">
        <v>143</v>
      </c>
    </row>
    <row r="131" spans="1:63" s="12" customFormat="1" ht="22.8" customHeight="1">
      <c r="A131" s="12"/>
      <c r="B131" s="189"/>
      <c r="C131" s="190"/>
      <c r="D131" s="191" t="s">
        <v>71</v>
      </c>
      <c r="E131" s="203" t="s">
        <v>193</v>
      </c>
      <c r="F131" s="203" t="s">
        <v>445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SUM(P132:P197)</f>
        <v>0</v>
      </c>
      <c r="Q131" s="197"/>
      <c r="R131" s="198">
        <f>SUM(R132:R197)</f>
        <v>3.6634876815000004</v>
      </c>
      <c r="S131" s="197"/>
      <c r="T131" s="199">
        <f>SUM(T132:T197)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0" t="s">
        <v>80</v>
      </c>
      <c r="AT131" s="201" t="s">
        <v>71</v>
      </c>
      <c r="AU131" s="201" t="s">
        <v>80</v>
      </c>
      <c r="AY131" s="200" t="s">
        <v>143</v>
      </c>
      <c r="BK131" s="202">
        <f>SUM(BK132:BK197)</f>
        <v>0</v>
      </c>
    </row>
    <row r="132" spans="1:65" s="2" customFormat="1" ht="24.15" customHeight="1">
      <c r="A132" s="39"/>
      <c r="B132" s="40"/>
      <c r="C132" s="205" t="s">
        <v>213</v>
      </c>
      <c r="D132" s="205" t="s">
        <v>145</v>
      </c>
      <c r="E132" s="206" t="s">
        <v>1360</v>
      </c>
      <c r="F132" s="207" t="s">
        <v>1361</v>
      </c>
      <c r="G132" s="208" t="s">
        <v>158</v>
      </c>
      <c r="H132" s="209">
        <v>1</v>
      </c>
      <c r="I132" s="210"/>
      <c r="J132" s="211">
        <f>ROUND(I132*H132,2)</f>
        <v>0</v>
      </c>
      <c r="K132" s="207" t="s">
        <v>149</v>
      </c>
      <c r="L132" s="45"/>
      <c r="M132" s="212" t="s">
        <v>19</v>
      </c>
      <c r="N132" s="213" t="s">
        <v>43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150</v>
      </c>
      <c r="AT132" s="216" t="s">
        <v>145</v>
      </c>
      <c r="AU132" s="216" t="s">
        <v>82</v>
      </c>
      <c r="AY132" s="18" t="s">
        <v>143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80</v>
      </c>
      <c r="BK132" s="217">
        <f>ROUND(I132*H132,2)</f>
        <v>0</v>
      </c>
      <c r="BL132" s="18" t="s">
        <v>150</v>
      </c>
      <c r="BM132" s="216" t="s">
        <v>279</v>
      </c>
    </row>
    <row r="133" spans="1:47" s="2" customFormat="1" ht="12">
      <c r="A133" s="39"/>
      <c r="B133" s="40"/>
      <c r="C133" s="41"/>
      <c r="D133" s="218" t="s">
        <v>152</v>
      </c>
      <c r="E133" s="41"/>
      <c r="F133" s="219" t="s">
        <v>1362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152</v>
      </c>
      <c r="AU133" s="18" t="s">
        <v>82</v>
      </c>
    </row>
    <row r="134" spans="1:65" s="2" customFormat="1" ht="44.25" customHeight="1">
      <c r="A134" s="39"/>
      <c r="B134" s="40"/>
      <c r="C134" s="205" t="s">
        <v>220</v>
      </c>
      <c r="D134" s="205" t="s">
        <v>145</v>
      </c>
      <c r="E134" s="206" t="s">
        <v>1363</v>
      </c>
      <c r="F134" s="207" t="s">
        <v>1364</v>
      </c>
      <c r="G134" s="208" t="s">
        <v>158</v>
      </c>
      <c r="H134" s="209">
        <v>14</v>
      </c>
      <c r="I134" s="210"/>
      <c r="J134" s="211">
        <f>ROUND(I134*H134,2)</f>
        <v>0</v>
      </c>
      <c r="K134" s="207" t="s">
        <v>149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0.0016692</v>
      </c>
      <c r="R134" s="214">
        <f>Q134*H134</f>
        <v>0.023368800000000002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150</v>
      </c>
      <c r="AT134" s="216" t="s">
        <v>145</v>
      </c>
      <c r="AU134" s="216" t="s">
        <v>82</v>
      </c>
      <c r="AY134" s="18" t="s">
        <v>143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150</v>
      </c>
      <c r="BM134" s="216" t="s">
        <v>291</v>
      </c>
    </row>
    <row r="135" spans="1:47" s="2" customFormat="1" ht="12">
      <c r="A135" s="39"/>
      <c r="B135" s="40"/>
      <c r="C135" s="41"/>
      <c r="D135" s="218" t="s">
        <v>152</v>
      </c>
      <c r="E135" s="41"/>
      <c r="F135" s="219" t="s">
        <v>1365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152</v>
      </c>
      <c r="AU135" s="18" t="s">
        <v>82</v>
      </c>
    </row>
    <row r="136" spans="1:65" s="2" customFormat="1" ht="24.15" customHeight="1">
      <c r="A136" s="39"/>
      <c r="B136" s="40"/>
      <c r="C136" s="236" t="s">
        <v>227</v>
      </c>
      <c r="D136" s="236" t="s">
        <v>189</v>
      </c>
      <c r="E136" s="237" t="s">
        <v>1366</v>
      </c>
      <c r="F136" s="238" t="s">
        <v>1367</v>
      </c>
      <c r="G136" s="239" t="s">
        <v>158</v>
      </c>
      <c r="H136" s="240">
        <v>2</v>
      </c>
      <c r="I136" s="241"/>
      <c r="J136" s="242">
        <f>ROUND(I136*H136,2)</f>
        <v>0</v>
      </c>
      <c r="K136" s="238" t="s">
        <v>149</v>
      </c>
      <c r="L136" s="243"/>
      <c r="M136" s="244" t="s">
        <v>19</v>
      </c>
      <c r="N136" s="245" t="s">
        <v>43</v>
      </c>
      <c r="O136" s="85"/>
      <c r="P136" s="214">
        <f>O136*H136</f>
        <v>0</v>
      </c>
      <c r="Q136" s="214">
        <v>0.0109</v>
      </c>
      <c r="R136" s="214">
        <f>Q136*H136</f>
        <v>0.0218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193</v>
      </c>
      <c r="AT136" s="216" t="s">
        <v>189</v>
      </c>
      <c r="AU136" s="216" t="s">
        <v>82</v>
      </c>
      <c r="AY136" s="18" t="s">
        <v>143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150</v>
      </c>
      <c r="BM136" s="216" t="s">
        <v>301</v>
      </c>
    </row>
    <row r="137" spans="1:65" s="2" customFormat="1" ht="24.15" customHeight="1">
      <c r="A137" s="39"/>
      <c r="B137" s="40"/>
      <c r="C137" s="236" t="s">
        <v>234</v>
      </c>
      <c r="D137" s="236" t="s">
        <v>189</v>
      </c>
      <c r="E137" s="237" t="s">
        <v>1368</v>
      </c>
      <c r="F137" s="238" t="s">
        <v>1369</v>
      </c>
      <c r="G137" s="239" t="s">
        <v>158</v>
      </c>
      <c r="H137" s="240">
        <v>2</v>
      </c>
      <c r="I137" s="241"/>
      <c r="J137" s="242">
        <f>ROUND(I137*H137,2)</f>
        <v>0</v>
      </c>
      <c r="K137" s="238" t="s">
        <v>19</v>
      </c>
      <c r="L137" s="243"/>
      <c r="M137" s="244" t="s">
        <v>19</v>
      </c>
      <c r="N137" s="245" t="s">
        <v>43</v>
      </c>
      <c r="O137" s="85"/>
      <c r="P137" s="214">
        <f>O137*H137</f>
        <v>0</v>
      </c>
      <c r="Q137" s="214">
        <v>0.016</v>
      </c>
      <c r="R137" s="214">
        <f>Q137*H137</f>
        <v>0.032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193</v>
      </c>
      <c r="AT137" s="216" t="s">
        <v>189</v>
      </c>
      <c r="AU137" s="216" t="s">
        <v>82</v>
      </c>
      <c r="AY137" s="18" t="s">
        <v>143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80</v>
      </c>
      <c r="BK137" s="217">
        <f>ROUND(I137*H137,2)</f>
        <v>0</v>
      </c>
      <c r="BL137" s="18" t="s">
        <v>150</v>
      </c>
      <c r="BM137" s="216" t="s">
        <v>311</v>
      </c>
    </row>
    <row r="138" spans="1:65" s="2" customFormat="1" ht="16.5" customHeight="1">
      <c r="A138" s="39"/>
      <c r="B138" s="40"/>
      <c r="C138" s="236" t="s">
        <v>8</v>
      </c>
      <c r="D138" s="236" t="s">
        <v>189</v>
      </c>
      <c r="E138" s="237" t="s">
        <v>1370</v>
      </c>
      <c r="F138" s="238" t="s">
        <v>1371</v>
      </c>
      <c r="G138" s="239" t="s">
        <v>158</v>
      </c>
      <c r="H138" s="240">
        <v>10</v>
      </c>
      <c r="I138" s="241"/>
      <c r="J138" s="242">
        <f>ROUND(I138*H138,2)</f>
        <v>0</v>
      </c>
      <c r="K138" s="238" t="s">
        <v>19</v>
      </c>
      <c r="L138" s="243"/>
      <c r="M138" s="244" t="s">
        <v>19</v>
      </c>
      <c r="N138" s="245" t="s">
        <v>43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193</v>
      </c>
      <c r="AT138" s="216" t="s">
        <v>189</v>
      </c>
      <c r="AU138" s="216" t="s">
        <v>82</v>
      </c>
      <c r="AY138" s="18" t="s">
        <v>143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80</v>
      </c>
      <c r="BK138" s="217">
        <f>ROUND(I138*H138,2)</f>
        <v>0</v>
      </c>
      <c r="BL138" s="18" t="s">
        <v>150</v>
      </c>
      <c r="BM138" s="216" t="s">
        <v>323</v>
      </c>
    </row>
    <row r="139" spans="1:65" s="2" customFormat="1" ht="24.15" customHeight="1">
      <c r="A139" s="39"/>
      <c r="B139" s="40"/>
      <c r="C139" s="236" t="s">
        <v>244</v>
      </c>
      <c r="D139" s="236" t="s">
        <v>189</v>
      </c>
      <c r="E139" s="237" t="s">
        <v>1372</v>
      </c>
      <c r="F139" s="238" t="s">
        <v>1373</v>
      </c>
      <c r="G139" s="239" t="s">
        <v>1374</v>
      </c>
      <c r="H139" s="240">
        <v>23</v>
      </c>
      <c r="I139" s="241"/>
      <c r="J139" s="242">
        <f>ROUND(I139*H139,2)</f>
        <v>0</v>
      </c>
      <c r="K139" s="238" t="s">
        <v>19</v>
      </c>
      <c r="L139" s="243"/>
      <c r="M139" s="244" t="s">
        <v>19</v>
      </c>
      <c r="N139" s="245" t="s">
        <v>43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193</v>
      </c>
      <c r="AT139" s="216" t="s">
        <v>189</v>
      </c>
      <c r="AU139" s="216" t="s">
        <v>82</v>
      </c>
      <c r="AY139" s="18" t="s">
        <v>143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150</v>
      </c>
      <c r="BM139" s="216" t="s">
        <v>335</v>
      </c>
    </row>
    <row r="140" spans="1:65" s="2" customFormat="1" ht="44.25" customHeight="1">
      <c r="A140" s="39"/>
      <c r="B140" s="40"/>
      <c r="C140" s="205" t="s">
        <v>249</v>
      </c>
      <c r="D140" s="205" t="s">
        <v>145</v>
      </c>
      <c r="E140" s="206" t="s">
        <v>1375</v>
      </c>
      <c r="F140" s="207" t="s">
        <v>1376</v>
      </c>
      <c r="G140" s="208" t="s">
        <v>158</v>
      </c>
      <c r="H140" s="209">
        <v>4</v>
      </c>
      <c r="I140" s="210"/>
      <c r="J140" s="211">
        <f>ROUND(I140*H140,2)</f>
        <v>0</v>
      </c>
      <c r="K140" s="207" t="s">
        <v>149</v>
      </c>
      <c r="L140" s="45"/>
      <c r="M140" s="212" t="s">
        <v>19</v>
      </c>
      <c r="N140" s="213" t="s">
        <v>43</v>
      </c>
      <c r="O140" s="85"/>
      <c r="P140" s="214">
        <f>O140*H140</f>
        <v>0</v>
      </c>
      <c r="Q140" s="214">
        <v>0.0017147</v>
      </c>
      <c r="R140" s="214">
        <f>Q140*H140</f>
        <v>0.0068588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150</v>
      </c>
      <c r="AT140" s="216" t="s">
        <v>145</v>
      </c>
      <c r="AU140" s="216" t="s">
        <v>82</v>
      </c>
      <c r="AY140" s="18" t="s">
        <v>143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150</v>
      </c>
      <c r="BM140" s="216" t="s">
        <v>347</v>
      </c>
    </row>
    <row r="141" spans="1:47" s="2" customFormat="1" ht="12">
      <c r="A141" s="39"/>
      <c r="B141" s="40"/>
      <c r="C141" s="41"/>
      <c r="D141" s="218" t="s">
        <v>152</v>
      </c>
      <c r="E141" s="41"/>
      <c r="F141" s="219" t="s">
        <v>1377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152</v>
      </c>
      <c r="AU141" s="18" t="s">
        <v>82</v>
      </c>
    </row>
    <row r="142" spans="1:65" s="2" customFormat="1" ht="24.15" customHeight="1">
      <c r="A142" s="39"/>
      <c r="B142" s="40"/>
      <c r="C142" s="236" t="s">
        <v>255</v>
      </c>
      <c r="D142" s="236" t="s">
        <v>189</v>
      </c>
      <c r="E142" s="237" t="s">
        <v>1378</v>
      </c>
      <c r="F142" s="238" t="s">
        <v>1379</v>
      </c>
      <c r="G142" s="239" t="s">
        <v>158</v>
      </c>
      <c r="H142" s="240">
        <v>4</v>
      </c>
      <c r="I142" s="241"/>
      <c r="J142" s="242">
        <f>ROUND(I142*H142,2)</f>
        <v>0</v>
      </c>
      <c r="K142" s="238" t="s">
        <v>149</v>
      </c>
      <c r="L142" s="243"/>
      <c r="M142" s="244" t="s">
        <v>19</v>
      </c>
      <c r="N142" s="245" t="s">
        <v>43</v>
      </c>
      <c r="O142" s="85"/>
      <c r="P142" s="214">
        <f>O142*H142</f>
        <v>0</v>
      </c>
      <c r="Q142" s="214">
        <v>0.0149</v>
      </c>
      <c r="R142" s="214">
        <f>Q142*H142</f>
        <v>0.0596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193</v>
      </c>
      <c r="AT142" s="216" t="s">
        <v>189</v>
      </c>
      <c r="AU142" s="216" t="s">
        <v>82</v>
      </c>
      <c r="AY142" s="18" t="s">
        <v>143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150</v>
      </c>
      <c r="BM142" s="216" t="s">
        <v>355</v>
      </c>
    </row>
    <row r="143" spans="1:65" s="2" customFormat="1" ht="37.8" customHeight="1">
      <c r="A143" s="39"/>
      <c r="B143" s="40"/>
      <c r="C143" s="205" t="s">
        <v>261</v>
      </c>
      <c r="D143" s="205" t="s">
        <v>145</v>
      </c>
      <c r="E143" s="206" t="s">
        <v>1380</v>
      </c>
      <c r="F143" s="207" t="s">
        <v>1381</v>
      </c>
      <c r="G143" s="208" t="s">
        <v>170</v>
      </c>
      <c r="H143" s="209">
        <v>283.5</v>
      </c>
      <c r="I143" s="210"/>
      <c r="J143" s="211">
        <f>ROUND(I143*H143,2)</f>
        <v>0</v>
      </c>
      <c r="K143" s="207" t="s">
        <v>149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150</v>
      </c>
      <c r="AT143" s="216" t="s">
        <v>145</v>
      </c>
      <c r="AU143" s="216" t="s">
        <v>82</v>
      </c>
      <c r="AY143" s="18" t="s">
        <v>143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150</v>
      </c>
      <c r="BM143" s="216" t="s">
        <v>368</v>
      </c>
    </row>
    <row r="144" spans="1:47" s="2" customFormat="1" ht="12">
      <c r="A144" s="39"/>
      <c r="B144" s="40"/>
      <c r="C144" s="41"/>
      <c r="D144" s="218" t="s">
        <v>152</v>
      </c>
      <c r="E144" s="41"/>
      <c r="F144" s="219" t="s">
        <v>1382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152</v>
      </c>
      <c r="AU144" s="18" t="s">
        <v>82</v>
      </c>
    </row>
    <row r="145" spans="1:51" s="13" customFormat="1" ht="12">
      <c r="A145" s="13"/>
      <c r="B145" s="225"/>
      <c r="C145" s="226"/>
      <c r="D145" s="223" t="s">
        <v>186</v>
      </c>
      <c r="E145" s="227" t="s">
        <v>19</v>
      </c>
      <c r="F145" s="228" t="s">
        <v>1383</v>
      </c>
      <c r="G145" s="226"/>
      <c r="H145" s="229">
        <v>268.7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186</v>
      </c>
      <c r="AU145" s="235" t="s">
        <v>82</v>
      </c>
      <c r="AV145" s="13" t="s">
        <v>82</v>
      </c>
      <c r="AW145" s="13" t="s">
        <v>34</v>
      </c>
      <c r="AX145" s="13" t="s">
        <v>72</v>
      </c>
      <c r="AY145" s="235" t="s">
        <v>143</v>
      </c>
    </row>
    <row r="146" spans="1:51" s="13" customFormat="1" ht="12">
      <c r="A146" s="13"/>
      <c r="B146" s="225"/>
      <c r="C146" s="226"/>
      <c r="D146" s="223" t="s">
        <v>186</v>
      </c>
      <c r="E146" s="227" t="s">
        <v>19</v>
      </c>
      <c r="F146" s="228" t="s">
        <v>1384</v>
      </c>
      <c r="G146" s="226"/>
      <c r="H146" s="229">
        <v>6.3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186</v>
      </c>
      <c r="AU146" s="235" t="s">
        <v>82</v>
      </c>
      <c r="AV146" s="13" t="s">
        <v>82</v>
      </c>
      <c r="AW146" s="13" t="s">
        <v>34</v>
      </c>
      <c r="AX146" s="13" t="s">
        <v>72</v>
      </c>
      <c r="AY146" s="235" t="s">
        <v>143</v>
      </c>
    </row>
    <row r="147" spans="1:51" s="13" customFormat="1" ht="12">
      <c r="A147" s="13"/>
      <c r="B147" s="225"/>
      <c r="C147" s="226"/>
      <c r="D147" s="223" t="s">
        <v>186</v>
      </c>
      <c r="E147" s="227" t="s">
        <v>19</v>
      </c>
      <c r="F147" s="228" t="s">
        <v>1385</v>
      </c>
      <c r="G147" s="226"/>
      <c r="H147" s="229">
        <v>8.5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186</v>
      </c>
      <c r="AU147" s="235" t="s">
        <v>82</v>
      </c>
      <c r="AV147" s="13" t="s">
        <v>82</v>
      </c>
      <c r="AW147" s="13" t="s">
        <v>34</v>
      </c>
      <c r="AX147" s="13" t="s">
        <v>72</v>
      </c>
      <c r="AY147" s="235" t="s">
        <v>143</v>
      </c>
    </row>
    <row r="148" spans="1:51" s="14" customFormat="1" ht="12">
      <c r="A148" s="14"/>
      <c r="B148" s="256"/>
      <c r="C148" s="257"/>
      <c r="D148" s="223" t="s">
        <v>186</v>
      </c>
      <c r="E148" s="258" t="s">
        <v>19</v>
      </c>
      <c r="F148" s="259" t="s">
        <v>1097</v>
      </c>
      <c r="G148" s="257"/>
      <c r="H148" s="260">
        <v>283.5</v>
      </c>
      <c r="I148" s="261"/>
      <c r="J148" s="257"/>
      <c r="K148" s="257"/>
      <c r="L148" s="262"/>
      <c r="M148" s="263"/>
      <c r="N148" s="264"/>
      <c r="O148" s="264"/>
      <c r="P148" s="264"/>
      <c r="Q148" s="264"/>
      <c r="R148" s="264"/>
      <c r="S148" s="264"/>
      <c r="T148" s="26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6" t="s">
        <v>186</v>
      </c>
      <c r="AU148" s="266" t="s">
        <v>82</v>
      </c>
      <c r="AV148" s="14" t="s">
        <v>150</v>
      </c>
      <c r="AW148" s="14" t="s">
        <v>34</v>
      </c>
      <c r="AX148" s="14" t="s">
        <v>80</v>
      </c>
      <c r="AY148" s="266" t="s">
        <v>143</v>
      </c>
    </row>
    <row r="149" spans="1:65" s="2" customFormat="1" ht="21.75" customHeight="1">
      <c r="A149" s="39"/>
      <c r="B149" s="40"/>
      <c r="C149" s="236" t="s">
        <v>268</v>
      </c>
      <c r="D149" s="236" t="s">
        <v>189</v>
      </c>
      <c r="E149" s="237" t="s">
        <v>1386</v>
      </c>
      <c r="F149" s="238" t="s">
        <v>1387</v>
      </c>
      <c r="G149" s="239" t="s">
        <v>170</v>
      </c>
      <c r="H149" s="240">
        <v>287.753</v>
      </c>
      <c r="I149" s="241"/>
      <c r="J149" s="242">
        <f>ROUND(I149*H149,2)</f>
        <v>0</v>
      </c>
      <c r="K149" s="238" t="s">
        <v>149</v>
      </c>
      <c r="L149" s="243"/>
      <c r="M149" s="244" t="s">
        <v>19</v>
      </c>
      <c r="N149" s="245" t="s">
        <v>43</v>
      </c>
      <c r="O149" s="85"/>
      <c r="P149" s="214">
        <f>O149*H149</f>
        <v>0</v>
      </c>
      <c r="Q149" s="214">
        <v>0.00214</v>
      </c>
      <c r="R149" s="214">
        <f>Q149*H149</f>
        <v>0.61579142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193</v>
      </c>
      <c r="AT149" s="216" t="s">
        <v>189</v>
      </c>
      <c r="AU149" s="216" t="s">
        <v>82</v>
      </c>
      <c r="AY149" s="18" t="s">
        <v>143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80</v>
      </c>
      <c r="BK149" s="217">
        <f>ROUND(I149*H149,2)</f>
        <v>0</v>
      </c>
      <c r="BL149" s="18" t="s">
        <v>150</v>
      </c>
      <c r="BM149" s="216" t="s">
        <v>379</v>
      </c>
    </row>
    <row r="150" spans="1:51" s="13" customFormat="1" ht="12">
      <c r="A150" s="13"/>
      <c r="B150" s="225"/>
      <c r="C150" s="226"/>
      <c r="D150" s="223" t="s">
        <v>186</v>
      </c>
      <c r="E150" s="227" t="s">
        <v>19</v>
      </c>
      <c r="F150" s="228" t="s">
        <v>1388</v>
      </c>
      <c r="G150" s="226"/>
      <c r="H150" s="229">
        <v>287.753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186</v>
      </c>
      <c r="AU150" s="235" t="s">
        <v>82</v>
      </c>
      <c r="AV150" s="13" t="s">
        <v>82</v>
      </c>
      <c r="AW150" s="13" t="s">
        <v>34</v>
      </c>
      <c r="AX150" s="13" t="s">
        <v>72</v>
      </c>
      <c r="AY150" s="235" t="s">
        <v>143</v>
      </c>
    </row>
    <row r="151" spans="1:51" s="14" customFormat="1" ht="12">
      <c r="A151" s="14"/>
      <c r="B151" s="256"/>
      <c r="C151" s="257"/>
      <c r="D151" s="223" t="s">
        <v>186</v>
      </c>
      <c r="E151" s="258" t="s">
        <v>19</v>
      </c>
      <c r="F151" s="259" t="s">
        <v>1097</v>
      </c>
      <c r="G151" s="257"/>
      <c r="H151" s="260">
        <v>287.753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6" t="s">
        <v>186</v>
      </c>
      <c r="AU151" s="266" t="s">
        <v>82</v>
      </c>
      <c r="AV151" s="14" t="s">
        <v>150</v>
      </c>
      <c r="AW151" s="14" t="s">
        <v>34</v>
      </c>
      <c r="AX151" s="14" t="s">
        <v>80</v>
      </c>
      <c r="AY151" s="266" t="s">
        <v>143</v>
      </c>
    </row>
    <row r="152" spans="1:65" s="2" customFormat="1" ht="16.5" customHeight="1">
      <c r="A152" s="39"/>
      <c r="B152" s="40"/>
      <c r="C152" s="236" t="s">
        <v>7</v>
      </c>
      <c r="D152" s="236" t="s">
        <v>189</v>
      </c>
      <c r="E152" s="237" t="s">
        <v>1389</v>
      </c>
      <c r="F152" s="238" t="s">
        <v>1390</v>
      </c>
      <c r="G152" s="239" t="s">
        <v>158</v>
      </c>
      <c r="H152" s="240">
        <v>10</v>
      </c>
      <c r="I152" s="241"/>
      <c r="J152" s="242">
        <f>ROUND(I152*H152,2)</f>
        <v>0</v>
      </c>
      <c r="K152" s="238" t="s">
        <v>19</v>
      </c>
      <c r="L152" s="243"/>
      <c r="M152" s="244" t="s">
        <v>19</v>
      </c>
      <c r="N152" s="245" t="s">
        <v>43</v>
      </c>
      <c r="O152" s="85"/>
      <c r="P152" s="214">
        <f>O152*H152</f>
        <v>0</v>
      </c>
      <c r="Q152" s="214">
        <v>0.00048</v>
      </c>
      <c r="R152" s="214">
        <f>Q152*H152</f>
        <v>0.0048000000000000004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193</v>
      </c>
      <c r="AT152" s="216" t="s">
        <v>189</v>
      </c>
      <c r="AU152" s="216" t="s">
        <v>82</v>
      </c>
      <c r="AY152" s="18" t="s">
        <v>143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80</v>
      </c>
      <c r="BK152" s="217">
        <f>ROUND(I152*H152,2)</f>
        <v>0</v>
      </c>
      <c r="BL152" s="18" t="s">
        <v>150</v>
      </c>
      <c r="BM152" s="216" t="s">
        <v>391</v>
      </c>
    </row>
    <row r="153" spans="1:65" s="2" customFormat="1" ht="44.25" customHeight="1">
      <c r="A153" s="39"/>
      <c r="B153" s="40"/>
      <c r="C153" s="205" t="s">
        <v>279</v>
      </c>
      <c r="D153" s="205" t="s">
        <v>145</v>
      </c>
      <c r="E153" s="206" t="s">
        <v>1391</v>
      </c>
      <c r="F153" s="207" t="s">
        <v>1392</v>
      </c>
      <c r="G153" s="208" t="s">
        <v>158</v>
      </c>
      <c r="H153" s="209">
        <v>39</v>
      </c>
      <c r="I153" s="210"/>
      <c r="J153" s="211">
        <f>ROUND(I153*H153,2)</f>
        <v>0</v>
      </c>
      <c r="K153" s="207" t="s">
        <v>149</v>
      </c>
      <c r="L153" s="45"/>
      <c r="M153" s="212" t="s">
        <v>19</v>
      </c>
      <c r="N153" s="213" t="s">
        <v>43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150</v>
      </c>
      <c r="AT153" s="216" t="s">
        <v>145</v>
      </c>
      <c r="AU153" s="216" t="s">
        <v>82</v>
      </c>
      <c r="AY153" s="18" t="s">
        <v>143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80</v>
      </c>
      <c r="BK153" s="217">
        <f>ROUND(I153*H153,2)</f>
        <v>0</v>
      </c>
      <c r="BL153" s="18" t="s">
        <v>150</v>
      </c>
      <c r="BM153" s="216" t="s">
        <v>402</v>
      </c>
    </row>
    <row r="154" spans="1:47" s="2" customFormat="1" ht="12">
      <c r="A154" s="39"/>
      <c r="B154" s="40"/>
      <c r="C154" s="41"/>
      <c r="D154" s="218" t="s">
        <v>152</v>
      </c>
      <c r="E154" s="41"/>
      <c r="F154" s="219" t="s">
        <v>1393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152</v>
      </c>
      <c r="AU154" s="18" t="s">
        <v>82</v>
      </c>
    </row>
    <row r="155" spans="1:65" s="2" customFormat="1" ht="16.5" customHeight="1">
      <c r="A155" s="39"/>
      <c r="B155" s="40"/>
      <c r="C155" s="236" t="s">
        <v>285</v>
      </c>
      <c r="D155" s="236" t="s">
        <v>189</v>
      </c>
      <c r="E155" s="237" t="s">
        <v>1394</v>
      </c>
      <c r="F155" s="238" t="s">
        <v>1395</v>
      </c>
      <c r="G155" s="239" t="s">
        <v>158</v>
      </c>
      <c r="H155" s="240">
        <v>36</v>
      </c>
      <c r="I155" s="241"/>
      <c r="J155" s="242">
        <f>ROUND(I155*H155,2)</f>
        <v>0</v>
      </c>
      <c r="K155" s="238" t="s">
        <v>149</v>
      </c>
      <c r="L155" s="243"/>
      <c r="M155" s="244" t="s">
        <v>19</v>
      </c>
      <c r="N155" s="245" t="s">
        <v>43</v>
      </c>
      <c r="O155" s="85"/>
      <c r="P155" s="214">
        <f>O155*H155</f>
        <v>0</v>
      </c>
      <c r="Q155" s="214">
        <v>0.00039</v>
      </c>
      <c r="R155" s="214">
        <f>Q155*H155</f>
        <v>0.01404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193</v>
      </c>
      <c r="AT155" s="216" t="s">
        <v>189</v>
      </c>
      <c r="AU155" s="216" t="s">
        <v>82</v>
      </c>
      <c r="AY155" s="18" t="s">
        <v>143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80</v>
      </c>
      <c r="BK155" s="217">
        <f>ROUND(I155*H155,2)</f>
        <v>0</v>
      </c>
      <c r="BL155" s="18" t="s">
        <v>150</v>
      </c>
      <c r="BM155" s="216" t="s">
        <v>413</v>
      </c>
    </row>
    <row r="156" spans="1:65" s="2" customFormat="1" ht="21.75" customHeight="1">
      <c r="A156" s="39"/>
      <c r="B156" s="40"/>
      <c r="C156" s="236" t="s">
        <v>291</v>
      </c>
      <c r="D156" s="236" t="s">
        <v>189</v>
      </c>
      <c r="E156" s="237" t="s">
        <v>1396</v>
      </c>
      <c r="F156" s="238" t="s">
        <v>1397</v>
      </c>
      <c r="G156" s="239" t="s">
        <v>158</v>
      </c>
      <c r="H156" s="240">
        <v>2</v>
      </c>
      <c r="I156" s="241"/>
      <c r="J156" s="242">
        <f>ROUND(I156*H156,2)</f>
        <v>0</v>
      </c>
      <c r="K156" s="238" t="s">
        <v>149</v>
      </c>
      <c r="L156" s="243"/>
      <c r="M156" s="244" t="s">
        <v>19</v>
      </c>
      <c r="N156" s="245" t="s">
        <v>43</v>
      </c>
      <c r="O156" s="85"/>
      <c r="P156" s="214">
        <f>O156*H156</f>
        <v>0</v>
      </c>
      <c r="Q156" s="214">
        <v>0.00056</v>
      </c>
      <c r="R156" s="214">
        <f>Q156*H156</f>
        <v>0.00112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193</v>
      </c>
      <c r="AT156" s="216" t="s">
        <v>189</v>
      </c>
      <c r="AU156" s="216" t="s">
        <v>82</v>
      </c>
      <c r="AY156" s="18" t="s">
        <v>143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150</v>
      </c>
      <c r="BM156" s="216" t="s">
        <v>424</v>
      </c>
    </row>
    <row r="157" spans="1:65" s="2" customFormat="1" ht="16.5" customHeight="1">
      <c r="A157" s="39"/>
      <c r="B157" s="40"/>
      <c r="C157" s="236" t="s">
        <v>296</v>
      </c>
      <c r="D157" s="236" t="s">
        <v>189</v>
      </c>
      <c r="E157" s="237" t="s">
        <v>1398</v>
      </c>
      <c r="F157" s="238" t="s">
        <v>1399</v>
      </c>
      <c r="G157" s="239" t="s">
        <v>158</v>
      </c>
      <c r="H157" s="240">
        <v>1</v>
      </c>
      <c r="I157" s="241"/>
      <c r="J157" s="242">
        <f>ROUND(I157*H157,2)</f>
        <v>0</v>
      </c>
      <c r="K157" s="238" t="s">
        <v>19</v>
      </c>
      <c r="L157" s="243"/>
      <c r="M157" s="244" t="s">
        <v>19</v>
      </c>
      <c r="N157" s="245" t="s">
        <v>43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193</v>
      </c>
      <c r="AT157" s="216" t="s">
        <v>189</v>
      </c>
      <c r="AU157" s="216" t="s">
        <v>82</v>
      </c>
      <c r="AY157" s="18" t="s">
        <v>143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80</v>
      </c>
      <c r="BK157" s="217">
        <f>ROUND(I157*H157,2)</f>
        <v>0</v>
      </c>
      <c r="BL157" s="18" t="s">
        <v>150</v>
      </c>
      <c r="BM157" s="216" t="s">
        <v>435</v>
      </c>
    </row>
    <row r="158" spans="1:65" s="2" customFormat="1" ht="37.8" customHeight="1">
      <c r="A158" s="39"/>
      <c r="B158" s="40"/>
      <c r="C158" s="205" t="s">
        <v>301</v>
      </c>
      <c r="D158" s="205" t="s">
        <v>145</v>
      </c>
      <c r="E158" s="206" t="s">
        <v>1400</v>
      </c>
      <c r="F158" s="207" t="s">
        <v>1401</v>
      </c>
      <c r="G158" s="208" t="s">
        <v>158</v>
      </c>
      <c r="H158" s="209">
        <v>2</v>
      </c>
      <c r="I158" s="210"/>
      <c r="J158" s="211">
        <f>ROUND(I158*H158,2)</f>
        <v>0</v>
      </c>
      <c r="K158" s="207" t="s">
        <v>149</v>
      </c>
      <c r="L158" s="45"/>
      <c r="M158" s="212" t="s">
        <v>19</v>
      </c>
      <c r="N158" s="213" t="s">
        <v>43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150</v>
      </c>
      <c r="AT158" s="216" t="s">
        <v>145</v>
      </c>
      <c r="AU158" s="216" t="s">
        <v>82</v>
      </c>
      <c r="AY158" s="18" t="s">
        <v>143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80</v>
      </c>
      <c r="BK158" s="217">
        <f>ROUND(I158*H158,2)</f>
        <v>0</v>
      </c>
      <c r="BL158" s="18" t="s">
        <v>150</v>
      </c>
      <c r="BM158" s="216" t="s">
        <v>446</v>
      </c>
    </row>
    <row r="159" spans="1:47" s="2" customFormat="1" ht="12">
      <c r="A159" s="39"/>
      <c r="B159" s="40"/>
      <c r="C159" s="41"/>
      <c r="D159" s="218" t="s">
        <v>152</v>
      </c>
      <c r="E159" s="41"/>
      <c r="F159" s="219" t="s">
        <v>1402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152</v>
      </c>
      <c r="AU159" s="18" t="s">
        <v>82</v>
      </c>
    </row>
    <row r="160" spans="1:65" s="2" customFormat="1" ht="16.5" customHeight="1">
      <c r="A160" s="39"/>
      <c r="B160" s="40"/>
      <c r="C160" s="236" t="s">
        <v>306</v>
      </c>
      <c r="D160" s="236" t="s">
        <v>189</v>
      </c>
      <c r="E160" s="237" t="s">
        <v>1403</v>
      </c>
      <c r="F160" s="238" t="s">
        <v>1404</v>
      </c>
      <c r="G160" s="239" t="s">
        <v>158</v>
      </c>
      <c r="H160" s="240">
        <v>2</v>
      </c>
      <c r="I160" s="241"/>
      <c r="J160" s="242">
        <f>ROUND(I160*H160,2)</f>
        <v>0</v>
      </c>
      <c r="K160" s="238" t="s">
        <v>149</v>
      </c>
      <c r="L160" s="243"/>
      <c r="M160" s="244" t="s">
        <v>19</v>
      </c>
      <c r="N160" s="245" t="s">
        <v>43</v>
      </c>
      <c r="O160" s="85"/>
      <c r="P160" s="214">
        <f>O160*H160</f>
        <v>0</v>
      </c>
      <c r="Q160" s="214">
        <v>0.00072</v>
      </c>
      <c r="R160" s="214">
        <f>Q160*H160</f>
        <v>0.00144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193</v>
      </c>
      <c r="AT160" s="216" t="s">
        <v>189</v>
      </c>
      <c r="AU160" s="216" t="s">
        <v>82</v>
      </c>
      <c r="AY160" s="18" t="s">
        <v>143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80</v>
      </c>
      <c r="BK160" s="217">
        <f>ROUND(I160*H160,2)</f>
        <v>0</v>
      </c>
      <c r="BL160" s="18" t="s">
        <v>150</v>
      </c>
      <c r="BM160" s="216" t="s">
        <v>458</v>
      </c>
    </row>
    <row r="161" spans="1:65" s="2" customFormat="1" ht="49.05" customHeight="1">
      <c r="A161" s="39"/>
      <c r="B161" s="40"/>
      <c r="C161" s="205" t="s">
        <v>311</v>
      </c>
      <c r="D161" s="205" t="s">
        <v>145</v>
      </c>
      <c r="E161" s="206" t="s">
        <v>1405</v>
      </c>
      <c r="F161" s="207" t="s">
        <v>1406</v>
      </c>
      <c r="G161" s="208" t="s">
        <v>158</v>
      </c>
      <c r="H161" s="209">
        <v>8</v>
      </c>
      <c r="I161" s="210"/>
      <c r="J161" s="211">
        <f>ROUND(I161*H161,2)</f>
        <v>0</v>
      </c>
      <c r="K161" s="207" t="s">
        <v>149</v>
      </c>
      <c r="L161" s="45"/>
      <c r="M161" s="212" t="s">
        <v>19</v>
      </c>
      <c r="N161" s="213" t="s">
        <v>43</v>
      </c>
      <c r="O161" s="85"/>
      <c r="P161" s="214">
        <f>O161*H161</f>
        <v>0</v>
      </c>
      <c r="Q161" s="214">
        <v>0.00161652</v>
      </c>
      <c r="R161" s="214">
        <f>Q161*H161</f>
        <v>0.01293216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150</v>
      </c>
      <c r="AT161" s="216" t="s">
        <v>145</v>
      </c>
      <c r="AU161" s="216" t="s">
        <v>82</v>
      </c>
      <c r="AY161" s="18" t="s">
        <v>143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80</v>
      </c>
      <c r="BK161" s="217">
        <f>ROUND(I161*H161,2)</f>
        <v>0</v>
      </c>
      <c r="BL161" s="18" t="s">
        <v>150</v>
      </c>
      <c r="BM161" s="216" t="s">
        <v>469</v>
      </c>
    </row>
    <row r="162" spans="1:47" s="2" customFormat="1" ht="12">
      <c r="A162" s="39"/>
      <c r="B162" s="40"/>
      <c r="C162" s="41"/>
      <c r="D162" s="218" t="s">
        <v>152</v>
      </c>
      <c r="E162" s="41"/>
      <c r="F162" s="219" t="s">
        <v>1407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152</v>
      </c>
      <c r="AU162" s="18" t="s">
        <v>82</v>
      </c>
    </row>
    <row r="163" spans="1:65" s="2" customFormat="1" ht="24.15" customHeight="1">
      <c r="A163" s="39"/>
      <c r="B163" s="40"/>
      <c r="C163" s="236" t="s">
        <v>317</v>
      </c>
      <c r="D163" s="236" t="s">
        <v>189</v>
      </c>
      <c r="E163" s="237" t="s">
        <v>1408</v>
      </c>
      <c r="F163" s="238" t="s">
        <v>1409</v>
      </c>
      <c r="G163" s="239" t="s">
        <v>158</v>
      </c>
      <c r="H163" s="240">
        <v>8</v>
      </c>
      <c r="I163" s="241"/>
      <c r="J163" s="242">
        <f>ROUND(I163*H163,2)</f>
        <v>0</v>
      </c>
      <c r="K163" s="238" t="s">
        <v>19</v>
      </c>
      <c r="L163" s="243"/>
      <c r="M163" s="244" t="s">
        <v>19</v>
      </c>
      <c r="N163" s="245" t="s">
        <v>43</v>
      </c>
      <c r="O163" s="85"/>
      <c r="P163" s="214">
        <f>O163*H163</f>
        <v>0</v>
      </c>
      <c r="Q163" s="214">
        <v>0.01847</v>
      </c>
      <c r="R163" s="214">
        <f>Q163*H163</f>
        <v>0.14776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193</v>
      </c>
      <c r="AT163" s="216" t="s">
        <v>189</v>
      </c>
      <c r="AU163" s="216" t="s">
        <v>82</v>
      </c>
      <c r="AY163" s="18" t="s">
        <v>143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80</v>
      </c>
      <c r="BK163" s="217">
        <f>ROUND(I163*H163,2)</f>
        <v>0</v>
      </c>
      <c r="BL163" s="18" t="s">
        <v>150</v>
      </c>
      <c r="BM163" s="216" t="s">
        <v>477</v>
      </c>
    </row>
    <row r="164" spans="1:65" s="2" customFormat="1" ht="24.15" customHeight="1">
      <c r="A164" s="39"/>
      <c r="B164" s="40"/>
      <c r="C164" s="236" t="s">
        <v>323</v>
      </c>
      <c r="D164" s="236" t="s">
        <v>189</v>
      </c>
      <c r="E164" s="237" t="s">
        <v>1410</v>
      </c>
      <c r="F164" s="238" t="s">
        <v>1411</v>
      </c>
      <c r="G164" s="239" t="s">
        <v>158</v>
      </c>
      <c r="H164" s="240">
        <v>8</v>
      </c>
      <c r="I164" s="241"/>
      <c r="J164" s="242">
        <f>ROUND(I164*H164,2)</f>
        <v>0</v>
      </c>
      <c r="K164" s="238" t="s">
        <v>19</v>
      </c>
      <c r="L164" s="243"/>
      <c r="M164" s="244" t="s">
        <v>19</v>
      </c>
      <c r="N164" s="245" t="s">
        <v>43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193</v>
      </c>
      <c r="AT164" s="216" t="s">
        <v>189</v>
      </c>
      <c r="AU164" s="216" t="s">
        <v>82</v>
      </c>
      <c r="AY164" s="18" t="s">
        <v>143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150</v>
      </c>
      <c r="BM164" s="216" t="s">
        <v>485</v>
      </c>
    </row>
    <row r="165" spans="1:65" s="2" customFormat="1" ht="24.15" customHeight="1">
      <c r="A165" s="39"/>
      <c r="B165" s="40"/>
      <c r="C165" s="205" t="s">
        <v>330</v>
      </c>
      <c r="D165" s="205" t="s">
        <v>145</v>
      </c>
      <c r="E165" s="206" t="s">
        <v>1412</v>
      </c>
      <c r="F165" s="207" t="s">
        <v>1413</v>
      </c>
      <c r="G165" s="208" t="s">
        <v>158</v>
      </c>
      <c r="H165" s="209">
        <v>1</v>
      </c>
      <c r="I165" s="210"/>
      <c r="J165" s="211">
        <f>ROUND(I165*H165,2)</f>
        <v>0</v>
      </c>
      <c r="K165" s="207" t="s">
        <v>149</v>
      </c>
      <c r="L165" s="45"/>
      <c r="M165" s="212" t="s">
        <v>19</v>
      </c>
      <c r="N165" s="213" t="s">
        <v>43</v>
      </c>
      <c r="O165" s="85"/>
      <c r="P165" s="214">
        <f>O165*H165</f>
        <v>0</v>
      </c>
      <c r="Q165" s="214">
        <v>0.0013628</v>
      </c>
      <c r="R165" s="214">
        <f>Q165*H165</f>
        <v>0.0013628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150</v>
      </c>
      <c r="AT165" s="216" t="s">
        <v>145</v>
      </c>
      <c r="AU165" s="216" t="s">
        <v>82</v>
      </c>
      <c r="AY165" s="18" t="s">
        <v>143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80</v>
      </c>
      <c r="BK165" s="217">
        <f>ROUND(I165*H165,2)</f>
        <v>0</v>
      </c>
      <c r="BL165" s="18" t="s">
        <v>150</v>
      </c>
      <c r="BM165" s="216" t="s">
        <v>493</v>
      </c>
    </row>
    <row r="166" spans="1:47" s="2" customFormat="1" ht="12">
      <c r="A166" s="39"/>
      <c r="B166" s="40"/>
      <c r="C166" s="41"/>
      <c r="D166" s="218" t="s">
        <v>152</v>
      </c>
      <c r="E166" s="41"/>
      <c r="F166" s="219" t="s">
        <v>1414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152</v>
      </c>
      <c r="AU166" s="18" t="s">
        <v>82</v>
      </c>
    </row>
    <row r="167" spans="1:65" s="2" customFormat="1" ht="24.15" customHeight="1">
      <c r="A167" s="39"/>
      <c r="B167" s="40"/>
      <c r="C167" s="236" t="s">
        <v>335</v>
      </c>
      <c r="D167" s="236" t="s">
        <v>189</v>
      </c>
      <c r="E167" s="237" t="s">
        <v>1415</v>
      </c>
      <c r="F167" s="238" t="s">
        <v>1416</v>
      </c>
      <c r="G167" s="239" t="s">
        <v>158</v>
      </c>
      <c r="H167" s="240">
        <v>1</v>
      </c>
      <c r="I167" s="241"/>
      <c r="J167" s="242">
        <f>ROUND(I167*H167,2)</f>
        <v>0</v>
      </c>
      <c r="K167" s="238" t="s">
        <v>19</v>
      </c>
      <c r="L167" s="243"/>
      <c r="M167" s="244" t="s">
        <v>19</v>
      </c>
      <c r="N167" s="245" t="s">
        <v>43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193</v>
      </c>
      <c r="AT167" s="216" t="s">
        <v>189</v>
      </c>
      <c r="AU167" s="216" t="s">
        <v>82</v>
      </c>
      <c r="AY167" s="18" t="s">
        <v>143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150</v>
      </c>
      <c r="BM167" s="216" t="s">
        <v>501</v>
      </c>
    </row>
    <row r="168" spans="1:65" s="2" customFormat="1" ht="24.15" customHeight="1">
      <c r="A168" s="39"/>
      <c r="B168" s="40"/>
      <c r="C168" s="205" t="s">
        <v>341</v>
      </c>
      <c r="D168" s="205" t="s">
        <v>145</v>
      </c>
      <c r="E168" s="206" t="s">
        <v>1417</v>
      </c>
      <c r="F168" s="207" t="s">
        <v>1418</v>
      </c>
      <c r="G168" s="208" t="s">
        <v>158</v>
      </c>
      <c r="H168" s="209">
        <v>1</v>
      </c>
      <c r="I168" s="210"/>
      <c r="J168" s="211">
        <f>ROUND(I168*H168,2)</f>
        <v>0</v>
      </c>
      <c r="K168" s="207" t="s">
        <v>149</v>
      </c>
      <c r="L168" s="45"/>
      <c r="M168" s="212" t="s">
        <v>19</v>
      </c>
      <c r="N168" s="213" t="s">
        <v>43</v>
      </c>
      <c r="O168" s="85"/>
      <c r="P168" s="214">
        <f>O168*H168</f>
        <v>0</v>
      </c>
      <c r="Q168" s="214">
        <v>0.0013628</v>
      </c>
      <c r="R168" s="214">
        <f>Q168*H168</f>
        <v>0.0013628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150</v>
      </c>
      <c r="AT168" s="216" t="s">
        <v>145</v>
      </c>
      <c r="AU168" s="216" t="s">
        <v>82</v>
      </c>
      <c r="AY168" s="18" t="s">
        <v>143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80</v>
      </c>
      <c r="BK168" s="217">
        <f>ROUND(I168*H168,2)</f>
        <v>0</v>
      </c>
      <c r="BL168" s="18" t="s">
        <v>150</v>
      </c>
      <c r="BM168" s="216" t="s">
        <v>511</v>
      </c>
    </row>
    <row r="169" spans="1:47" s="2" customFormat="1" ht="12">
      <c r="A169" s="39"/>
      <c r="B169" s="40"/>
      <c r="C169" s="41"/>
      <c r="D169" s="218" t="s">
        <v>152</v>
      </c>
      <c r="E169" s="41"/>
      <c r="F169" s="219" t="s">
        <v>1419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152</v>
      </c>
      <c r="AU169" s="18" t="s">
        <v>82</v>
      </c>
    </row>
    <row r="170" spans="1:65" s="2" customFormat="1" ht="24.15" customHeight="1">
      <c r="A170" s="39"/>
      <c r="B170" s="40"/>
      <c r="C170" s="236" t="s">
        <v>347</v>
      </c>
      <c r="D170" s="236" t="s">
        <v>189</v>
      </c>
      <c r="E170" s="237" t="s">
        <v>1420</v>
      </c>
      <c r="F170" s="238" t="s">
        <v>1421</v>
      </c>
      <c r="G170" s="239" t="s">
        <v>158</v>
      </c>
      <c r="H170" s="240">
        <v>1</v>
      </c>
      <c r="I170" s="241"/>
      <c r="J170" s="242">
        <f>ROUND(I170*H170,2)</f>
        <v>0</v>
      </c>
      <c r="K170" s="238" t="s">
        <v>19</v>
      </c>
      <c r="L170" s="243"/>
      <c r="M170" s="244" t="s">
        <v>19</v>
      </c>
      <c r="N170" s="245" t="s">
        <v>43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193</v>
      </c>
      <c r="AT170" s="216" t="s">
        <v>189</v>
      </c>
      <c r="AU170" s="216" t="s">
        <v>82</v>
      </c>
      <c r="AY170" s="18" t="s">
        <v>143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150</v>
      </c>
      <c r="BM170" s="216" t="s">
        <v>521</v>
      </c>
    </row>
    <row r="171" spans="1:65" s="2" customFormat="1" ht="16.5" customHeight="1">
      <c r="A171" s="39"/>
      <c r="B171" s="40"/>
      <c r="C171" s="205" t="s">
        <v>350</v>
      </c>
      <c r="D171" s="205" t="s">
        <v>145</v>
      </c>
      <c r="E171" s="206" t="s">
        <v>1422</v>
      </c>
      <c r="F171" s="207" t="s">
        <v>1423</v>
      </c>
      <c r="G171" s="208" t="s">
        <v>170</v>
      </c>
      <c r="H171" s="209">
        <v>283.5</v>
      </c>
      <c r="I171" s="210"/>
      <c r="J171" s="211">
        <f>ROUND(I171*H171,2)</f>
        <v>0</v>
      </c>
      <c r="K171" s="207" t="s">
        <v>149</v>
      </c>
      <c r="L171" s="45"/>
      <c r="M171" s="212" t="s">
        <v>19</v>
      </c>
      <c r="N171" s="213" t="s">
        <v>43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150</v>
      </c>
      <c r="AT171" s="216" t="s">
        <v>145</v>
      </c>
      <c r="AU171" s="216" t="s">
        <v>82</v>
      </c>
      <c r="AY171" s="18" t="s">
        <v>143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80</v>
      </c>
      <c r="BK171" s="217">
        <f>ROUND(I171*H171,2)</f>
        <v>0</v>
      </c>
      <c r="BL171" s="18" t="s">
        <v>150</v>
      </c>
      <c r="BM171" s="216" t="s">
        <v>529</v>
      </c>
    </row>
    <row r="172" spans="1:47" s="2" customFormat="1" ht="12">
      <c r="A172" s="39"/>
      <c r="B172" s="40"/>
      <c r="C172" s="41"/>
      <c r="D172" s="218" t="s">
        <v>152</v>
      </c>
      <c r="E172" s="41"/>
      <c r="F172" s="219" t="s">
        <v>1424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152</v>
      </c>
      <c r="AU172" s="18" t="s">
        <v>82</v>
      </c>
    </row>
    <row r="173" spans="1:51" s="13" customFormat="1" ht="12">
      <c r="A173" s="13"/>
      <c r="B173" s="225"/>
      <c r="C173" s="226"/>
      <c r="D173" s="223" t="s">
        <v>186</v>
      </c>
      <c r="E173" s="227" t="s">
        <v>19</v>
      </c>
      <c r="F173" s="228" t="s">
        <v>1425</v>
      </c>
      <c r="G173" s="226"/>
      <c r="H173" s="229">
        <v>283.5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186</v>
      </c>
      <c r="AU173" s="235" t="s">
        <v>82</v>
      </c>
      <c r="AV173" s="13" t="s">
        <v>82</v>
      </c>
      <c r="AW173" s="13" t="s">
        <v>34</v>
      </c>
      <c r="AX173" s="13" t="s">
        <v>72</v>
      </c>
      <c r="AY173" s="235" t="s">
        <v>143</v>
      </c>
    </row>
    <row r="174" spans="1:51" s="14" customFormat="1" ht="12">
      <c r="A174" s="14"/>
      <c r="B174" s="256"/>
      <c r="C174" s="257"/>
      <c r="D174" s="223" t="s">
        <v>186</v>
      </c>
      <c r="E174" s="258" t="s">
        <v>19</v>
      </c>
      <c r="F174" s="259" t="s">
        <v>1097</v>
      </c>
      <c r="G174" s="257"/>
      <c r="H174" s="260">
        <v>283.5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6" t="s">
        <v>186</v>
      </c>
      <c r="AU174" s="266" t="s">
        <v>82</v>
      </c>
      <c r="AV174" s="14" t="s">
        <v>150</v>
      </c>
      <c r="AW174" s="14" t="s">
        <v>34</v>
      </c>
      <c r="AX174" s="14" t="s">
        <v>80</v>
      </c>
      <c r="AY174" s="266" t="s">
        <v>143</v>
      </c>
    </row>
    <row r="175" spans="1:65" s="2" customFormat="1" ht="24.15" customHeight="1">
      <c r="A175" s="39"/>
      <c r="B175" s="40"/>
      <c r="C175" s="205" t="s">
        <v>355</v>
      </c>
      <c r="D175" s="205" t="s">
        <v>145</v>
      </c>
      <c r="E175" s="206" t="s">
        <v>1426</v>
      </c>
      <c r="F175" s="207" t="s">
        <v>1427</v>
      </c>
      <c r="G175" s="208" t="s">
        <v>170</v>
      </c>
      <c r="H175" s="209">
        <v>283.5</v>
      </c>
      <c r="I175" s="210"/>
      <c r="J175" s="211">
        <f>ROUND(I175*H175,2)</f>
        <v>0</v>
      </c>
      <c r="K175" s="207" t="s">
        <v>149</v>
      </c>
      <c r="L175" s="45"/>
      <c r="M175" s="212" t="s">
        <v>19</v>
      </c>
      <c r="N175" s="213" t="s">
        <v>43</v>
      </c>
      <c r="O175" s="85"/>
      <c r="P175" s="214">
        <f>O175*H175</f>
        <v>0</v>
      </c>
      <c r="Q175" s="214">
        <v>5.5E-07</v>
      </c>
      <c r="R175" s="214">
        <f>Q175*H175</f>
        <v>0.000155925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150</v>
      </c>
      <c r="AT175" s="216" t="s">
        <v>145</v>
      </c>
      <c r="AU175" s="216" t="s">
        <v>82</v>
      </c>
      <c r="AY175" s="18" t="s">
        <v>143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80</v>
      </c>
      <c r="BK175" s="217">
        <f>ROUND(I175*H175,2)</f>
        <v>0</v>
      </c>
      <c r="BL175" s="18" t="s">
        <v>150</v>
      </c>
      <c r="BM175" s="216" t="s">
        <v>537</v>
      </c>
    </row>
    <row r="176" spans="1:47" s="2" customFormat="1" ht="12">
      <c r="A176" s="39"/>
      <c r="B176" s="40"/>
      <c r="C176" s="41"/>
      <c r="D176" s="218" t="s">
        <v>152</v>
      </c>
      <c r="E176" s="41"/>
      <c r="F176" s="219" t="s">
        <v>1428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152</v>
      </c>
      <c r="AU176" s="18" t="s">
        <v>82</v>
      </c>
    </row>
    <row r="177" spans="1:51" s="13" customFormat="1" ht="12">
      <c r="A177" s="13"/>
      <c r="B177" s="225"/>
      <c r="C177" s="226"/>
      <c r="D177" s="223" t="s">
        <v>186</v>
      </c>
      <c r="E177" s="227" t="s">
        <v>19</v>
      </c>
      <c r="F177" s="228" t="s">
        <v>1425</v>
      </c>
      <c r="G177" s="226"/>
      <c r="H177" s="229">
        <v>283.5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186</v>
      </c>
      <c r="AU177" s="235" t="s">
        <v>82</v>
      </c>
      <c r="AV177" s="13" t="s">
        <v>82</v>
      </c>
      <c r="AW177" s="13" t="s">
        <v>34</v>
      </c>
      <c r="AX177" s="13" t="s">
        <v>72</v>
      </c>
      <c r="AY177" s="235" t="s">
        <v>143</v>
      </c>
    </row>
    <row r="178" spans="1:51" s="14" customFormat="1" ht="12">
      <c r="A178" s="14"/>
      <c r="B178" s="256"/>
      <c r="C178" s="257"/>
      <c r="D178" s="223" t="s">
        <v>186</v>
      </c>
      <c r="E178" s="258" t="s">
        <v>19</v>
      </c>
      <c r="F178" s="259" t="s">
        <v>1097</v>
      </c>
      <c r="G178" s="257"/>
      <c r="H178" s="260">
        <v>283.5</v>
      </c>
      <c r="I178" s="261"/>
      <c r="J178" s="257"/>
      <c r="K178" s="257"/>
      <c r="L178" s="262"/>
      <c r="M178" s="263"/>
      <c r="N178" s="264"/>
      <c r="O178" s="264"/>
      <c r="P178" s="264"/>
      <c r="Q178" s="264"/>
      <c r="R178" s="264"/>
      <c r="S178" s="264"/>
      <c r="T178" s="26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6" t="s">
        <v>186</v>
      </c>
      <c r="AU178" s="266" t="s">
        <v>82</v>
      </c>
      <c r="AV178" s="14" t="s">
        <v>150</v>
      </c>
      <c r="AW178" s="14" t="s">
        <v>34</v>
      </c>
      <c r="AX178" s="14" t="s">
        <v>80</v>
      </c>
      <c r="AY178" s="266" t="s">
        <v>143</v>
      </c>
    </row>
    <row r="179" spans="1:65" s="2" customFormat="1" ht="24.15" customHeight="1">
      <c r="A179" s="39"/>
      <c r="B179" s="40"/>
      <c r="C179" s="205" t="s">
        <v>361</v>
      </c>
      <c r="D179" s="205" t="s">
        <v>145</v>
      </c>
      <c r="E179" s="206" t="s">
        <v>1232</v>
      </c>
      <c r="F179" s="207" t="s">
        <v>1233</v>
      </c>
      <c r="G179" s="208" t="s">
        <v>158</v>
      </c>
      <c r="H179" s="209">
        <v>3</v>
      </c>
      <c r="I179" s="210"/>
      <c r="J179" s="211">
        <f>ROUND(I179*H179,2)</f>
        <v>0</v>
      </c>
      <c r="K179" s="207" t="s">
        <v>149</v>
      </c>
      <c r="L179" s="45"/>
      <c r="M179" s="212" t="s">
        <v>19</v>
      </c>
      <c r="N179" s="213" t="s">
        <v>43</v>
      </c>
      <c r="O179" s="85"/>
      <c r="P179" s="214">
        <f>O179*H179</f>
        <v>0</v>
      </c>
      <c r="Q179" s="214">
        <v>0.459372906</v>
      </c>
      <c r="R179" s="214">
        <f>Q179*H179</f>
        <v>1.378118718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150</v>
      </c>
      <c r="AT179" s="216" t="s">
        <v>145</v>
      </c>
      <c r="AU179" s="216" t="s">
        <v>82</v>
      </c>
      <c r="AY179" s="18" t="s">
        <v>143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80</v>
      </c>
      <c r="BK179" s="217">
        <f>ROUND(I179*H179,2)</f>
        <v>0</v>
      </c>
      <c r="BL179" s="18" t="s">
        <v>150</v>
      </c>
      <c r="BM179" s="216" t="s">
        <v>545</v>
      </c>
    </row>
    <row r="180" spans="1:47" s="2" customFormat="1" ht="12">
      <c r="A180" s="39"/>
      <c r="B180" s="40"/>
      <c r="C180" s="41"/>
      <c r="D180" s="218" t="s">
        <v>152</v>
      </c>
      <c r="E180" s="41"/>
      <c r="F180" s="219" t="s">
        <v>1234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152</v>
      </c>
      <c r="AU180" s="18" t="s">
        <v>82</v>
      </c>
    </row>
    <row r="181" spans="1:65" s="2" customFormat="1" ht="16.5" customHeight="1">
      <c r="A181" s="39"/>
      <c r="B181" s="40"/>
      <c r="C181" s="205" t="s">
        <v>368</v>
      </c>
      <c r="D181" s="205" t="s">
        <v>145</v>
      </c>
      <c r="E181" s="206" t="s">
        <v>1429</v>
      </c>
      <c r="F181" s="207" t="s">
        <v>1430</v>
      </c>
      <c r="G181" s="208" t="s">
        <v>158</v>
      </c>
      <c r="H181" s="209">
        <v>8</v>
      </c>
      <c r="I181" s="210"/>
      <c r="J181" s="211">
        <f>ROUND(I181*H181,2)</f>
        <v>0</v>
      </c>
      <c r="K181" s="207" t="s">
        <v>149</v>
      </c>
      <c r="L181" s="45"/>
      <c r="M181" s="212" t="s">
        <v>19</v>
      </c>
      <c r="N181" s="213" t="s">
        <v>43</v>
      </c>
      <c r="O181" s="85"/>
      <c r="P181" s="214">
        <f>O181*H181</f>
        <v>0</v>
      </c>
      <c r="Q181" s="214">
        <v>0.1230316</v>
      </c>
      <c r="R181" s="214">
        <f>Q181*H181</f>
        <v>0.9842528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150</v>
      </c>
      <c r="AT181" s="216" t="s">
        <v>145</v>
      </c>
      <c r="AU181" s="216" t="s">
        <v>82</v>
      </c>
      <c r="AY181" s="18" t="s">
        <v>143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80</v>
      </c>
      <c r="BK181" s="217">
        <f>ROUND(I181*H181,2)</f>
        <v>0</v>
      </c>
      <c r="BL181" s="18" t="s">
        <v>150</v>
      </c>
      <c r="BM181" s="216" t="s">
        <v>554</v>
      </c>
    </row>
    <row r="182" spans="1:47" s="2" customFormat="1" ht="12">
      <c r="A182" s="39"/>
      <c r="B182" s="40"/>
      <c r="C182" s="41"/>
      <c r="D182" s="218" t="s">
        <v>152</v>
      </c>
      <c r="E182" s="41"/>
      <c r="F182" s="219" t="s">
        <v>1431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152</v>
      </c>
      <c r="AU182" s="18" t="s">
        <v>82</v>
      </c>
    </row>
    <row r="183" spans="1:65" s="2" customFormat="1" ht="24.15" customHeight="1">
      <c r="A183" s="39"/>
      <c r="B183" s="40"/>
      <c r="C183" s="236" t="s">
        <v>373</v>
      </c>
      <c r="D183" s="236" t="s">
        <v>189</v>
      </c>
      <c r="E183" s="237" t="s">
        <v>1432</v>
      </c>
      <c r="F183" s="238" t="s">
        <v>1433</v>
      </c>
      <c r="G183" s="239" t="s">
        <v>158</v>
      </c>
      <c r="H183" s="240">
        <v>1</v>
      </c>
      <c r="I183" s="241"/>
      <c r="J183" s="242">
        <f>ROUND(I183*H183,2)</f>
        <v>0</v>
      </c>
      <c r="K183" s="238" t="s">
        <v>19</v>
      </c>
      <c r="L183" s="243"/>
      <c r="M183" s="244" t="s">
        <v>19</v>
      </c>
      <c r="N183" s="245" t="s">
        <v>43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193</v>
      </c>
      <c r="AT183" s="216" t="s">
        <v>189</v>
      </c>
      <c r="AU183" s="216" t="s">
        <v>82</v>
      </c>
      <c r="AY183" s="18" t="s">
        <v>143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80</v>
      </c>
      <c r="BK183" s="217">
        <f>ROUND(I183*H183,2)</f>
        <v>0</v>
      </c>
      <c r="BL183" s="18" t="s">
        <v>150</v>
      </c>
      <c r="BM183" s="216" t="s">
        <v>563</v>
      </c>
    </row>
    <row r="184" spans="1:65" s="2" customFormat="1" ht="24.15" customHeight="1">
      <c r="A184" s="39"/>
      <c r="B184" s="40"/>
      <c r="C184" s="236" t="s">
        <v>379</v>
      </c>
      <c r="D184" s="236" t="s">
        <v>189</v>
      </c>
      <c r="E184" s="237" t="s">
        <v>1434</v>
      </c>
      <c r="F184" s="238" t="s">
        <v>1435</v>
      </c>
      <c r="G184" s="239" t="s">
        <v>158</v>
      </c>
      <c r="H184" s="240">
        <v>1</v>
      </c>
      <c r="I184" s="241"/>
      <c r="J184" s="242">
        <f>ROUND(I184*H184,2)</f>
        <v>0</v>
      </c>
      <c r="K184" s="238" t="s">
        <v>19</v>
      </c>
      <c r="L184" s="243"/>
      <c r="M184" s="244" t="s">
        <v>19</v>
      </c>
      <c r="N184" s="245" t="s">
        <v>43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193</v>
      </c>
      <c r="AT184" s="216" t="s">
        <v>189</v>
      </c>
      <c r="AU184" s="216" t="s">
        <v>82</v>
      </c>
      <c r="AY184" s="18" t="s">
        <v>143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80</v>
      </c>
      <c r="BK184" s="217">
        <f>ROUND(I184*H184,2)</f>
        <v>0</v>
      </c>
      <c r="BL184" s="18" t="s">
        <v>150</v>
      </c>
      <c r="BM184" s="216" t="s">
        <v>573</v>
      </c>
    </row>
    <row r="185" spans="1:65" s="2" customFormat="1" ht="24.15" customHeight="1">
      <c r="A185" s="39"/>
      <c r="B185" s="40"/>
      <c r="C185" s="236" t="s">
        <v>385</v>
      </c>
      <c r="D185" s="236" t="s">
        <v>189</v>
      </c>
      <c r="E185" s="237" t="s">
        <v>1436</v>
      </c>
      <c r="F185" s="238" t="s">
        <v>1437</v>
      </c>
      <c r="G185" s="239" t="s">
        <v>158</v>
      </c>
      <c r="H185" s="240">
        <v>7</v>
      </c>
      <c r="I185" s="241"/>
      <c r="J185" s="242">
        <f>ROUND(I185*H185,2)</f>
        <v>0</v>
      </c>
      <c r="K185" s="238" t="s">
        <v>19</v>
      </c>
      <c r="L185" s="243"/>
      <c r="M185" s="244" t="s">
        <v>19</v>
      </c>
      <c r="N185" s="245" t="s">
        <v>43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193</v>
      </c>
      <c r="AT185" s="216" t="s">
        <v>189</v>
      </c>
      <c r="AU185" s="216" t="s">
        <v>82</v>
      </c>
      <c r="AY185" s="18" t="s">
        <v>143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80</v>
      </c>
      <c r="BK185" s="217">
        <f>ROUND(I185*H185,2)</f>
        <v>0</v>
      </c>
      <c r="BL185" s="18" t="s">
        <v>150</v>
      </c>
      <c r="BM185" s="216" t="s">
        <v>583</v>
      </c>
    </row>
    <row r="186" spans="1:65" s="2" customFormat="1" ht="16.5" customHeight="1">
      <c r="A186" s="39"/>
      <c r="B186" s="40"/>
      <c r="C186" s="205" t="s">
        <v>391</v>
      </c>
      <c r="D186" s="205" t="s">
        <v>145</v>
      </c>
      <c r="E186" s="206" t="s">
        <v>1438</v>
      </c>
      <c r="F186" s="207" t="s">
        <v>1439</v>
      </c>
      <c r="G186" s="208" t="s">
        <v>158</v>
      </c>
      <c r="H186" s="209">
        <v>1</v>
      </c>
      <c r="I186" s="210"/>
      <c r="J186" s="211">
        <f>ROUND(I186*H186,2)</f>
        <v>0</v>
      </c>
      <c r="K186" s="207" t="s">
        <v>149</v>
      </c>
      <c r="L186" s="45"/>
      <c r="M186" s="212" t="s">
        <v>19</v>
      </c>
      <c r="N186" s="213" t="s">
        <v>43</v>
      </c>
      <c r="O186" s="85"/>
      <c r="P186" s="214">
        <f>O186*H186</f>
        <v>0</v>
      </c>
      <c r="Q186" s="214">
        <v>0.3290568</v>
      </c>
      <c r="R186" s="214">
        <f>Q186*H186</f>
        <v>0.3290568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150</v>
      </c>
      <c r="AT186" s="216" t="s">
        <v>145</v>
      </c>
      <c r="AU186" s="216" t="s">
        <v>82</v>
      </c>
      <c r="AY186" s="18" t="s">
        <v>143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80</v>
      </c>
      <c r="BK186" s="217">
        <f>ROUND(I186*H186,2)</f>
        <v>0</v>
      </c>
      <c r="BL186" s="18" t="s">
        <v>150</v>
      </c>
      <c r="BM186" s="216" t="s">
        <v>593</v>
      </c>
    </row>
    <row r="187" spans="1:47" s="2" customFormat="1" ht="12">
      <c r="A187" s="39"/>
      <c r="B187" s="40"/>
      <c r="C187" s="41"/>
      <c r="D187" s="218" t="s">
        <v>152</v>
      </c>
      <c r="E187" s="41"/>
      <c r="F187" s="219" t="s">
        <v>1440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152</v>
      </c>
      <c r="AU187" s="18" t="s">
        <v>82</v>
      </c>
    </row>
    <row r="188" spans="1:65" s="2" customFormat="1" ht="24.15" customHeight="1">
      <c r="A188" s="39"/>
      <c r="B188" s="40"/>
      <c r="C188" s="236" t="s">
        <v>397</v>
      </c>
      <c r="D188" s="236" t="s">
        <v>189</v>
      </c>
      <c r="E188" s="237" t="s">
        <v>1441</v>
      </c>
      <c r="F188" s="238" t="s">
        <v>1442</v>
      </c>
      <c r="G188" s="239" t="s">
        <v>158</v>
      </c>
      <c r="H188" s="240">
        <v>1</v>
      </c>
      <c r="I188" s="241"/>
      <c r="J188" s="242">
        <f>ROUND(I188*H188,2)</f>
        <v>0</v>
      </c>
      <c r="K188" s="238" t="s">
        <v>19</v>
      </c>
      <c r="L188" s="243"/>
      <c r="M188" s="244" t="s">
        <v>19</v>
      </c>
      <c r="N188" s="245" t="s">
        <v>43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193</v>
      </c>
      <c r="AT188" s="216" t="s">
        <v>189</v>
      </c>
      <c r="AU188" s="216" t="s">
        <v>82</v>
      </c>
      <c r="AY188" s="18" t="s">
        <v>143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80</v>
      </c>
      <c r="BK188" s="217">
        <f>ROUND(I188*H188,2)</f>
        <v>0</v>
      </c>
      <c r="BL188" s="18" t="s">
        <v>150</v>
      </c>
      <c r="BM188" s="216" t="s">
        <v>604</v>
      </c>
    </row>
    <row r="189" spans="1:65" s="2" customFormat="1" ht="33" customHeight="1">
      <c r="A189" s="39"/>
      <c r="B189" s="40"/>
      <c r="C189" s="205" t="s">
        <v>402</v>
      </c>
      <c r="D189" s="205" t="s">
        <v>145</v>
      </c>
      <c r="E189" s="206" t="s">
        <v>1443</v>
      </c>
      <c r="F189" s="207" t="s">
        <v>1444</v>
      </c>
      <c r="G189" s="208" t="s">
        <v>158</v>
      </c>
      <c r="H189" s="209">
        <v>3</v>
      </c>
      <c r="I189" s="210"/>
      <c r="J189" s="211">
        <f>ROUND(I189*H189,2)</f>
        <v>0</v>
      </c>
      <c r="K189" s="207" t="s">
        <v>149</v>
      </c>
      <c r="L189" s="45"/>
      <c r="M189" s="212" t="s">
        <v>19</v>
      </c>
      <c r="N189" s="213" t="s">
        <v>43</v>
      </c>
      <c r="O189" s="85"/>
      <c r="P189" s="214">
        <f>O189*H189</f>
        <v>0</v>
      </c>
      <c r="Q189" s="214">
        <v>0.000158</v>
      </c>
      <c r="R189" s="214">
        <f>Q189*H189</f>
        <v>0.000474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150</v>
      </c>
      <c r="AT189" s="216" t="s">
        <v>145</v>
      </c>
      <c r="AU189" s="216" t="s">
        <v>82</v>
      </c>
      <c r="AY189" s="18" t="s">
        <v>143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80</v>
      </c>
      <c r="BK189" s="217">
        <f>ROUND(I189*H189,2)</f>
        <v>0</v>
      </c>
      <c r="BL189" s="18" t="s">
        <v>150</v>
      </c>
      <c r="BM189" s="216" t="s">
        <v>614</v>
      </c>
    </row>
    <row r="190" spans="1:47" s="2" customFormat="1" ht="12">
      <c r="A190" s="39"/>
      <c r="B190" s="40"/>
      <c r="C190" s="41"/>
      <c r="D190" s="218" t="s">
        <v>152</v>
      </c>
      <c r="E190" s="41"/>
      <c r="F190" s="219" t="s">
        <v>1445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152</v>
      </c>
      <c r="AU190" s="18" t="s">
        <v>82</v>
      </c>
    </row>
    <row r="191" spans="1:65" s="2" customFormat="1" ht="21.75" customHeight="1">
      <c r="A191" s="39"/>
      <c r="B191" s="40"/>
      <c r="C191" s="205" t="s">
        <v>407</v>
      </c>
      <c r="D191" s="205" t="s">
        <v>145</v>
      </c>
      <c r="E191" s="206" t="s">
        <v>1446</v>
      </c>
      <c r="F191" s="207" t="s">
        <v>1447</v>
      </c>
      <c r="G191" s="208" t="s">
        <v>170</v>
      </c>
      <c r="H191" s="209">
        <v>308.053</v>
      </c>
      <c r="I191" s="210"/>
      <c r="J191" s="211">
        <f>ROUND(I191*H191,2)</f>
        <v>0</v>
      </c>
      <c r="K191" s="207" t="s">
        <v>19</v>
      </c>
      <c r="L191" s="45"/>
      <c r="M191" s="212" t="s">
        <v>19</v>
      </c>
      <c r="N191" s="213" t="s">
        <v>43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150</v>
      </c>
      <c r="AT191" s="216" t="s">
        <v>145</v>
      </c>
      <c r="AU191" s="216" t="s">
        <v>82</v>
      </c>
      <c r="AY191" s="18" t="s">
        <v>143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80</v>
      </c>
      <c r="BK191" s="217">
        <f>ROUND(I191*H191,2)</f>
        <v>0</v>
      </c>
      <c r="BL191" s="18" t="s">
        <v>150</v>
      </c>
      <c r="BM191" s="216" t="s">
        <v>625</v>
      </c>
    </row>
    <row r="192" spans="1:51" s="13" customFormat="1" ht="12">
      <c r="A192" s="13"/>
      <c r="B192" s="225"/>
      <c r="C192" s="226"/>
      <c r="D192" s="223" t="s">
        <v>186</v>
      </c>
      <c r="E192" s="227" t="s">
        <v>19</v>
      </c>
      <c r="F192" s="228" t="s">
        <v>1448</v>
      </c>
      <c r="G192" s="226"/>
      <c r="H192" s="229">
        <v>308.053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186</v>
      </c>
      <c r="AU192" s="235" t="s">
        <v>82</v>
      </c>
      <c r="AV192" s="13" t="s">
        <v>82</v>
      </c>
      <c r="AW192" s="13" t="s">
        <v>34</v>
      </c>
      <c r="AX192" s="13" t="s">
        <v>72</v>
      </c>
      <c r="AY192" s="235" t="s">
        <v>143</v>
      </c>
    </row>
    <row r="193" spans="1:51" s="14" customFormat="1" ht="12">
      <c r="A193" s="14"/>
      <c r="B193" s="256"/>
      <c r="C193" s="257"/>
      <c r="D193" s="223" t="s">
        <v>186</v>
      </c>
      <c r="E193" s="258" t="s">
        <v>19</v>
      </c>
      <c r="F193" s="259" t="s">
        <v>1097</v>
      </c>
      <c r="G193" s="257"/>
      <c r="H193" s="260">
        <v>308.053</v>
      </c>
      <c r="I193" s="261"/>
      <c r="J193" s="257"/>
      <c r="K193" s="257"/>
      <c r="L193" s="262"/>
      <c r="M193" s="263"/>
      <c r="N193" s="264"/>
      <c r="O193" s="264"/>
      <c r="P193" s="264"/>
      <c r="Q193" s="264"/>
      <c r="R193" s="264"/>
      <c r="S193" s="264"/>
      <c r="T193" s="26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6" t="s">
        <v>186</v>
      </c>
      <c r="AU193" s="266" t="s">
        <v>82</v>
      </c>
      <c r="AV193" s="14" t="s">
        <v>150</v>
      </c>
      <c r="AW193" s="14" t="s">
        <v>34</v>
      </c>
      <c r="AX193" s="14" t="s">
        <v>80</v>
      </c>
      <c r="AY193" s="266" t="s">
        <v>143</v>
      </c>
    </row>
    <row r="194" spans="1:65" s="2" customFormat="1" ht="21.75" customHeight="1">
      <c r="A194" s="39"/>
      <c r="B194" s="40"/>
      <c r="C194" s="205" t="s">
        <v>413</v>
      </c>
      <c r="D194" s="205" t="s">
        <v>145</v>
      </c>
      <c r="E194" s="206" t="s">
        <v>1449</v>
      </c>
      <c r="F194" s="207" t="s">
        <v>1450</v>
      </c>
      <c r="G194" s="208" t="s">
        <v>170</v>
      </c>
      <c r="H194" s="209">
        <v>287.753</v>
      </c>
      <c r="I194" s="210"/>
      <c r="J194" s="211">
        <f>ROUND(I194*H194,2)</f>
        <v>0</v>
      </c>
      <c r="K194" s="207" t="s">
        <v>149</v>
      </c>
      <c r="L194" s="45"/>
      <c r="M194" s="212" t="s">
        <v>19</v>
      </c>
      <c r="N194" s="213" t="s">
        <v>43</v>
      </c>
      <c r="O194" s="85"/>
      <c r="P194" s="214">
        <f>O194*H194</f>
        <v>0</v>
      </c>
      <c r="Q194" s="214">
        <v>9.45E-05</v>
      </c>
      <c r="R194" s="214">
        <f>Q194*H194</f>
        <v>0.0271926585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150</v>
      </c>
      <c r="AT194" s="216" t="s">
        <v>145</v>
      </c>
      <c r="AU194" s="216" t="s">
        <v>82</v>
      </c>
      <c r="AY194" s="18" t="s">
        <v>143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80</v>
      </c>
      <c r="BK194" s="217">
        <f>ROUND(I194*H194,2)</f>
        <v>0</v>
      </c>
      <c r="BL194" s="18" t="s">
        <v>150</v>
      </c>
      <c r="BM194" s="216" t="s">
        <v>634</v>
      </c>
    </row>
    <row r="195" spans="1:47" s="2" customFormat="1" ht="12">
      <c r="A195" s="39"/>
      <c r="B195" s="40"/>
      <c r="C195" s="41"/>
      <c r="D195" s="218" t="s">
        <v>152</v>
      </c>
      <c r="E195" s="41"/>
      <c r="F195" s="219" t="s">
        <v>1451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152</v>
      </c>
      <c r="AU195" s="18" t="s">
        <v>82</v>
      </c>
    </row>
    <row r="196" spans="1:51" s="13" customFormat="1" ht="12">
      <c r="A196" s="13"/>
      <c r="B196" s="225"/>
      <c r="C196" s="226"/>
      <c r="D196" s="223" t="s">
        <v>186</v>
      </c>
      <c r="E196" s="227" t="s">
        <v>19</v>
      </c>
      <c r="F196" s="228" t="s">
        <v>1388</v>
      </c>
      <c r="G196" s="226"/>
      <c r="H196" s="229">
        <v>287.753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186</v>
      </c>
      <c r="AU196" s="235" t="s">
        <v>82</v>
      </c>
      <c r="AV196" s="13" t="s">
        <v>82</v>
      </c>
      <c r="AW196" s="13" t="s">
        <v>34</v>
      </c>
      <c r="AX196" s="13" t="s">
        <v>72</v>
      </c>
      <c r="AY196" s="235" t="s">
        <v>143</v>
      </c>
    </row>
    <row r="197" spans="1:51" s="14" customFormat="1" ht="12">
      <c r="A197" s="14"/>
      <c r="B197" s="256"/>
      <c r="C197" s="257"/>
      <c r="D197" s="223" t="s">
        <v>186</v>
      </c>
      <c r="E197" s="258" t="s">
        <v>19</v>
      </c>
      <c r="F197" s="259" t="s">
        <v>1097</v>
      </c>
      <c r="G197" s="257"/>
      <c r="H197" s="260">
        <v>287.753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6" t="s">
        <v>186</v>
      </c>
      <c r="AU197" s="266" t="s">
        <v>82</v>
      </c>
      <c r="AV197" s="14" t="s">
        <v>150</v>
      </c>
      <c r="AW197" s="14" t="s">
        <v>34</v>
      </c>
      <c r="AX197" s="14" t="s">
        <v>80</v>
      </c>
      <c r="AY197" s="266" t="s">
        <v>143</v>
      </c>
    </row>
    <row r="198" spans="1:63" s="12" customFormat="1" ht="22.8" customHeight="1">
      <c r="A198" s="12"/>
      <c r="B198" s="189"/>
      <c r="C198" s="190"/>
      <c r="D198" s="191" t="s">
        <v>71</v>
      </c>
      <c r="E198" s="203" t="s">
        <v>694</v>
      </c>
      <c r="F198" s="203" t="s">
        <v>695</v>
      </c>
      <c r="G198" s="190"/>
      <c r="H198" s="190"/>
      <c r="I198" s="193"/>
      <c r="J198" s="204">
        <f>BK198</f>
        <v>0</v>
      </c>
      <c r="K198" s="190"/>
      <c r="L198" s="195"/>
      <c r="M198" s="196"/>
      <c r="N198" s="197"/>
      <c r="O198" s="197"/>
      <c r="P198" s="198">
        <f>SUM(P199:P202)</f>
        <v>0</v>
      </c>
      <c r="Q198" s="197"/>
      <c r="R198" s="198">
        <f>SUM(R199:R202)</f>
        <v>0</v>
      </c>
      <c r="S198" s="197"/>
      <c r="T198" s="199">
        <f>SUM(T199:T202)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0" t="s">
        <v>80</v>
      </c>
      <c r="AT198" s="201" t="s">
        <v>71</v>
      </c>
      <c r="AU198" s="201" t="s">
        <v>80</v>
      </c>
      <c r="AY198" s="200" t="s">
        <v>143</v>
      </c>
      <c r="BK198" s="202">
        <f>SUM(BK199:BK202)</f>
        <v>0</v>
      </c>
    </row>
    <row r="199" spans="1:65" s="2" customFormat="1" ht="49.05" customHeight="1">
      <c r="A199" s="39"/>
      <c r="B199" s="40"/>
      <c r="C199" s="205" t="s">
        <v>419</v>
      </c>
      <c r="D199" s="205" t="s">
        <v>145</v>
      </c>
      <c r="E199" s="206" t="s">
        <v>1330</v>
      </c>
      <c r="F199" s="207" t="s">
        <v>1331</v>
      </c>
      <c r="G199" s="208" t="s">
        <v>192</v>
      </c>
      <c r="H199" s="209">
        <v>5.169</v>
      </c>
      <c r="I199" s="210"/>
      <c r="J199" s="211">
        <f>ROUND(I199*H199,2)</f>
        <v>0</v>
      </c>
      <c r="K199" s="207" t="s">
        <v>149</v>
      </c>
      <c r="L199" s="45"/>
      <c r="M199" s="212" t="s">
        <v>19</v>
      </c>
      <c r="N199" s="213" t="s">
        <v>43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150</v>
      </c>
      <c r="AT199" s="216" t="s">
        <v>145</v>
      </c>
      <c r="AU199" s="216" t="s">
        <v>82</v>
      </c>
      <c r="AY199" s="18" t="s">
        <v>143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80</v>
      </c>
      <c r="BK199" s="217">
        <f>ROUND(I199*H199,2)</f>
        <v>0</v>
      </c>
      <c r="BL199" s="18" t="s">
        <v>150</v>
      </c>
      <c r="BM199" s="216" t="s">
        <v>643</v>
      </c>
    </row>
    <row r="200" spans="1:47" s="2" customFormat="1" ht="12">
      <c r="A200" s="39"/>
      <c r="B200" s="40"/>
      <c r="C200" s="41"/>
      <c r="D200" s="218" t="s">
        <v>152</v>
      </c>
      <c r="E200" s="41"/>
      <c r="F200" s="219" t="s">
        <v>1333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152</v>
      </c>
      <c r="AU200" s="18" t="s">
        <v>82</v>
      </c>
    </row>
    <row r="201" spans="1:65" s="2" customFormat="1" ht="55.5" customHeight="1">
      <c r="A201" s="39"/>
      <c r="B201" s="40"/>
      <c r="C201" s="205" t="s">
        <v>424</v>
      </c>
      <c r="D201" s="205" t="s">
        <v>145</v>
      </c>
      <c r="E201" s="206" t="s">
        <v>1334</v>
      </c>
      <c r="F201" s="207" t="s">
        <v>1335</v>
      </c>
      <c r="G201" s="208" t="s">
        <v>192</v>
      </c>
      <c r="H201" s="209">
        <v>5.169</v>
      </c>
      <c r="I201" s="210"/>
      <c r="J201" s="211">
        <f>ROUND(I201*H201,2)</f>
        <v>0</v>
      </c>
      <c r="K201" s="207" t="s">
        <v>149</v>
      </c>
      <c r="L201" s="45"/>
      <c r="M201" s="212" t="s">
        <v>19</v>
      </c>
      <c r="N201" s="213" t="s">
        <v>43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150</v>
      </c>
      <c r="AT201" s="216" t="s">
        <v>145</v>
      </c>
      <c r="AU201" s="216" t="s">
        <v>82</v>
      </c>
      <c r="AY201" s="18" t="s">
        <v>143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80</v>
      </c>
      <c r="BK201" s="217">
        <f>ROUND(I201*H201,2)</f>
        <v>0</v>
      </c>
      <c r="BL201" s="18" t="s">
        <v>150</v>
      </c>
      <c r="BM201" s="216" t="s">
        <v>650</v>
      </c>
    </row>
    <row r="202" spans="1:47" s="2" customFormat="1" ht="12">
      <c r="A202" s="39"/>
      <c r="B202" s="40"/>
      <c r="C202" s="41"/>
      <c r="D202" s="218" t="s">
        <v>152</v>
      </c>
      <c r="E202" s="41"/>
      <c r="F202" s="219" t="s">
        <v>1337</v>
      </c>
      <c r="G202" s="41"/>
      <c r="H202" s="41"/>
      <c r="I202" s="220"/>
      <c r="J202" s="41"/>
      <c r="K202" s="41"/>
      <c r="L202" s="45"/>
      <c r="M202" s="251"/>
      <c r="N202" s="252"/>
      <c r="O202" s="248"/>
      <c r="P202" s="248"/>
      <c r="Q202" s="248"/>
      <c r="R202" s="248"/>
      <c r="S202" s="248"/>
      <c r="T202" s="25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152</v>
      </c>
      <c r="AU202" s="18" t="s">
        <v>82</v>
      </c>
    </row>
    <row r="203" spans="1:31" s="2" customFormat="1" ht="6.95" customHeight="1">
      <c r="A203" s="39"/>
      <c r="B203" s="60"/>
      <c r="C203" s="61"/>
      <c r="D203" s="61"/>
      <c r="E203" s="61"/>
      <c r="F203" s="61"/>
      <c r="G203" s="61"/>
      <c r="H203" s="61"/>
      <c r="I203" s="61"/>
      <c r="J203" s="61"/>
      <c r="K203" s="61"/>
      <c r="L203" s="45"/>
      <c r="M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</row>
  </sheetData>
  <sheetProtection password="CC35" sheet="1" objects="1" scenarios="1" formatColumns="0" formatRows="0" autoFilter="0"/>
  <autoFilter ref="C83:K20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2_01/132254205"/>
    <hyperlink ref="F96" r:id="rId2" display="https://podminky.urs.cz/item/CS_URS_2022_01/132354205"/>
    <hyperlink ref="F98" r:id="rId3" display="https://podminky.urs.cz/item/CS_URS_2022_01/151101101"/>
    <hyperlink ref="F104" r:id="rId4" display="https://podminky.urs.cz/item/CS_URS_2022_01/151101111"/>
    <hyperlink ref="F107" r:id="rId5" display="https://podminky.urs.cz/item/CS_URS_2022_01/174151101"/>
    <hyperlink ref="F116" r:id="rId6" display="https://podminky.urs.cz/item/CS_URS_2022_01/175151101"/>
    <hyperlink ref="F126" r:id="rId7" display="https://podminky.urs.cz/item/CS_URS_2022_01/451572111"/>
    <hyperlink ref="F133" r:id="rId8" display="https://podminky.urs.cz/item/CS_URS_2022_01/850245121"/>
    <hyperlink ref="F135" r:id="rId9" display="https://podminky.urs.cz/item/CS_URS_2022_01/857242122"/>
    <hyperlink ref="F141" r:id="rId10" display="https://podminky.urs.cz/item/CS_URS_2022_01/857244122"/>
    <hyperlink ref="F144" r:id="rId11" display="https://podminky.urs.cz/item/CS_URS_2022_01/871241211"/>
    <hyperlink ref="F154" r:id="rId12" display="https://podminky.urs.cz/item/CS_URS_2022_01/877241101"/>
    <hyperlink ref="F159" r:id="rId13" display="https://podminky.urs.cz/item/CS_URS_2022_01/877241110"/>
    <hyperlink ref="F162" r:id="rId14" display="https://podminky.urs.cz/item/CS_URS_2022_01/891241112"/>
    <hyperlink ref="F166" r:id="rId15" display="https://podminky.urs.cz/item/CS_URS_2022_01/891247111"/>
    <hyperlink ref="F169" r:id="rId16" display="https://podminky.urs.cz/item/CS_URS_2022_01/891247211"/>
    <hyperlink ref="F172" r:id="rId17" display="https://podminky.urs.cz/item/CS_URS_2022_01/892241111"/>
    <hyperlink ref="F176" r:id="rId18" display="https://podminky.urs.cz/item/CS_URS_2022_01/892273122"/>
    <hyperlink ref="F180" r:id="rId19" display="https://podminky.urs.cz/item/CS_URS_2022_01/892372111"/>
    <hyperlink ref="F182" r:id="rId20" display="https://podminky.urs.cz/item/CS_URS_2022_01/899401112"/>
    <hyperlink ref="F187" r:id="rId21" display="https://podminky.urs.cz/item/CS_URS_2022_01/899401113"/>
    <hyperlink ref="F190" r:id="rId22" display="https://podminky.urs.cz/item/CS_URS_2022_01/899713111"/>
    <hyperlink ref="F195" r:id="rId23" display="https://podminky.urs.cz/item/CS_URS_2022_01/899722113"/>
    <hyperlink ref="F200" r:id="rId24" display="https://podminky.urs.cz/item/CS_URS_2022_01/998276101"/>
    <hyperlink ref="F202" r:id="rId25" display="https://podminky.urs.cz/item/CS_URS_2022_01/99827612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1452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949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SÚSPK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>28057198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>MACÁN PROJEKCE DS s.r.o.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>28057198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>MACÁN PROJEKCE DS s.r.o.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ROUND(J86,2)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ROUND((SUM(BE86:BE256)),2)</f>
        <v>0</v>
      </c>
      <c r="G33" s="39"/>
      <c r="H33" s="39"/>
      <c r="I33" s="149">
        <v>0.21</v>
      </c>
      <c r="J33" s="148">
        <f>ROUND(((SUM(BE86:BE256))*I33),2)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ROUND((SUM(BF86:BF256)),2)</f>
        <v>0</v>
      </c>
      <c r="G34" s="39"/>
      <c r="H34" s="39"/>
      <c r="I34" s="149">
        <v>0.15</v>
      </c>
      <c r="J34" s="148">
        <f>ROUND(((SUM(BF86:BF256))*I34),2)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ROUND((SUM(BG86:BG256)),2)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ROUND((SUM(BH86:BH256)),2)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ROUND((SUM(BI86:BI256)),2)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302_2 - KANALIZACE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SÚSPK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MACÁN PROJEKCE DS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9" customFormat="1" ht="24.95" customHeight="1">
      <c r="A60" s="9"/>
      <c r="B60" s="166"/>
      <c r="C60" s="167"/>
      <c r="D60" s="168" t="s">
        <v>117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118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120</v>
      </c>
      <c r="E62" s="175"/>
      <c r="F62" s="175"/>
      <c r="G62" s="175"/>
      <c r="H62" s="175"/>
      <c r="I62" s="175"/>
      <c r="J62" s="176">
        <f>J161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121</v>
      </c>
      <c r="E63" s="175"/>
      <c r="F63" s="175"/>
      <c r="G63" s="175"/>
      <c r="H63" s="175"/>
      <c r="I63" s="175"/>
      <c r="J63" s="176">
        <f>J175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122</v>
      </c>
      <c r="E64" s="175"/>
      <c r="F64" s="175"/>
      <c r="G64" s="175"/>
      <c r="H64" s="175"/>
      <c r="I64" s="175"/>
      <c r="J64" s="176">
        <f>J180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123</v>
      </c>
      <c r="E65" s="175"/>
      <c r="F65" s="175"/>
      <c r="G65" s="175"/>
      <c r="H65" s="175"/>
      <c r="I65" s="175"/>
      <c r="J65" s="176">
        <f>J245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125</v>
      </c>
      <c r="E66" s="175"/>
      <c r="F66" s="175"/>
      <c r="G66" s="175"/>
      <c r="H66" s="175"/>
      <c r="I66" s="175"/>
      <c r="J66" s="176">
        <f>J252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128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1" t="str">
        <f>E7</f>
        <v>PŘELOŽKA SILNICE II/117 MĚČÍN TENDR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111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SO 302_2 - KANALIZACE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33" t="s">
        <v>23</v>
      </c>
      <c r="J80" s="73" t="str">
        <f>IF(J12="","",J12)</f>
        <v>9. 1. 2023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SÚSPK</v>
      </c>
      <c r="G82" s="41"/>
      <c r="H82" s="41"/>
      <c r="I82" s="33" t="s">
        <v>31</v>
      </c>
      <c r="J82" s="37" t="str">
        <f>E21</f>
        <v>MACÁN PROJEKCE DS s.r.o.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5.6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35</v>
      </c>
      <c r="J83" s="37" t="str">
        <f>E24</f>
        <v>MACÁN PROJEKCE DS s.r.o.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8"/>
      <c r="B85" s="179"/>
      <c r="C85" s="180" t="s">
        <v>129</v>
      </c>
      <c r="D85" s="181" t="s">
        <v>57</v>
      </c>
      <c r="E85" s="181" t="s">
        <v>53</v>
      </c>
      <c r="F85" s="181" t="s">
        <v>54</v>
      </c>
      <c r="G85" s="181" t="s">
        <v>130</v>
      </c>
      <c r="H85" s="181" t="s">
        <v>131</v>
      </c>
      <c r="I85" s="181" t="s">
        <v>132</v>
      </c>
      <c r="J85" s="181" t="s">
        <v>115</v>
      </c>
      <c r="K85" s="182" t="s">
        <v>133</v>
      </c>
      <c r="L85" s="183"/>
      <c r="M85" s="93" t="s">
        <v>19</v>
      </c>
      <c r="N85" s="94" t="s">
        <v>42</v>
      </c>
      <c r="O85" s="94" t="s">
        <v>134</v>
      </c>
      <c r="P85" s="94" t="s">
        <v>135</v>
      </c>
      <c r="Q85" s="94" t="s">
        <v>136</v>
      </c>
      <c r="R85" s="94" t="s">
        <v>137</v>
      </c>
      <c r="S85" s="94" t="s">
        <v>138</v>
      </c>
      <c r="T85" s="95" t="s">
        <v>139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pans="1:63" s="2" customFormat="1" ht="22.8" customHeight="1">
      <c r="A86" s="39"/>
      <c r="B86" s="40"/>
      <c r="C86" s="100" t="s">
        <v>140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</f>
        <v>0</v>
      </c>
      <c r="Q86" s="97"/>
      <c r="R86" s="186">
        <f>R87</f>
        <v>341.64397769395</v>
      </c>
      <c r="S86" s="97"/>
      <c r="T86" s="187">
        <f>T87</f>
        <v>6.635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116</v>
      </c>
      <c r="BK86" s="188">
        <f>BK87</f>
        <v>0</v>
      </c>
    </row>
    <row r="87" spans="1:63" s="12" customFormat="1" ht="25.9" customHeight="1">
      <c r="A87" s="12"/>
      <c r="B87" s="189"/>
      <c r="C87" s="190"/>
      <c r="D87" s="191" t="s">
        <v>71</v>
      </c>
      <c r="E87" s="192" t="s">
        <v>141</v>
      </c>
      <c r="F87" s="192" t="s">
        <v>142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P88+P161+P175+P180+P245+P252</f>
        <v>0</v>
      </c>
      <c r="Q87" s="197"/>
      <c r="R87" s="198">
        <f>R88+R161+R175+R180+R245+R252</f>
        <v>341.64397769395</v>
      </c>
      <c r="S87" s="197"/>
      <c r="T87" s="199">
        <f>T88+T161+T175+T180+T245+T252</f>
        <v>6.635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80</v>
      </c>
      <c r="AT87" s="201" t="s">
        <v>71</v>
      </c>
      <c r="AU87" s="201" t="s">
        <v>72</v>
      </c>
      <c r="AY87" s="200" t="s">
        <v>143</v>
      </c>
      <c r="BK87" s="202">
        <f>BK88+BK161+BK175+BK180+BK245+BK252</f>
        <v>0</v>
      </c>
    </row>
    <row r="88" spans="1:63" s="12" customFormat="1" ht="22.8" customHeight="1">
      <c r="A88" s="12"/>
      <c r="B88" s="189"/>
      <c r="C88" s="190"/>
      <c r="D88" s="191" t="s">
        <v>71</v>
      </c>
      <c r="E88" s="203" t="s">
        <v>80</v>
      </c>
      <c r="F88" s="203" t="s">
        <v>144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SUM(P89:P160)</f>
        <v>0</v>
      </c>
      <c r="Q88" s="197"/>
      <c r="R88" s="198">
        <f>SUM(R89:R160)</f>
        <v>287.19465478794996</v>
      </c>
      <c r="S88" s="197"/>
      <c r="T88" s="199">
        <f>SUM(T89:T160)</f>
        <v>6.635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80</v>
      </c>
      <c r="AT88" s="201" t="s">
        <v>71</v>
      </c>
      <c r="AU88" s="201" t="s">
        <v>80</v>
      </c>
      <c r="AY88" s="200" t="s">
        <v>143</v>
      </c>
      <c r="BK88" s="202">
        <f>SUM(BK89:BK160)</f>
        <v>0</v>
      </c>
    </row>
    <row r="89" spans="1:65" s="2" customFormat="1" ht="62.7" customHeight="1">
      <c r="A89" s="39"/>
      <c r="B89" s="40"/>
      <c r="C89" s="205" t="s">
        <v>80</v>
      </c>
      <c r="D89" s="205" t="s">
        <v>145</v>
      </c>
      <c r="E89" s="206" t="s">
        <v>1453</v>
      </c>
      <c r="F89" s="207" t="s">
        <v>1454</v>
      </c>
      <c r="G89" s="208" t="s">
        <v>148</v>
      </c>
      <c r="H89" s="209">
        <v>18</v>
      </c>
      <c r="I89" s="210"/>
      <c r="J89" s="211">
        <f>ROUND(I89*H89,2)</f>
        <v>0</v>
      </c>
      <c r="K89" s="207" t="s">
        <v>149</v>
      </c>
      <c r="L89" s="45"/>
      <c r="M89" s="212" t="s">
        <v>19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0.26</v>
      </c>
      <c r="T89" s="215">
        <f>S89*H89</f>
        <v>4.68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150</v>
      </c>
      <c r="AT89" s="216" t="s">
        <v>145</v>
      </c>
      <c r="AU89" s="216" t="s">
        <v>82</v>
      </c>
      <c r="AY89" s="18" t="s">
        <v>143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150</v>
      </c>
      <c r="BM89" s="216" t="s">
        <v>82</v>
      </c>
    </row>
    <row r="90" spans="1:47" s="2" customFormat="1" ht="12">
      <c r="A90" s="39"/>
      <c r="B90" s="40"/>
      <c r="C90" s="41"/>
      <c r="D90" s="218" t="s">
        <v>152</v>
      </c>
      <c r="E90" s="41"/>
      <c r="F90" s="219" t="s">
        <v>1455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152</v>
      </c>
      <c r="AU90" s="18" t="s">
        <v>82</v>
      </c>
    </row>
    <row r="91" spans="1:51" s="13" customFormat="1" ht="12">
      <c r="A91" s="13"/>
      <c r="B91" s="225"/>
      <c r="C91" s="226"/>
      <c r="D91" s="223" t="s">
        <v>186</v>
      </c>
      <c r="E91" s="227" t="s">
        <v>19</v>
      </c>
      <c r="F91" s="228" t="s">
        <v>1456</v>
      </c>
      <c r="G91" s="226"/>
      <c r="H91" s="229">
        <v>18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186</v>
      </c>
      <c r="AU91" s="235" t="s">
        <v>82</v>
      </c>
      <c r="AV91" s="13" t="s">
        <v>82</v>
      </c>
      <c r="AW91" s="13" t="s">
        <v>34</v>
      </c>
      <c r="AX91" s="13" t="s">
        <v>72</v>
      </c>
      <c r="AY91" s="235" t="s">
        <v>143</v>
      </c>
    </row>
    <row r="92" spans="1:51" s="14" customFormat="1" ht="12">
      <c r="A92" s="14"/>
      <c r="B92" s="256"/>
      <c r="C92" s="257"/>
      <c r="D92" s="223" t="s">
        <v>186</v>
      </c>
      <c r="E92" s="258" t="s">
        <v>19</v>
      </c>
      <c r="F92" s="259" t="s">
        <v>1097</v>
      </c>
      <c r="G92" s="257"/>
      <c r="H92" s="260">
        <v>18</v>
      </c>
      <c r="I92" s="261"/>
      <c r="J92" s="257"/>
      <c r="K92" s="257"/>
      <c r="L92" s="262"/>
      <c r="M92" s="263"/>
      <c r="N92" s="264"/>
      <c r="O92" s="264"/>
      <c r="P92" s="264"/>
      <c r="Q92" s="264"/>
      <c r="R92" s="264"/>
      <c r="S92" s="264"/>
      <c r="T92" s="26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66" t="s">
        <v>186</v>
      </c>
      <c r="AU92" s="266" t="s">
        <v>82</v>
      </c>
      <c r="AV92" s="14" t="s">
        <v>150</v>
      </c>
      <c r="AW92" s="14" t="s">
        <v>34</v>
      </c>
      <c r="AX92" s="14" t="s">
        <v>80</v>
      </c>
      <c r="AY92" s="266" t="s">
        <v>143</v>
      </c>
    </row>
    <row r="93" spans="1:65" s="2" customFormat="1" ht="44.25" customHeight="1">
      <c r="A93" s="39"/>
      <c r="B93" s="40"/>
      <c r="C93" s="205" t="s">
        <v>82</v>
      </c>
      <c r="D93" s="205" t="s">
        <v>145</v>
      </c>
      <c r="E93" s="206" t="s">
        <v>1457</v>
      </c>
      <c r="F93" s="207" t="s">
        <v>1458</v>
      </c>
      <c r="G93" s="208" t="s">
        <v>170</v>
      </c>
      <c r="H93" s="209">
        <v>8.5</v>
      </c>
      <c r="I93" s="210"/>
      <c r="J93" s="211">
        <f>ROUND(I93*H93,2)</f>
        <v>0</v>
      </c>
      <c r="K93" s="207" t="s">
        <v>149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0.23</v>
      </c>
      <c r="T93" s="215">
        <f>S93*H93</f>
        <v>1.955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150</v>
      </c>
      <c r="AT93" s="216" t="s">
        <v>145</v>
      </c>
      <c r="AU93" s="216" t="s">
        <v>82</v>
      </c>
      <c r="AY93" s="18" t="s">
        <v>143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150</v>
      </c>
      <c r="BM93" s="216" t="s">
        <v>150</v>
      </c>
    </row>
    <row r="94" spans="1:47" s="2" customFormat="1" ht="12">
      <c r="A94" s="39"/>
      <c r="B94" s="40"/>
      <c r="C94" s="41"/>
      <c r="D94" s="218" t="s">
        <v>152</v>
      </c>
      <c r="E94" s="41"/>
      <c r="F94" s="219" t="s">
        <v>1459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152</v>
      </c>
      <c r="AU94" s="18" t="s">
        <v>82</v>
      </c>
    </row>
    <row r="95" spans="1:51" s="13" customFormat="1" ht="12">
      <c r="A95" s="13"/>
      <c r="B95" s="225"/>
      <c r="C95" s="226"/>
      <c r="D95" s="223" t="s">
        <v>186</v>
      </c>
      <c r="E95" s="227" t="s">
        <v>19</v>
      </c>
      <c r="F95" s="228" t="s">
        <v>1460</v>
      </c>
      <c r="G95" s="226"/>
      <c r="H95" s="229">
        <v>8.5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186</v>
      </c>
      <c r="AU95" s="235" t="s">
        <v>82</v>
      </c>
      <c r="AV95" s="13" t="s">
        <v>82</v>
      </c>
      <c r="AW95" s="13" t="s">
        <v>34</v>
      </c>
      <c r="AX95" s="13" t="s">
        <v>72</v>
      </c>
      <c r="AY95" s="235" t="s">
        <v>143</v>
      </c>
    </row>
    <row r="96" spans="1:51" s="14" customFormat="1" ht="12">
      <c r="A96" s="14"/>
      <c r="B96" s="256"/>
      <c r="C96" s="257"/>
      <c r="D96" s="223" t="s">
        <v>186</v>
      </c>
      <c r="E96" s="258" t="s">
        <v>19</v>
      </c>
      <c r="F96" s="259" t="s">
        <v>1097</v>
      </c>
      <c r="G96" s="257"/>
      <c r="H96" s="260">
        <v>8.5</v>
      </c>
      <c r="I96" s="261"/>
      <c r="J96" s="257"/>
      <c r="K96" s="257"/>
      <c r="L96" s="262"/>
      <c r="M96" s="263"/>
      <c r="N96" s="264"/>
      <c r="O96" s="264"/>
      <c r="P96" s="264"/>
      <c r="Q96" s="264"/>
      <c r="R96" s="264"/>
      <c r="S96" s="264"/>
      <c r="T96" s="26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66" t="s">
        <v>186</v>
      </c>
      <c r="AU96" s="266" t="s">
        <v>82</v>
      </c>
      <c r="AV96" s="14" t="s">
        <v>150</v>
      </c>
      <c r="AW96" s="14" t="s">
        <v>34</v>
      </c>
      <c r="AX96" s="14" t="s">
        <v>80</v>
      </c>
      <c r="AY96" s="266" t="s">
        <v>143</v>
      </c>
    </row>
    <row r="97" spans="1:65" s="2" customFormat="1" ht="33" customHeight="1">
      <c r="A97" s="39"/>
      <c r="B97" s="40"/>
      <c r="C97" s="205" t="s">
        <v>162</v>
      </c>
      <c r="D97" s="205" t="s">
        <v>145</v>
      </c>
      <c r="E97" s="206" t="s">
        <v>1093</v>
      </c>
      <c r="F97" s="207" t="s">
        <v>1094</v>
      </c>
      <c r="G97" s="208" t="s">
        <v>148</v>
      </c>
      <c r="H97" s="209">
        <v>252</v>
      </c>
      <c r="I97" s="210"/>
      <c r="J97" s="211">
        <f>ROUND(I97*H97,2)</f>
        <v>0</v>
      </c>
      <c r="K97" s="207" t="s">
        <v>149</v>
      </c>
      <c r="L97" s="45"/>
      <c r="M97" s="212" t="s">
        <v>19</v>
      </c>
      <c r="N97" s="213" t="s">
        <v>43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150</v>
      </c>
      <c r="AT97" s="216" t="s">
        <v>145</v>
      </c>
      <c r="AU97" s="216" t="s">
        <v>82</v>
      </c>
      <c r="AY97" s="18" t="s">
        <v>143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150</v>
      </c>
      <c r="BM97" s="216" t="s">
        <v>180</v>
      </c>
    </row>
    <row r="98" spans="1:47" s="2" customFormat="1" ht="12">
      <c r="A98" s="39"/>
      <c r="B98" s="40"/>
      <c r="C98" s="41"/>
      <c r="D98" s="218" t="s">
        <v>152</v>
      </c>
      <c r="E98" s="41"/>
      <c r="F98" s="219" t="s">
        <v>1095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152</v>
      </c>
      <c r="AU98" s="18" t="s">
        <v>82</v>
      </c>
    </row>
    <row r="99" spans="1:51" s="13" customFormat="1" ht="12">
      <c r="A99" s="13"/>
      <c r="B99" s="225"/>
      <c r="C99" s="226"/>
      <c r="D99" s="223" t="s">
        <v>186</v>
      </c>
      <c r="E99" s="227" t="s">
        <v>19</v>
      </c>
      <c r="F99" s="228" t="s">
        <v>1461</v>
      </c>
      <c r="G99" s="226"/>
      <c r="H99" s="229">
        <v>252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186</v>
      </c>
      <c r="AU99" s="235" t="s">
        <v>82</v>
      </c>
      <c r="AV99" s="13" t="s">
        <v>82</v>
      </c>
      <c r="AW99" s="13" t="s">
        <v>34</v>
      </c>
      <c r="AX99" s="13" t="s">
        <v>72</v>
      </c>
      <c r="AY99" s="235" t="s">
        <v>143</v>
      </c>
    </row>
    <row r="100" spans="1:51" s="14" customFormat="1" ht="12">
      <c r="A100" s="14"/>
      <c r="B100" s="256"/>
      <c r="C100" s="257"/>
      <c r="D100" s="223" t="s">
        <v>186</v>
      </c>
      <c r="E100" s="258" t="s">
        <v>19</v>
      </c>
      <c r="F100" s="259" t="s">
        <v>1097</v>
      </c>
      <c r="G100" s="257"/>
      <c r="H100" s="260">
        <v>252</v>
      </c>
      <c r="I100" s="261"/>
      <c r="J100" s="257"/>
      <c r="K100" s="257"/>
      <c r="L100" s="262"/>
      <c r="M100" s="263"/>
      <c r="N100" s="264"/>
      <c r="O100" s="264"/>
      <c r="P100" s="264"/>
      <c r="Q100" s="264"/>
      <c r="R100" s="264"/>
      <c r="S100" s="264"/>
      <c r="T100" s="26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66" t="s">
        <v>186</v>
      </c>
      <c r="AU100" s="266" t="s">
        <v>82</v>
      </c>
      <c r="AV100" s="14" t="s">
        <v>150</v>
      </c>
      <c r="AW100" s="14" t="s">
        <v>34</v>
      </c>
      <c r="AX100" s="14" t="s">
        <v>80</v>
      </c>
      <c r="AY100" s="266" t="s">
        <v>143</v>
      </c>
    </row>
    <row r="101" spans="1:65" s="2" customFormat="1" ht="49.05" customHeight="1">
      <c r="A101" s="39"/>
      <c r="B101" s="40"/>
      <c r="C101" s="205" t="s">
        <v>150</v>
      </c>
      <c r="D101" s="205" t="s">
        <v>145</v>
      </c>
      <c r="E101" s="206" t="s">
        <v>1098</v>
      </c>
      <c r="F101" s="207" t="s">
        <v>1099</v>
      </c>
      <c r="G101" s="208" t="s">
        <v>183</v>
      </c>
      <c r="H101" s="209">
        <v>344.989</v>
      </c>
      <c r="I101" s="210"/>
      <c r="J101" s="211">
        <f>ROUND(I101*H101,2)</f>
        <v>0</v>
      </c>
      <c r="K101" s="207" t="s">
        <v>149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150</v>
      </c>
      <c r="AT101" s="216" t="s">
        <v>145</v>
      </c>
      <c r="AU101" s="216" t="s">
        <v>82</v>
      </c>
      <c r="AY101" s="18" t="s">
        <v>143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150</v>
      </c>
      <c r="BM101" s="216" t="s">
        <v>193</v>
      </c>
    </row>
    <row r="102" spans="1:47" s="2" customFormat="1" ht="12">
      <c r="A102" s="39"/>
      <c r="B102" s="40"/>
      <c r="C102" s="41"/>
      <c r="D102" s="218" t="s">
        <v>152</v>
      </c>
      <c r="E102" s="41"/>
      <c r="F102" s="219" t="s">
        <v>1100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152</v>
      </c>
      <c r="AU102" s="18" t="s">
        <v>82</v>
      </c>
    </row>
    <row r="103" spans="1:51" s="13" customFormat="1" ht="12">
      <c r="A103" s="13"/>
      <c r="B103" s="225"/>
      <c r="C103" s="226"/>
      <c r="D103" s="223" t="s">
        <v>186</v>
      </c>
      <c r="E103" s="227" t="s">
        <v>19</v>
      </c>
      <c r="F103" s="228" t="s">
        <v>1462</v>
      </c>
      <c r="G103" s="226"/>
      <c r="H103" s="229">
        <v>32.885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186</v>
      </c>
      <c r="AU103" s="235" t="s">
        <v>82</v>
      </c>
      <c r="AV103" s="13" t="s">
        <v>82</v>
      </c>
      <c r="AW103" s="13" t="s">
        <v>34</v>
      </c>
      <c r="AX103" s="13" t="s">
        <v>72</v>
      </c>
      <c r="AY103" s="235" t="s">
        <v>143</v>
      </c>
    </row>
    <row r="104" spans="1:51" s="13" customFormat="1" ht="12">
      <c r="A104" s="13"/>
      <c r="B104" s="225"/>
      <c r="C104" s="226"/>
      <c r="D104" s="223" t="s">
        <v>186</v>
      </c>
      <c r="E104" s="227" t="s">
        <v>19</v>
      </c>
      <c r="F104" s="228" t="s">
        <v>1463</v>
      </c>
      <c r="G104" s="226"/>
      <c r="H104" s="229">
        <v>176.323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186</v>
      </c>
      <c r="AU104" s="235" t="s">
        <v>82</v>
      </c>
      <c r="AV104" s="13" t="s">
        <v>82</v>
      </c>
      <c r="AW104" s="13" t="s">
        <v>34</v>
      </c>
      <c r="AX104" s="13" t="s">
        <v>72</v>
      </c>
      <c r="AY104" s="235" t="s">
        <v>143</v>
      </c>
    </row>
    <row r="105" spans="1:51" s="13" customFormat="1" ht="12">
      <c r="A105" s="13"/>
      <c r="B105" s="225"/>
      <c r="C105" s="226"/>
      <c r="D105" s="223" t="s">
        <v>186</v>
      </c>
      <c r="E105" s="227" t="s">
        <v>19</v>
      </c>
      <c r="F105" s="228" t="s">
        <v>1464</v>
      </c>
      <c r="G105" s="226"/>
      <c r="H105" s="229">
        <v>213.561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186</v>
      </c>
      <c r="AU105" s="235" t="s">
        <v>82</v>
      </c>
      <c r="AV105" s="13" t="s">
        <v>82</v>
      </c>
      <c r="AW105" s="13" t="s">
        <v>34</v>
      </c>
      <c r="AX105" s="13" t="s">
        <v>72</v>
      </c>
      <c r="AY105" s="235" t="s">
        <v>143</v>
      </c>
    </row>
    <row r="106" spans="1:51" s="13" customFormat="1" ht="12">
      <c r="A106" s="13"/>
      <c r="B106" s="225"/>
      <c r="C106" s="226"/>
      <c r="D106" s="223" t="s">
        <v>186</v>
      </c>
      <c r="E106" s="227" t="s">
        <v>19</v>
      </c>
      <c r="F106" s="228" t="s">
        <v>1465</v>
      </c>
      <c r="G106" s="226"/>
      <c r="H106" s="229">
        <v>78.32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186</v>
      </c>
      <c r="AU106" s="235" t="s">
        <v>82</v>
      </c>
      <c r="AV106" s="13" t="s">
        <v>82</v>
      </c>
      <c r="AW106" s="13" t="s">
        <v>34</v>
      </c>
      <c r="AX106" s="13" t="s">
        <v>72</v>
      </c>
      <c r="AY106" s="235" t="s">
        <v>143</v>
      </c>
    </row>
    <row r="107" spans="1:51" s="13" customFormat="1" ht="12">
      <c r="A107" s="13"/>
      <c r="B107" s="225"/>
      <c r="C107" s="226"/>
      <c r="D107" s="223" t="s">
        <v>186</v>
      </c>
      <c r="E107" s="227" t="s">
        <v>19</v>
      </c>
      <c r="F107" s="228" t="s">
        <v>1466</v>
      </c>
      <c r="G107" s="226"/>
      <c r="H107" s="229">
        <v>147.57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186</v>
      </c>
      <c r="AU107" s="235" t="s">
        <v>82</v>
      </c>
      <c r="AV107" s="13" t="s">
        <v>82</v>
      </c>
      <c r="AW107" s="13" t="s">
        <v>34</v>
      </c>
      <c r="AX107" s="13" t="s">
        <v>72</v>
      </c>
      <c r="AY107" s="235" t="s">
        <v>143</v>
      </c>
    </row>
    <row r="108" spans="1:51" s="13" customFormat="1" ht="12">
      <c r="A108" s="13"/>
      <c r="B108" s="225"/>
      <c r="C108" s="226"/>
      <c r="D108" s="223" t="s">
        <v>186</v>
      </c>
      <c r="E108" s="227" t="s">
        <v>19</v>
      </c>
      <c r="F108" s="228" t="s">
        <v>1467</v>
      </c>
      <c r="G108" s="226"/>
      <c r="H108" s="229">
        <v>13.613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186</v>
      </c>
      <c r="AU108" s="235" t="s">
        <v>82</v>
      </c>
      <c r="AV108" s="13" t="s">
        <v>82</v>
      </c>
      <c r="AW108" s="13" t="s">
        <v>34</v>
      </c>
      <c r="AX108" s="13" t="s">
        <v>72</v>
      </c>
      <c r="AY108" s="235" t="s">
        <v>143</v>
      </c>
    </row>
    <row r="109" spans="1:51" s="13" customFormat="1" ht="12">
      <c r="A109" s="13"/>
      <c r="B109" s="225"/>
      <c r="C109" s="226"/>
      <c r="D109" s="223" t="s">
        <v>186</v>
      </c>
      <c r="E109" s="227" t="s">
        <v>19</v>
      </c>
      <c r="F109" s="228" t="s">
        <v>1468</v>
      </c>
      <c r="G109" s="226"/>
      <c r="H109" s="229">
        <v>27.706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186</v>
      </c>
      <c r="AU109" s="235" t="s">
        <v>82</v>
      </c>
      <c r="AV109" s="13" t="s">
        <v>82</v>
      </c>
      <c r="AW109" s="13" t="s">
        <v>34</v>
      </c>
      <c r="AX109" s="13" t="s">
        <v>72</v>
      </c>
      <c r="AY109" s="235" t="s">
        <v>143</v>
      </c>
    </row>
    <row r="110" spans="1:51" s="14" customFormat="1" ht="12">
      <c r="A110" s="14"/>
      <c r="B110" s="256"/>
      <c r="C110" s="257"/>
      <c r="D110" s="223" t="s">
        <v>186</v>
      </c>
      <c r="E110" s="258" t="s">
        <v>19</v>
      </c>
      <c r="F110" s="259" t="s">
        <v>1097</v>
      </c>
      <c r="G110" s="257"/>
      <c r="H110" s="260">
        <v>689.978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6" t="s">
        <v>186</v>
      </c>
      <c r="AU110" s="266" t="s">
        <v>82</v>
      </c>
      <c r="AV110" s="14" t="s">
        <v>150</v>
      </c>
      <c r="AW110" s="14" t="s">
        <v>34</v>
      </c>
      <c r="AX110" s="14" t="s">
        <v>72</v>
      </c>
      <c r="AY110" s="266" t="s">
        <v>143</v>
      </c>
    </row>
    <row r="111" spans="1:51" s="13" customFormat="1" ht="12">
      <c r="A111" s="13"/>
      <c r="B111" s="225"/>
      <c r="C111" s="226"/>
      <c r="D111" s="223" t="s">
        <v>186</v>
      </c>
      <c r="E111" s="227" t="s">
        <v>19</v>
      </c>
      <c r="F111" s="228" t="s">
        <v>1469</v>
      </c>
      <c r="G111" s="226"/>
      <c r="H111" s="229">
        <v>344.989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186</v>
      </c>
      <c r="AU111" s="235" t="s">
        <v>82</v>
      </c>
      <c r="AV111" s="13" t="s">
        <v>82</v>
      </c>
      <c r="AW111" s="13" t="s">
        <v>34</v>
      </c>
      <c r="AX111" s="13" t="s">
        <v>72</v>
      </c>
      <c r="AY111" s="235" t="s">
        <v>143</v>
      </c>
    </row>
    <row r="112" spans="1:51" s="14" customFormat="1" ht="12">
      <c r="A112" s="14"/>
      <c r="B112" s="256"/>
      <c r="C112" s="257"/>
      <c r="D112" s="223" t="s">
        <v>186</v>
      </c>
      <c r="E112" s="258" t="s">
        <v>19</v>
      </c>
      <c r="F112" s="259" t="s">
        <v>1097</v>
      </c>
      <c r="G112" s="257"/>
      <c r="H112" s="260">
        <v>344.989</v>
      </c>
      <c r="I112" s="261"/>
      <c r="J112" s="257"/>
      <c r="K112" s="257"/>
      <c r="L112" s="262"/>
      <c r="M112" s="263"/>
      <c r="N112" s="264"/>
      <c r="O112" s="264"/>
      <c r="P112" s="264"/>
      <c r="Q112" s="264"/>
      <c r="R112" s="264"/>
      <c r="S112" s="264"/>
      <c r="T112" s="26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6" t="s">
        <v>186</v>
      </c>
      <c r="AU112" s="266" t="s">
        <v>82</v>
      </c>
      <c r="AV112" s="14" t="s">
        <v>150</v>
      </c>
      <c r="AW112" s="14" t="s">
        <v>34</v>
      </c>
      <c r="AX112" s="14" t="s">
        <v>80</v>
      </c>
      <c r="AY112" s="266" t="s">
        <v>143</v>
      </c>
    </row>
    <row r="113" spans="1:65" s="2" customFormat="1" ht="49.05" customHeight="1">
      <c r="A113" s="39"/>
      <c r="B113" s="40"/>
      <c r="C113" s="205" t="s">
        <v>174</v>
      </c>
      <c r="D113" s="205" t="s">
        <v>145</v>
      </c>
      <c r="E113" s="206" t="s">
        <v>1111</v>
      </c>
      <c r="F113" s="207" t="s">
        <v>1112</v>
      </c>
      <c r="G113" s="208" t="s">
        <v>183</v>
      </c>
      <c r="H113" s="209">
        <v>344.989</v>
      </c>
      <c r="I113" s="210"/>
      <c r="J113" s="211">
        <f>ROUND(I113*H113,2)</f>
        <v>0</v>
      </c>
      <c r="K113" s="207" t="s">
        <v>149</v>
      </c>
      <c r="L113" s="45"/>
      <c r="M113" s="212" t="s">
        <v>19</v>
      </c>
      <c r="N113" s="213" t="s">
        <v>43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150</v>
      </c>
      <c r="AT113" s="216" t="s">
        <v>145</v>
      </c>
      <c r="AU113" s="216" t="s">
        <v>82</v>
      </c>
      <c r="AY113" s="18" t="s">
        <v>143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150</v>
      </c>
      <c r="BM113" s="216" t="s">
        <v>207</v>
      </c>
    </row>
    <row r="114" spans="1:47" s="2" customFormat="1" ht="12">
      <c r="A114" s="39"/>
      <c r="B114" s="40"/>
      <c r="C114" s="41"/>
      <c r="D114" s="218" t="s">
        <v>152</v>
      </c>
      <c r="E114" s="41"/>
      <c r="F114" s="219" t="s">
        <v>1113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152</v>
      </c>
      <c r="AU114" s="18" t="s">
        <v>82</v>
      </c>
    </row>
    <row r="115" spans="1:65" s="2" customFormat="1" ht="37.8" customHeight="1">
      <c r="A115" s="39"/>
      <c r="B115" s="40"/>
      <c r="C115" s="205" t="s">
        <v>180</v>
      </c>
      <c r="D115" s="205" t="s">
        <v>145</v>
      </c>
      <c r="E115" s="206" t="s">
        <v>235</v>
      </c>
      <c r="F115" s="207" t="s">
        <v>236</v>
      </c>
      <c r="G115" s="208" t="s">
        <v>148</v>
      </c>
      <c r="H115" s="209">
        <v>410.709</v>
      </c>
      <c r="I115" s="210"/>
      <c r="J115" s="211">
        <f>ROUND(I115*H115,2)</f>
        <v>0</v>
      </c>
      <c r="K115" s="207" t="s">
        <v>149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0.00083851</v>
      </c>
      <c r="R115" s="214">
        <f>Q115*H115</f>
        <v>0.34438360359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150</v>
      </c>
      <c r="AT115" s="216" t="s">
        <v>145</v>
      </c>
      <c r="AU115" s="216" t="s">
        <v>82</v>
      </c>
      <c r="AY115" s="18" t="s">
        <v>143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150</v>
      </c>
      <c r="BM115" s="216" t="s">
        <v>220</v>
      </c>
    </row>
    <row r="116" spans="1:47" s="2" customFormat="1" ht="12">
      <c r="A116" s="39"/>
      <c r="B116" s="40"/>
      <c r="C116" s="41"/>
      <c r="D116" s="218" t="s">
        <v>152</v>
      </c>
      <c r="E116" s="41"/>
      <c r="F116" s="219" t="s">
        <v>238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152</v>
      </c>
      <c r="AU116" s="18" t="s">
        <v>82</v>
      </c>
    </row>
    <row r="117" spans="1:51" s="13" customFormat="1" ht="12">
      <c r="A117" s="13"/>
      <c r="B117" s="225"/>
      <c r="C117" s="226"/>
      <c r="D117" s="223" t="s">
        <v>186</v>
      </c>
      <c r="E117" s="227" t="s">
        <v>19</v>
      </c>
      <c r="F117" s="228" t="s">
        <v>1470</v>
      </c>
      <c r="G117" s="226"/>
      <c r="H117" s="229">
        <v>142.4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186</v>
      </c>
      <c r="AU117" s="235" t="s">
        <v>82</v>
      </c>
      <c r="AV117" s="13" t="s">
        <v>82</v>
      </c>
      <c r="AW117" s="13" t="s">
        <v>34</v>
      </c>
      <c r="AX117" s="13" t="s">
        <v>72</v>
      </c>
      <c r="AY117" s="235" t="s">
        <v>143</v>
      </c>
    </row>
    <row r="118" spans="1:51" s="13" customFormat="1" ht="12">
      <c r="A118" s="13"/>
      <c r="B118" s="225"/>
      <c r="C118" s="226"/>
      <c r="D118" s="223" t="s">
        <v>186</v>
      </c>
      <c r="E118" s="227" t="s">
        <v>19</v>
      </c>
      <c r="F118" s="228" t="s">
        <v>1471</v>
      </c>
      <c r="G118" s="226"/>
      <c r="H118" s="229">
        <v>268.309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186</v>
      </c>
      <c r="AU118" s="235" t="s">
        <v>82</v>
      </c>
      <c r="AV118" s="13" t="s">
        <v>82</v>
      </c>
      <c r="AW118" s="13" t="s">
        <v>34</v>
      </c>
      <c r="AX118" s="13" t="s">
        <v>72</v>
      </c>
      <c r="AY118" s="235" t="s">
        <v>143</v>
      </c>
    </row>
    <row r="119" spans="1:51" s="14" customFormat="1" ht="12">
      <c r="A119" s="14"/>
      <c r="B119" s="256"/>
      <c r="C119" s="257"/>
      <c r="D119" s="223" t="s">
        <v>186</v>
      </c>
      <c r="E119" s="258" t="s">
        <v>19</v>
      </c>
      <c r="F119" s="259" t="s">
        <v>1097</v>
      </c>
      <c r="G119" s="257"/>
      <c r="H119" s="260">
        <v>410.70900000000006</v>
      </c>
      <c r="I119" s="261"/>
      <c r="J119" s="257"/>
      <c r="K119" s="257"/>
      <c r="L119" s="262"/>
      <c r="M119" s="263"/>
      <c r="N119" s="264"/>
      <c r="O119" s="264"/>
      <c r="P119" s="264"/>
      <c r="Q119" s="264"/>
      <c r="R119" s="264"/>
      <c r="S119" s="264"/>
      <c r="T119" s="26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6" t="s">
        <v>186</v>
      </c>
      <c r="AU119" s="266" t="s">
        <v>82</v>
      </c>
      <c r="AV119" s="14" t="s">
        <v>150</v>
      </c>
      <c r="AW119" s="14" t="s">
        <v>34</v>
      </c>
      <c r="AX119" s="14" t="s">
        <v>80</v>
      </c>
      <c r="AY119" s="266" t="s">
        <v>143</v>
      </c>
    </row>
    <row r="120" spans="1:65" s="2" customFormat="1" ht="37.8" customHeight="1">
      <c r="A120" s="39"/>
      <c r="B120" s="40"/>
      <c r="C120" s="205" t="s">
        <v>188</v>
      </c>
      <c r="D120" s="205" t="s">
        <v>145</v>
      </c>
      <c r="E120" s="206" t="s">
        <v>1472</v>
      </c>
      <c r="F120" s="207" t="s">
        <v>1473</v>
      </c>
      <c r="G120" s="208" t="s">
        <v>148</v>
      </c>
      <c r="H120" s="209">
        <v>724.723</v>
      </c>
      <c r="I120" s="210"/>
      <c r="J120" s="211">
        <f>ROUND(I120*H120,2)</f>
        <v>0</v>
      </c>
      <c r="K120" s="207" t="s">
        <v>149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0.00085132</v>
      </c>
      <c r="R120" s="214">
        <f>Q120*H120</f>
        <v>0.61697118436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150</v>
      </c>
      <c r="AT120" s="216" t="s">
        <v>145</v>
      </c>
      <c r="AU120" s="216" t="s">
        <v>82</v>
      </c>
      <c r="AY120" s="18" t="s">
        <v>143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150</v>
      </c>
      <c r="BM120" s="216" t="s">
        <v>234</v>
      </c>
    </row>
    <row r="121" spans="1:47" s="2" customFormat="1" ht="12">
      <c r="A121" s="39"/>
      <c r="B121" s="40"/>
      <c r="C121" s="41"/>
      <c r="D121" s="218" t="s">
        <v>152</v>
      </c>
      <c r="E121" s="41"/>
      <c r="F121" s="219" t="s">
        <v>1474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152</v>
      </c>
      <c r="AU121" s="18" t="s">
        <v>82</v>
      </c>
    </row>
    <row r="122" spans="1:51" s="13" customFormat="1" ht="12">
      <c r="A122" s="13"/>
      <c r="B122" s="225"/>
      <c r="C122" s="226"/>
      <c r="D122" s="223" t="s">
        <v>186</v>
      </c>
      <c r="E122" s="227" t="s">
        <v>19</v>
      </c>
      <c r="F122" s="228" t="s">
        <v>1475</v>
      </c>
      <c r="G122" s="226"/>
      <c r="H122" s="229">
        <v>59.79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186</v>
      </c>
      <c r="AU122" s="235" t="s">
        <v>82</v>
      </c>
      <c r="AV122" s="13" t="s">
        <v>82</v>
      </c>
      <c r="AW122" s="13" t="s">
        <v>34</v>
      </c>
      <c r="AX122" s="13" t="s">
        <v>72</v>
      </c>
      <c r="AY122" s="235" t="s">
        <v>143</v>
      </c>
    </row>
    <row r="123" spans="1:51" s="13" customFormat="1" ht="12">
      <c r="A123" s="13"/>
      <c r="B123" s="225"/>
      <c r="C123" s="226"/>
      <c r="D123" s="223" t="s">
        <v>186</v>
      </c>
      <c r="E123" s="227" t="s">
        <v>19</v>
      </c>
      <c r="F123" s="228" t="s">
        <v>1476</v>
      </c>
      <c r="G123" s="226"/>
      <c r="H123" s="229">
        <v>251.89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186</v>
      </c>
      <c r="AU123" s="235" t="s">
        <v>82</v>
      </c>
      <c r="AV123" s="13" t="s">
        <v>82</v>
      </c>
      <c r="AW123" s="13" t="s">
        <v>34</v>
      </c>
      <c r="AX123" s="13" t="s">
        <v>72</v>
      </c>
      <c r="AY123" s="235" t="s">
        <v>143</v>
      </c>
    </row>
    <row r="124" spans="1:51" s="13" customFormat="1" ht="12">
      <c r="A124" s="13"/>
      <c r="B124" s="225"/>
      <c r="C124" s="226"/>
      <c r="D124" s="223" t="s">
        <v>186</v>
      </c>
      <c r="E124" s="227" t="s">
        <v>19</v>
      </c>
      <c r="F124" s="228" t="s">
        <v>1477</v>
      </c>
      <c r="G124" s="226"/>
      <c r="H124" s="229">
        <v>388.293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186</v>
      </c>
      <c r="AU124" s="235" t="s">
        <v>82</v>
      </c>
      <c r="AV124" s="13" t="s">
        <v>82</v>
      </c>
      <c r="AW124" s="13" t="s">
        <v>34</v>
      </c>
      <c r="AX124" s="13" t="s">
        <v>72</v>
      </c>
      <c r="AY124" s="235" t="s">
        <v>143</v>
      </c>
    </row>
    <row r="125" spans="1:51" s="13" customFormat="1" ht="12">
      <c r="A125" s="13"/>
      <c r="B125" s="225"/>
      <c r="C125" s="226"/>
      <c r="D125" s="223" t="s">
        <v>186</v>
      </c>
      <c r="E125" s="227" t="s">
        <v>19</v>
      </c>
      <c r="F125" s="228" t="s">
        <v>1478</v>
      </c>
      <c r="G125" s="226"/>
      <c r="H125" s="229">
        <v>24.75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186</v>
      </c>
      <c r="AU125" s="235" t="s">
        <v>82</v>
      </c>
      <c r="AV125" s="13" t="s">
        <v>82</v>
      </c>
      <c r="AW125" s="13" t="s">
        <v>34</v>
      </c>
      <c r="AX125" s="13" t="s">
        <v>72</v>
      </c>
      <c r="AY125" s="235" t="s">
        <v>143</v>
      </c>
    </row>
    <row r="126" spans="1:51" s="14" customFormat="1" ht="12">
      <c r="A126" s="14"/>
      <c r="B126" s="256"/>
      <c r="C126" s="257"/>
      <c r="D126" s="223" t="s">
        <v>186</v>
      </c>
      <c r="E126" s="258" t="s">
        <v>19</v>
      </c>
      <c r="F126" s="259" t="s">
        <v>1097</v>
      </c>
      <c r="G126" s="257"/>
      <c r="H126" s="260">
        <v>724.723</v>
      </c>
      <c r="I126" s="261"/>
      <c r="J126" s="257"/>
      <c r="K126" s="257"/>
      <c r="L126" s="262"/>
      <c r="M126" s="263"/>
      <c r="N126" s="264"/>
      <c r="O126" s="264"/>
      <c r="P126" s="264"/>
      <c r="Q126" s="264"/>
      <c r="R126" s="264"/>
      <c r="S126" s="264"/>
      <c r="T126" s="26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6" t="s">
        <v>186</v>
      </c>
      <c r="AU126" s="266" t="s">
        <v>82</v>
      </c>
      <c r="AV126" s="14" t="s">
        <v>150</v>
      </c>
      <c r="AW126" s="14" t="s">
        <v>34</v>
      </c>
      <c r="AX126" s="14" t="s">
        <v>80</v>
      </c>
      <c r="AY126" s="266" t="s">
        <v>143</v>
      </c>
    </row>
    <row r="127" spans="1:65" s="2" customFormat="1" ht="44.25" customHeight="1">
      <c r="A127" s="39"/>
      <c r="B127" s="40"/>
      <c r="C127" s="205" t="s">
        <v>193</v>
      </c>
      <c r="D127" s="205" t="s">
        <v>145</v>
      </c>
      <c r="E127" s="206" t="s">
        <v>240</v>
      </c>
      <c r="F127" s="207" t="s">
        <v>241</v>
      </c>
      <c r="G127" s="208" t="s">
        <v>148</v>
      </c>
      <c r="H127" s="209">
        <v>410.709</v>
      </c>
      <c r="I127" s="210"/>
      <c r="J127" s="211">
        <f>ROUND(I127*H127,2)</f>
        <v>0</v>
      </c>
      <c r="K127" s="207" t="s">
        <v>149</v>
      </c>
      <c r="L127" s="45"/>
      <c r="M127" s="212" t="s">
        <v>19</v>
      </c>
      <c r="N127" s="213" t="s">
        <v>43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150</v>
      </c>
      <c r="AT127" s="216" t="s">
        <v>145</v>
      </c>
      <c r="AU127" s="216" t="s">
        <v>82</v>
      </c>
      <c r="AY127" s="18" t="s">
        <v>143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80</v>
      </c>
      <c r="BK127" s="217">
        <f>ROUND(I127*H127,2)</f>
        <v>0</v>
      </c>
      <c r="BL127" s="18" t="s">
        <v>150</v>
      </c>
      <c r="BM127" s="216" t="s">
        <v>244</v>
      </c>
    </row>
    <row r="128" spans="1:47" s="2" customFormat="1" ht="12">
      <c r="A128" s="39"/>
      <c r="B128" s="40"/>
      <c r="C128" s="41"/>
      <c r="D128" s="218" t="s">
        <v>152</v>
      </c>
      <c r="E128" s="41"/>
      <c r="F128" s="219" t="s">
        <v>243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152</v>
      </c>
      <c r="AU128" s="18" t="s">
        <v>82</v>
      </c>
    </row>
    <row r="129" spans="1:65" s="2" customFormat="1" ht="44.25" customHeight="1">
      <c r="A129" s="39"/>
      <c r="B129" s="40"/>
      <c r="C129" s="205" t="s">
        <v>200</v>
      </c>
      <c r="D129" s="205" t="s">
        <v>145</v>
      </c>
      <c r="E129" s="206" t="s">
        <v>1479</v>
      </c>
      <c r="F129" s="207" t="s">
        <v>1480</v>
      </c>
      <c r="G129" s="208" t="s">
        <v>148</v>
      </c>
      <c r="H129" s="209">
        <v>724.723</v>
      </c>
      <c r="I129" s="210"/>
      <c r="J129" s="211">
        <f>ROUND(I129*H129,2)</f>
        <v>0</v>
      </c>
      <c r="K129" s="207" t="s">
        <v>149</v>
      </c>
      <c r="L129" s="45"/>
      <c r="M129" s="212" t="s">
        <v>19</v>
      </c>
      <c r="N129" s="213" t="s">
        <v>43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150</v>
      </c>
      <c r="AT129" s="216" t="s">
        <v>145</v>
      </c>
      <c r="AU129" s="216" t="s">
        <v>82</v>
      </c>
      <c r="AY129" s="18" t="s">
        <v>143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80</v>
      </c>
      <c r="BK129" s="217">
        <f>ROUND(I129*H129,2)</f>
        <v>0</v>
      </c>
      <c r="BL129" s="18" t="s">
        <v>150</v>
      </c>
      <c r="BM129" s="216" t="s">
        <v>255</v>
      </c>
    </row>
    <row r="130" spans="1:47" s="2" customFormat="1" ht="12">
      <c r="A130" s="39"/>
      <c r="B130" s="40"/>
      <c r="C130" s="41"/>
      <c r="D130" s="218" t="s">
        <v>152</v>
      </c>
      <c r="E130" s="41"/>
      <c r="F130" s="219" t="s">
        <v>1481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152</v>
      </c>
      <c r="AU130" s="18" t="s">
        <v>82</v>
      </c>
    </row>
    <row r="131" spans="1:65" s="2" customFormat="1" ht="66.75" customHeight="1">
      <c r="A131" s="39"/>
      <c r="B131" s="40"/>
      <c r="C131" s="205" t="s">
        <v>207</v>
      </c>
      <c r="D131" s="205" t="s">
        <v>145</v>
      </c>
      <c r="E131" s="206" t="s">
        <v>1482</v>
      </c>
      <c r="F131" s="207" t="s">
        <v>1483</v>
      </c>
      <c r="G131" s="208" t="s">
        <v>183</v>
      </c>
      <c r="H131" s="209">
        <v>318.984</v>
      </c>
      <c r="I131" s="210"/>
      <c r="J131" s="211">
        <f>ROUND(I131*H131,2)</f>
        <v>0</v>
      </c>
      <c r="K131" s="207" t="s">
        <v>149</v>
      </c>
      <c r="L131" s="45"/>
      <c r="M131" s="212" t="s">
        <v>19</v>
      </c>
      <c r="N131" s="213" t="s">
        <v>43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150</v>
      </c>
      <c r="AT131" s="216" t="s">
        <v>145</v>
      </c>
      <c r="AU131" s="216" t="s">
        <v>82</v>
      </c>
      <c r="AY131" s="18" t="s">
        <v>143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80</v>
      </c>
      <c r="BK131" s="217">
        <f>ROUND(I131*H131,2)</f>
        <v>0</v>
      </c>
      <c r="BL131" s="18" t="s">
        <v>150</v>
      </c>
      <c r="BM131" s="216" t="s">
        <v>268</v>
      </c>
    </row>
    <row r="132" spans="1:47" s="2" customFormat="1" ht="12">
      <c r="A132" s="39"/>
      <c r="B132" s="40"/>
      <c r="C132" s="41"/>
      <c r="D132" s="218" t="s">
        <v>152</v>
      </c>
      <c r="E132" s="41"/>
      <c r="F132" s="219" t="s">
        <v>1484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152</v>
      </c>
      <c r="AU132" s="18" t="s">
        <v>82</v>
      </c>
    </row>
    <row r="133" spans="1:65" s="2" customFormat="1" ht="49.05" customHeight="1">
      <c r="A133" s="39"/>
      <c r="B133" s="40"/>
      <c r="C133" s="205" t="s">
        <v>213</v>
      </c>
      <c r="D133" s="205" t="s">
        <v>145</v>
      </c>
      <c r="E133" s="206" t="s">
        <v>1119</v>
      </c>
      <c r="F133" s="207" t="s">
        <v>1120</v>
      </c>
      <c r="G133" s="208" t="s">
        <v>192</v>
      </c>
      <c r="H133" s="209">
        <v>1109.815</v>
      </c>
      <c r="I133" s="210"/>
      <c r="J133" s="211">
        <f>ROUND(I133*H133,2)</f>
        <v>0</v>
      </c>
      <c r="K133" s="207" t="s">
        <v>19</v>
      </c>
      <c r="L133" s="45"/>
      <c r="M133" s="212" t="s">
        <v>19</v>
      </c>
      <c r="N133" s="213" t="s">
        <v>43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150</v>
      </c>
      <c r="AT133" s="216" t="s">
        <v>145</v>
      </c>
      <c r="AU133" s="216" t="s">
        <v>82</v>
      </c>
      <c r="AY133" s="18" t="s">
        <v>143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150</v>
      </c>
      <c r="BM133" s="216" t="s">
        <v>279</v>
      </c>
    </row>
    <row r="134" spans="1:65" s="2" customFormat="1" ht="44.25" customHeight="1">
      <c r="A134" s="39"/>
      <c r="B134" s="40"/>
      <c r="C134" s="205" t="s">
        <v>220</v>
      </c>
      <c r="D134" s="205" t="s">
        <v>145</v>
      </c>
      <c r="E134" s="206" t="s">
        <v>741</v>
      </c>
      <c r="F134" s="207" t="s">
        <v>742</v>
      </c>
      <c r="G134" s="208" t="s">
        <v>183</v>
      </c>
      <c r="H134" s="209">
        <v>455.412</v>
      </c>
      <c r="I134" s="210"/>
      <c r="J134" s="211">
        <f>ROUND(I134*H134,2)</f>
        <v>0</v>
      </c>
      <c r="K134" s="207" t="s">
        <v>149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150</v>
      </c>
      <c r="AT134" s="216" t="s">
        <v>145</v>
      </c>
      <c r="AU134" s="216" t="s">
        <v>82</v>
      </c>
      <c r="AY134" s="18" t="s">
        <v>143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150</v>
      </c>
      <c r="BM134" s="216" t="s">
        <v>291</v>
      </c>
    </row>
    <row r="135" spans="1:47" s="2" customFormat="1" ht="12">
      <c r="A135" s="39"/>
      <c r="B135" s="40"/>
      <c r="C135" s="41"/>
      <c r="D135" s="218" t="s">
        <v>152</v>
      </c>
      <c r="E135" s="41"/>
      <c r="F135" s="219" t="s">
        <v>744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152</v>
      </c>
      <c r="AU135" s="18" t="s">
        <v>82</v>
      </c>
    </row>
    <row r="136" spans="1:51" s="13" customFormat="1" ht="12">
      <c r="A136" s="13"/>
      <c r="B136" s="225"/>
      <c r="C136" s="226"/>
      <c r="D136" s="223" t="s">
        <v>186</v>
      </c>
      <c r="E136" s="227" t="s">
        <v>19</v>
      </c>
      <c r="F136" s="228" t="s">
        <v>1485</v>
      </c>
      <c r="G136" s="226"/>
      <c r="H136" s="229">
        <v>689.978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186</v>
      </c>
      <c r="AU136" s="235" t="s">
        <v>82</v>
      </c>
      <c r="AV136" s="13" t="s">
        <v>82</v>
      </c>
      <c r="AW136" s="13" t="s">
        <v>34</v>
      </c>
      <c r="AX136" s="13" t="s">
        <v>72</v>
      </c>
      <c r="AY136" s="235" t="s">
        <v>143</v>
      </c>
    </row>
    <row r="137" spans="1:51" s="13" customFormat="1" ht="12">
      <c r="A137" s="13"/>
      <c r="B137" s="225"/>
      <c r="C137" s="226"/>
      <c r="D137" s="223" t="s">
        <v>186</v>
      </c>
      <c r="E137" s="227" t="s">
        <v>19</v>
      </c>
      <c r="F137" s="228" t="s">
        <v>1486</v>
      </c>
      <c r="G137" s="226"/>
      <c r="H137" s="229">
        <v>-44.681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186</v>
      </c>
      <c r="AU137" s="235" t="s">
        <v>82</v>
      </c>
      <c r="AV137" s="13" t="s">
        <v>82</v>
      </c>
      <c r="AW137" s="13" t="s">
        <v>34</v>
      </c>
      <c r="AX137" s="13" t="s">
        <v>72</v>
      </c>
      <c r="AY137" s="235" t="s">
        <v>143</v>
      </c>
    </row>
    <row r="138" spans="1:51" s="13" customFormat="1" ht="12">
      <c r="A138" s="13"/>
      <c r="B138" s="225"/>
      <c r="C138" s="226"/>
      <c r="D138" s="223" t="s">
        <v>186</v>
      </c>
      <c r="E138" s="227" t="s">
        <v>19</v>
      </c>
      <c r="F138" s="228" t="s">
        <v>1487</v>
      </c>
      <c r="G138" s="226"/>
      <c r="H138" s="229">
        <v>-168.136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186</v>
      </c>
      <c r="AU138" s="235" t="s">
        <v>82</v>
      </c>
      <c r="AV138" s="13" t="s">
        <v>82</v>
      </c>
      <c r="AW138" s="13" t="s">
        <v>34</v>
      </c>
      <c r="AX138" s="13" t="s">
        <v>72</v>
      </c>
      <c r="AY138" s="235" t="s">
        <v>143</v>
      </c>
    </row>
    <row r="139" spans="1:51" s="13" customFormat="1" ht="12">
      <c r="A139" s="13"/>
      <c r="B139" s="225"/>
      <c r="C139" s="226"/>
      <c r="D139" s="223" t="s">
        <v>186</v>
      </c>
      <c r="E139" s="227" t="s">
        <v>19</v>
      </c>
      <c r="F139" s="228" t="s">
        <v>1488</v>
      </c>
      <c r="G139" s="226"/>
      <c r="H139" s="229">
        <v>-21.749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186</v>
      </c>
      <c r="AU139" s="235" t="s">
        <v>82</v>
      </c>
      <c r="AV139" s="13" t="s">
        <v>82</v>
      </c>
      <c r="AW139" s="13" t="s">
        <v>34</v>
      </c>
      <c r="AX139" s="13" t="s">
        <v>72</v>
      </c>
      <c r="AY139" s="235" t="s">
        <v>143</v>
      </c>
    </row>
    <row r="140" spans="1:51" s="14" customFormat="1" ht="12">
      <c r="A140" s="14"/>
      <c r="B140" s="256"/>
      <c r="C140" s="257"/>
      <c r="D140" s="223" t="s">
        <v>186</v>
      </c>
      <c r="E140" s="258" t="s">
        <v>19</v>
      </c>
      <c r="F140" s="259" t="s">
        <v>1097</v>
      </c>
      <c r="G140" s="257"/>
      <c r="H140" s="260">
        <v>455.4119999999999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6" t="s">
        <v>186</v>
      </c>
      <c r="AU140" s="266" t="s">
        <v>82</v>
      </c>
      <c r="AV140" s="14" t="s">
        <v>150</v>
      </c>
      <c r="AW140" s="14" t="s">
        <v>34</v>
      </c>
      <c r="AX140" s="14" t="s">
        <v>80</v>
      </c>
      <c r="AY140" s="266" t="s">
        <v>143</v>
      </c>
    </row>
    <row r="141" spans="1:65" s="2" customFormat="1" ht="16.5" customHeight="1">
      <c r="A141" s="39"/>
      <c r="B141" s="40"/>
      <c r="C141" s="236" t="s">
        <v>227</v>
      </c>
      <c r="D141" s="236" t="s">
        <v>189</v>
      </c>
      <c r="E141" s="237" t="s">
        <v>1126</v>
      </c>
      <c r="F141" s="238" t="s">
        <v>1127</v>
      </c>
      <c r="G141" s="239" t="s">
        <v>192</v>
      </c>
      <c r="H141" s="240">
        <v>687.609</v>
      </c>
      <c r="I141" s="241"/>
      <c r="J141" s="242">
        <f>ROUND(I141*H141,2)</f>
        <v>0</v>
      </c>
      <c r="K141" s="238" t="s">
        <v>19</v>
      </c>
      <c r="L141" s="243"/>
      <c r="M141" s="244" t="s">
        <v>19</v>
      </c>
      <c r="N141" s="245" t="s">
        <v>43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193</v>
      </c>
      <c r="AT141" s="216" t="s">
        <v>189</v>
      </c>
      <c r="AU141" s="216" t="s">
        <v>82</v>
      </c>
      <c r="AY141" s="18" t="s">
        <v>143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150</v>
      </c>
      <c r="BM141" s="216" t="s">
        <v>301</v>
      </c>
    </row>
    <row r="142" spans="1:65" s="2" customFormat="1" ht="66.75" customHeight="1">
      <c r="A142" s="39"/>
      <c r="B142" s="40"/>
      <c r="C142" s="205" t="s">
        <v>234</v>
      </c>
      <c r="D142" s="205" t="s">
        <v>145</v>
      </c>
      <c r="E142" s="206" t="s">
        <v>307</v>
      </c>
      <c r="F142" s="207" t="s">
        <v>308</v>
      </c>
      <c r="G142" s="208" t="s">
        <v>183</v>
      </c>
      <c r="H142" s="209">
        <v>150.646</v>
      </c>
      <c r="I142" s="210"/>
      <c r="J142" s="211">
        <f>ROUND(I142*H142,2)</f>
        <v>0</v>
      </c>
      <c r="K142" s="207" t="s">
        <v>149</v>
      </c>
      <c r="L142" s="45"/>
      <c r="M142" s="212" t="s">
        <v>19</v>
      </c>
      <c r="N142" s="213" t="s">
        <v>43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150</v>
      </c>
      <c r="AT142" s="216" t="s">
        <v>145</v>
      </c>
      <c r="AU142" s="216" t="s">
        <v>82</v>
      </c>
      <c r="AY142" s="18" t="s">
        <v>143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150</v>
      </c>
      <c r="BM142" s="216" t="s">
        <v>311</v>
      </c>
    </row>
    <row r="143" spans="1:47" s="2" customFormat="1" ht="12">
      <c r="A143" s="39"/>
      <c r="B143" s="40"/>
      <c r="C143" s="41"/>
      <c r="D143" s="218" t="s">
        <v>152</v>
      </c>
      <c r="E143" s="41"/>
      <c r="F143" s="219" t="s">
        <v>310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152</v>
      </c>
      <c r="AU143" s="18" t="s">
        <v>82</v>
      </c>
    </row>
    <row r="144" spans="1:51" s="13" customFormat="1" ht="12">
      <c r="A144" s="13"/>
      <c r="B144" s="225"/>
      <c r="C144" s="226"/>
      <c r="D144" s="223" t="s">
        <v>186</v>
      </c>
      <c r="E144" s="227" t="s">
        <v>19</v>
      </c>
      <c r="F144" s="228" t="s">
        <v>1489</v>
      </c>
      <c r="G144" s="226"/>
      <c r="H144" s="229">
        <v>3.872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186</v>
      </c>
      <c r="AU144" s="235" t="s">
        <v>82</v>
      </c>
      <c r="AV144" s="13" t="s">
        <v>82</v>
      </c>
      <c r="AW144" s="13" t="s">
        <v>34</v>
      </c>
      <c r="AX144" s="13" t="s">
        <v>72</v>
      </c>
      <c r="AY144" s="235" t="s">
        <v>143</v>
      </c>
    </row>
    <row r="145" spans="1:51" s="13" customFormat="1" ht="12">
      <c r="A145" s="13"/>
      <c r="B145" s="225"/>
      <c r="C145" s="226"/>
      <c r="D145" s="223" t="s">
        <v>186</v>
      </c>
      <c r="E145" s="227" t="s">
        <v>19</v>
      </c>
      <c r="F145" s="228" t="s">
        <v>1490</v>
      </c>
      <c r="G145" s="226"/>
      <c r="H145" s="229">
        <v>40.891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186</v>
      </c>
      <c r="AU145" s="235" t="s">
        <v>82</v>
      </c>
      <c r="AV145" s="13" t="s">
        <v>82</v>
      </c>
      <c r="AW145" s="13" t="s">
        <v>34</v>
      </c>
      <c r="AX145" s="13" t="s">
        <v>72</v>
      </c>
      <c r="AY145" s="235" t="s">
        <v>143</v>
      </c>
    </row>
    <row r="146" spans="1:51" s="13" customFormat="1" ht="12">
      <c r="A146" s="13"/>
      <c r="B146" s="225"/>
      <c r="C146" s="226"/>
      <c r="D146" s="223" t="s">
        <v>186</v>
      </c>
      <c r="E146" s="227" t="s">
        <v>19</v>
      </c>
      <c r="F146" s="228" t="s">
        <v>1491</v>
      </c>
      <c r="G146" s="226"/>
      <c r="H146" s="229">
        <v>120.038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186</v>
      </c>
      <c r="AU146" s="235" t="s">
        <v>82</v>
      </c>
      <c r="AV146" s="13" t="s">
        <v>82</v>
      </c>
      <c r="AW146" s="13" t="s">
        <v>34</v>
      </c>
      <c r="AX146" s="13" t="s">
        <v>72</v>
      </c>
      <c r="AY146" s="235" t="s">
        <v>143</v>
      </c>
    </row>
    <row r="147" spans="1:51" s="13" customFormat="1" ht="12">
      <c r="A147" s="13"/>
      <c r="B147" s="225"/>
      <c r="C147" s="226"/>
      <c r="D147" s="223" t="s">
        <v>186</v>
      </c>
      <c r="E147" s="227" t="s">
        <v>19</v>
      </c>
      <c r="F147" s="228" t="s">
        <v>1492</v>
      </c>
      <c r="G147" s="226"/>
      <c r="H147" s="229">
        <v>3.328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186</v>
      </c>
      <c r="AU147" s="235" t="s">
        <v>82</v>
      </c>
      <c r="AV147" s="13" t="s">
        <v>82</v>
      </c>
      <c r="AW147" s="13" t="s">
        <v>34</v>
      </c>
      <c r="AX147" s="13" t="s">
        <v>72</v>
      </c>
      <c r="AY147" s="235" t="s">
        <v>143</v>
      </c>
    </row>
    <row r="148" spans="1:51" s="13" customFormat="1" ht="12">
      <c r="A148" s="13"/>
      <c r="B148" s="225"/>
      <c r="C148" s="226"/>
      <c r="D148" s="223" t="s">
        <v>186</v>
      </c>
      <c r="E148" s="227" t="s">
        <v>19</v>
      </c>
      <c r="F148" s="228" t="s">
        <v>1493</v>
      </c>
      <c r="G148" s="226"/>
      <c r="H148" s="229">
        <v>-10.318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186</v>
      </c>
      <c r="AU148" s="235" t="s">
        <v>82</v>
      </c>
      <c r="AV148" s="13" t="s">
        <v>82</v>
      </c>
      <c r="AW148" s="13" t="s">
        <v>34</v>
      </c>
      <c r="AX148" s="13" t="s">
        <v>72</v>
      </c>
      <c r="AY148" s="235" t="s">
        <v>143</v>
      </c>
    </row>
    <row r="149" spans="1:51" s="13" customFormat="1" ht="12">
      <c r="A149" s="13"/>
      <c r="B149" s="225"/>
      <c r="C149" s="226"/>
      <c r="D149" s="223" t="s">
        <v>186</v>
      </c>
      <c r="E149" s="227" t="s">
        <v>19</v>
      </c>
      <c r="F149" s="228" t="s">
        <v>1494</v>
      </c>
      <c r="G149" s="226"/>
      <c r="H149" s="229">
        <v>-7.165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186</v>
      </c>
      <c r="AU149" s="235" t="s">
        <v>82</v>
      </c>
      <c r="AV149" s="13" t="s">
        <v>82</v>
      </c>
      <c r="AW149" s="13" t="s">
        <v>34</v>
      </c>
      <c r="AX149" s="13" t="s">
        <v>72</v>
      </c>
      <c r="AY149" s="235" t="s">
        <v>143</v>
      </c>
    </row>
    <row r="150" spans="1:51" s="14" customFormat="1" ht="12">
      <c r="A150" s="14"/>
      <c r="B150" s="256"/>
      <c r="C150" s="257"/>
      <c r="D150" s="223" t="s">
        <v>186</v>
      </c>
      <c r="E150" s="258" t="s">
        <v>19</v>
      </c>
      <c r="F150" s="259" t="s">
        <v>1097</v>
      </c>
      <c r="G150" s="257"/>
      <c r="H150" s="260">
        <v>150.646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6" t="s">
        <v>186</v>
      </c>
      <c r="AU150" s="266" t="s">
        <v>82</v>
      </c>
      <c r="AV150" s="14" t="s">
        <v>150</v>
      </c>
      <c r="AW150" s="14" t="s">
        <v>34</v>
      </c>
      <c r="AX150" s="14" t="s">
        <v>80</v>
      </c>
      <c r="AY150" s="266" t="s">
        <v>143</v>
      </c>
    </row>
    <row r="151" spans="1:65" s="2" customFormat="1" ht="16.5" customHeight="1">
      <c r="A151" s="39"/>
      <c r="B151" s="40"/>
      <c r="C151" s="236" t="s">
        <v>8</v>
      </c>
      <c r="D151" s="236" t="s">
        <v>189</v>
      </c>
      <c r="E151" s="237" t="s">
        <v>1136</v>
      </c>
      <c r="F151" s="238" t="s">
        <v>1137</v>
      </c>
      <c r="G151" s="239" t="s">
        <v>192</v>
      </c>
      <c r="H151" s="240">
        <v>286.227</v>
      </c>
      <c r="I151" s="241"/>
      <c r="J151" s="242">
        <f>ROUND(I151*H151,2)</f>
        <v>0</v>
      </c>
      <c r="K151" s="238" t="s">
        <v>149</v>
      </c>
      <c r="L151" s="243"/>
      <c r="M151" s="244" t="s">
        <v>19</v>
      </c>
      <c r="N151" s="245" t="s">
        <v>43</v>
      </c>
      <c r="O151" s="85"/>
      <c r="P151" s="214">
        <f>O151*H151</f>
        <v>0</v>
      </c>
      <c r="Q151" s="214">
        <v>1</v>
      </c>
      <c r="R151" s="214">
        <f>Q151*H151</f>
        <v>286.227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193</v>
      </c>
      <c r="AT151" s="216" t="s">
        <v>189</v>
      </c>
      <c r="AU151" s="216" t="s">
        <v>82</v>
      </c>
      <c r="AY151" s="18" t="s">
        <v>143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80</v>
      </c>
      <c r="BK151" s="217">
        <f>ROUND(I151*H151,2)</f>
        <v>0</v>
      </c>
      <c r="BL151" s="18" t="s">
        <v>150</v>
      </c>
      <c r="BM151" s="216" t="s">
        <v>323</v>
      </c>
    </row>
    <row r="152" spans="1:51" s="13" customFormat="1" ht="12">
      <c r="A152" s="13"/>
      <c r="B152" s="225"/>
      <c r="C152" s="226"/>
      <c r="D152" s="223" t="s">
        <v>186</v>
      </c>
      <c r="E152" s="227" t="s">
        <v>19</v>
      </c>
      <c r="F152" s="228" t="s">
        <v>1495</v>
      </c>
      <c r="G152" s="226"/>
      <c r="H152" s="229">
        <v>286.227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186</v>
      </c>
      <c r="AU152" s="235" t="s">
        <v>82</v>
      </c>
      <c r="AV152" s="13" t="s">
        <v>82</v>
      </c>
      <c r="AW152" s="13" t="s">
        <v>34</v>
      </c>
      <c r="AX152" s="13" t="s">
        <v>72</v>
      </c>
      <c r="AY152" s="235" t="s">
        <v>143</v>
      </c>
    </row>
    <row r="153" spans="1:51" s="14" customFormat="1" ht="12">
      <c r="A153" s="14"/>
      <c r="B153" s="256"/>
      <c r="C153" s="257"/>
      <c r="D153" s="223" t="s">
        <v>186</v>
      </c>
      <c r="E153" s="258" t="s">
        <v>19</v>
      </c>
      <c r="F153" s="259" t="s">
        <v>1097</v>
      </c>
      <c r="G153" s="257"/>
      <c r="H153" s="260">
        <v>286.227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6" t="s">
        <v>186</v>
      </c>
      <c r="AU153" s="266" t="s">
        <v>82</v>
      </c>
      <c r="AV153" s="14" t="s">
        <v>150</v>
      </c>
      <c r="AW153" s="14" t="s">
        <v>34</v>
      </c>
      <c r="AX153" s="14" t="s">
        <v>80</v>
      </c>
      <c r="AY153" s="266" t="s">
        <v>143</v>
      </c>
    </row>
    <row r="154" spans="1:65" s="2" customFormat="1" ht="44.25" customHeight="1">
      <c r="A154" s="39"/>
      <c r="B154" s="40"/>
      <c r="C154" s="205" t="s">
        <v>244</v>
      </c>
      <c r="D154" s="205" t="s">
        <v>145</v>
      </c>
      <c r="E154" s="206" t="s">
        <v>1496</v>
      </c>
      <c r="F154" s="207" t="s">
        <v>1497</v>
      </c>
      <c r="G154" s="208" t="s">
        <v>148</v>
      </c>
      <c r="H154" s="209">
        <v>252</v>
      </c>
      <c r="I154" s="210"/>
      <c r="J154" s="211">
        <f>ROUND(I154*H154,2)</f>
        <v>0</v>
      </c>
      <c r="K154" s="207" t="s">
        <v>149</v>
      </c>
      <c r="L154" s="45"/>
      <c r="M154" s="212" t="s">
        <v>19</v>
      </c>
      <c r="N154" s="213" t="s">
        <v>43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150</v>
      </c>
      <c r="AT154" s="216" t="s">
        <v>145</v>
      </c>
      <c r="AU154" s="216" t="s">
        <v>82</v>
      </c>
      <c r="AY154" s="18" t="s">
        <v>143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150</v>
      </c>
      <c r="BM154" s="216" t="s">
        <v>335</v>
      </c>
    </row>
    <row r="155" spans="1:47" s="2" customFormat="1" ht="12">
      <c r="A155" s="39"/>
      <c r="B155" s="40"/>
      <c r="C155" s="41"/>
      <c r="D155" s="218" t="s">
        <v>152</v>
      </c>
      <c r="E155" s="41"/>
      <c r="F155" s="219" t="s">
        <v>1498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152</v>
      </c>
      <c r="AU155" s="18" t="s">
        <v>82</v>
      </c>
    </row>
    <row r="156" spans="1:65" s="2" customFormat="1" ht="37.8" customHeight="1">
      <c r="A156" s="39"/>
      <c r="B156" s="40"/>
      <c r="C156" s="205" t="s">
        <v>249</v>
      </c>
      <c r="D156" s="205" t="s">
        <v>145</v>
      </c>
      <c r="E156" s="206" t="s">
        <v>342</v>
      </c>
      <c r="F156" s="207" t="s">
        <v>343</v>
      </c>
      <c r="G156" s="208" t="s">
        <v>148</v>
      </c>
      <c r="H156" s="209">
        <v>252</v>
      </c>
      <c r="I156" s="210"/>
      <c r="J156" s="211">
        <f>ROUND(I156*H156,2)</f>
        <v>0</v>
      </c>
      <c r="K156" s="207" t="s">
        <v>149</v>
      </c>
      <c r="L156" s="45"/>
      <c r="M156" s="212" t="s">
        <v>19</v>
      </c>
      <c r="N156" s="213" t="s">
        <v>43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150</v>
      </c>
      <c r="AT156" s="216" t="s">
        <v>145</v>
      </c>
      <c r="AU156" s="216" t="s">
        <v>82</v>
      </c>
      <c r="AY156" s="18" t="s">
        <v>143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150</v>
      </c>
      <c r="BM156" s="216" t="s">
        <v>347</v>
      </c>
    </row>
    <row r="157" spans="1:47" s="2" customFormat="1" ht="12">
      <c r="A157" s="39"/>
      <c r="B157" s="40"/>
      <c r="C157" s="41"/>
      <c r="D157" s="218" t="s">
        <v>152</v>
      </c>
      <c r="E157" s="41"/>
      <c r="F157" s="219" t="s">
        <v>345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152</v>
      </c>
      <c r="AU157" s="18" t="s">
        <v>82</v>
      </c>
    </row>
    <row r="158" spans="1:65" s="2" customFormat="1" ht="16.5" customHeight="1">
      <c r="A158" s="39"/>
      <c r="B158" s="40"/>
      <c r="C158" s="236" t="s">
        <v>255</v>
      </c>
      <c r="D158" s="236" t="s">
        <v>189</v>
      </c>
      <c r="E158" s="237" t="s">
        <v>336</v>
      </c>
      <c r="F158" s="238" t="s">
        <v>337</v>
      </c>
      <c r="G158" s="239" t="s">
        <v>338</v>
      </c>
      <c r="H158" s="240">
        <v>6.3</v>
      </c>
      <c r="I158" s="241"/>
      <c r="J158" s="242">
        <f>ROUND(I158*H158,2)</f>
        <v>0</v>
      </c>
      <c r="K158" s="238" t="s">
        <v>149</v>
      </c>
      <c r="L158" s="243"/>
      <c r="M158" s="244" t="s">
        <v>19</v>
      </c>
      <c r="N158" s="245" t="s">
        <v>43</v>
      </c>
      <c r="O158" s="85"/>
      <c r="P158" s="214">
        <f>O158*H158</f>
        <v>0</v>
      </c>
      <c r="Q158" s="214">
        <v>0.001</v>
      </c>
      <c r="R158" s="214">
        <f>Q158*H158</f>
        <v>0.0063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193</v>
      </c>
      <c r="AT158" s="216" t="s">
        <v>189</v>
      </c>
      <c r="AU158" s="216" t="s">
        <v>82</v>
      </c>
      <c r="AY158" s="18" t="s">
        <v>143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80</v>
      </c>
      <c r="BK158" s="217">
        <f>ROUND(I158*H158,2)</f>
        <v>0</v>
      </c>
      <c r="BL158" s="18" t="s">
        <v>150</v>
      </c>
      <c r="BM158" s="216" t="s">
        <v>355</v>
      </c>
    </row>
    <row r="159" spans="1:51" s="13" customFormat="1" ht="12">
      <c r="A159" s="13"/>
      <c r="B159" s="225"/>
      <c r="C159" s="226"/>
      <c r="D159" s="223" t="s">
        <v>186</v>
      </c>
      <c r="E159" s="227" t="s">
        <v>19</v>
      </c>
      <c r="F159" s="228" t="s">
        <v>1499</v>
      </c>
      <c r="G159" s="226"/>
      <c r="H159" s="229">
        <v>6.3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186</v>
      </c>
      <c r="AU159" s="235" t="s">
        <v>82</v>
      </c>
      <c r="AV159" s="13" t="s">
        <v>82</v>
      </c>
      <c r="AW159" s="13" t="s">
        <v>34</v>
      </c>
      <c r="AX159" s="13" t="s">
        <v>72</v>
      </c>
      <c r="AY159" s="235" t="s">
        <v>143</v>
      </c>
    </row>
    <row r="160" spans="1:51" s="14" customFormat="1" ht="12">
      <c r="A160" s="14"/>
      <c r="B160" s="256"/>
      <c r="C160" s="257"/>
      <c r="D160" s="223" t="s">
        <v>186</v>
      </c>
      <c r="E160" s="258" t="s">
        <v>19</v>
      </c>
      <c r="F160" s="259" t="s">
        <v>1097</v>
      </c>
      <c r="G160" s="257"/>
      <c r="H160" s="260">
        <v>6.3</v>
      </c>
      <c r="I160" s="261"/>
      <c r="J160" s="257"/>
      <c r="K160" s="257"/>
      <c r="L160" s="262"/>
      <c r="M160" s="263"/>
      <c r="N160" s="264"/>
      <c r="O160" s="264"/>
      <c r="P160" s="264"/>
      <c r="Q160" s="264"/>
      <c r="R160" s="264"/>
      <c r="S160" s="264"/>
      <c r="T160" s="26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6" t="s">
        <v>186</v>
      </c>
      <c r="AU160" s="266" t="s">
        <v>82</v>
      </c>
      <c r="AV160" s="14" t="s">
        <v>150</v>
      </c>
      <c r="AW160" s="14" t="s">
        <v>34</v>
      </c>
      <c r="AX160" s="14" t="s">
        <v>80</v>
      </c>
      <c r="AY160" s="266" t="s">
        <v>143</v>
      </c>
    </row>
    <row r="161" spans="1:63" s="12" customFormat="1" ht="22.8" customHeight="1">
      <c r="A161" s="12"/>
      <c r="B161" s="189"/>
      <c r="C161" s="190"/>
      <c r="D161" s="191" t="s">
        <v>71</v>
      </c>
      <c r="E161" s="203" t="s">
        <v>150</v>
      </c>
      <c r="F161" s="203" t="s">
        <v>372</v>
      </c>
      <c r="G161" s="190"/>
      <c r="H161" s="190"/>
      <c r="I161" s="193"/>
      <c r="J161" s="204">
        <f>BK161</f>
        <v>0</v>
      </c>
      <c r="K161" s="190"/>
      <c r="L161" s="195"/>
      <c r="M161" s="196"/>
      <c r="N161" s="197"/>
      <c r="O161" s="197"/>
      <c r="P161" s="198">
        <f>SUM(P162:P174)</f>
        <v>0</v>
      </c>
      <c r="Q161" s="197"/>
      <c r="R161" s="198">
        <f>SUM(R162:R174)</f>
        <v>5.571896239999999</v>
      </c>
      <c r="S161" s="197"/>
      <c r="T161" s="199">
        <f>SUM(T162:T174)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0" t="s">
        <v>80</v>
      </c>
      <c r="AT161" s="201" t="s">
        <v>71</v>
      </c>
      <c r="AU161" s="201" t="s">
        <v>80</v>
      </c>
      <c r="AY161" s="200" t="s">
        <v>143</v>
      </c>
      <c r="BK161" s="202">
        <f>SUM(BK162:BK174)</f>
        <v>0</v>
      </c>
    </row>
    <row r="162" spans="1:65" s="2" customFormat="1" ht="24.15" customHeight="1">
      <c r="A162" s="39"/>
      <c r="B162" s="40"/>
      <c r="C162" s="205" t="s">
        <v>261</v>
      </c>
      <c r="D162" s="205" t="s">
        <v>145</v>
      </c>
      <c r="E162" s="206" t="s">
        <v>1145</v>
      </c>
      <c r="F162" s="207" t="s">
        <v>1146</v>
      </c>
      <c r="G162" s="208" t="s">
        <v>183</v>
      </c>
      <c r="H162" s="209">
        <v>42.369</v>
      </c>
      <c r="I162" s="210"/>
      <c r="J162" s="211">
        <f>ROUND(I162*H162,2)</f>
        <v>0</v>
      </c>
      <c r="K162" s="207" t="s">
        <v>19</v>
      </c>
      <c r="L162" s="45"/>
      <c r="M162" s="212" t="s">
        <v>19</v>
      </c>
      <c r="N162" s="213" t="s">
        <v>43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150</v>
      </c>
      <c r="AT162" s="216" t="s">
        <v>145</v>
      </c>
      <c r="AU162" s="216" t="s">
        <v>82</v>
      </c>
      <c r="AY162" s="18" t="s">
        <v>143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80</v>
      </c>
      <c r="BK162" s="217">
        <f>ROUND(I162*H162,2)</f>
        <v>0</v>
      </c>
      <c r="BL162" s="18" t="s">
        <v>150</v>
      </c>
      <c r="BM162" s="216" t="s">
        <v>368</v>
      </c>
    </row>
    <row r="163" spans="1:51" s="13" customFormat="1" ht="12">
      <c r="A163" s="13"/>
      <c r="B163" s="225"/>
      <c r="C163" s="226"/>
      <c r="D163" s="223" t="s">
        <v>186</v>
      </c>
      <c r="E163" s="227" t="s">
        <v>19</v>
      </c>
      <c r="F163" s="228" t="s">
        <v>1500</v>
      </c>
      <c r="G163" s="226"/>
      <c r="H163" s="229">
        <v>1.056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186</v>
      </c>
      <c r="AU163" s="235" t="s">
        <v>82</v>
      </c>
      <c r="AV163" s="13" t="s">
        <v>82</v>
      </c>
      <c r="AW163" s="13" t="s">
        <v>34</v>
      </c>
      <c r="AX163" s="13" t="s">
        <v>72</v>
      </c>
      <c r="AY163" s="235" t="s">
        <v>143</v>
      </c>
    </row>
    <row r="164" spans="1:51" s="13" customFormat="1" ht="12">
      <c r="A164" s="13"/>
      <c r="B164" s="225"/>
      <c r="C164" s="226"/>
      <c r="D164" s="223" t="s">
        <v>186</v>
      </c>
      <c r="E164" s="227" t="s">
        <v>19</v>
      </c>
      <c r="F164" s="228" t="s">
        <v>1501</v>
      </c>
      <c r="G164" s="226"/>
      <c r="H164" s="229">
        <v>7.667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186</v>
      </c>
      <c r="AU164" s="235" t="s">
        <v>82</v>
      </c>
      <c r="AV164" s="13" t="s">
        <v>82</v>
      </c>
      <c r="AW164" s="13" t="s">
        <v>34</v>
      </c>
      <c r="AX164" s="13" t="s">
        <v>72</v>
      </c>
      <c r="AY164" s="235" t="s">
        <v>143</v>
      </c>
    </row>
    <row r="165" spans="1:51" s="13" customFormat="1" ht="12">
      <c r="A165" s="13"/>
      <c r="B165" s="225"/>
      <c r="C165" s="226"/>
      <c r="D165" s="223" t="s">
        <v>186</v>
      </c>
      <c r="E165" s="227" t="s">
        <v>19</v>
      </c>
      <c r="F165" s="228" t="s">
        <v>1502</v>
      </c>
      <c r="G165" s="226"/>
      <c r="H165" s="229">
        <v>32.738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186</v>
      </c>
      <c r="AU165" s="235" t="s">
        <v>82</v>
      </c>
      <c r="AV165" s="13" t="s">
        <v>82</v>
      </c>
      <c r="AW165" s="13" t="s">
        <v>34</v>
      </c>
      <c r="AX165" s="13" t="s">
        <v>72</v>
      </c>
      <c r="AY165" s="235" t="s">
        <v>143</v>
      </c>
    </row>
    <row r="166" spans="1:51" s="13" customFormat="1" ht="12">
      <c r="A166" s="13"/>
      <c r="B166" s="225"/>
      <c r="C166" s="226"/>
      <c r="D166" s="223" t="s">
        <v>186</v>
      </c>
      <c r="E166" s="227" t="s">
        <v>19</v>
      </c>
      <c r="F166" s="228" t="s">
        <v>1503</v>
      </c>
      <c r="G166" s="226"/>
      <c r="H166" s="229">
        <v>0.908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186</v>
      </c>
      <c r="AU166" s="235" t="s">
        <v>82</v>
      </c>
      <c r="AV166" s="13" t="s">
        <v>82</v>
      </c>
      <c r="AW166" s="13" t="s">
        <v>34</v>
      </c>
      <c r="AX166" s="13" t="s">
        <v>72</v>
      </c>
      <c r="AY166" s="235" t="s">
        <v>143</v>
      </c>
    </row>
    <row r="167" spans="1:51" s="14" customFormat="1" ht="12">
      <c r="A167" s="14"/>
      <c r="B167" s="256"/>
      <c r="C167" s="257"/>
      <c r="D167" s="223" t="s">
        <v>186</v>
      </c>
      <c r="E167" s="258" t="s">
        <v>19</v>
      </c>
      <c r="F167" s="259" t="s">
        <v>1097</v>
      </c>
      <c r="G167" s="257"/>
      <c r="H167" s="260">
        <v>42.369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6" t="s">
        <v>186</v>
      </c>
      <c r="AU167" s="266" t="s">
        <v>82</v>
      </c>
      <c r="AV167" s="14" t="s">
        <v>150</v>
      </c>
      <c r="AW167" s="14" t="s">
        <v>34</v>
      </c>
      <c r="AX167" s="14" t="s">
        <v>80</v>
      </c>
      <c r="AY167" s="266" t="s">
        <v>143</v>
      </c>
    </row>
    <row r="168" spans="1:65" s="2" customFormat="1" ht="24.15" customHeight="1">
      <c r="A168" s="39"/>
      <c r="B168" s="40"/>
      <c r="C168" s="205" t="s">
        <v>268</v>
      </c>
      <c r="D168" s="205" t="s">
        <v>145</v>
      </c>
      <c r="E168" s="206" t="s">
        <v>1156</v>
      </c>
      <c r="F168" s="207" t="s">
        <v>1157</v>
      </c>
      <c r="G168" s="208" t="s">
        <v>158</v>
      </c>
      <c r="H168" s="209">
        <v>1</v>
      </c>
      <c r="I168" s="210"/>
      <c r="J168" s="211">
        <f>ROUND(I168*H168,2)</f>
        <v>0</v>
      </c>
      <c r="K168" s="207" t="s">
        <v>149</v>
      </c>
      <c r="L168" s="45"/>
      <c r="M168" s="212" t="s">
        <v>19</v>
      </c>
      <c r="N168" s="213" t="s">
        <v>43</v>
      </c>
      <c r="O168" s="85"/>
      <c r="P168" s="214">
        <f>O168*H168</f>
        <v>0</v>
      </c>
      <c r="Q168" s="214">
        <v>0.223938</v>
      </c>
      <c r="R168" s="214">
        <f>Q168*H168</f>
        <v>0.223938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150</v>
      </c>
      <c r="AT168" s="216" t="s">
        <v>145</v>
      </c>
      <c r="AU168" s="216" t="s">
        <v>82</v>
      </c>
      <c r="AY168" s="18" t="s">
        <v>143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80</v>
      </c>
      <c r="BK168" s="217">
        <f>ROUND(I168*H168,2)</f>
        <v>0</v>
      </c>
      <c r="BL168" s="18" t="s">
        <v>150</v>
      </c>
      <c r="BM168" s="216" t="s">
        <v>379</v>
      </c>
    </row>
    <row r="169" spans="1:47" s="2" customFormat="1" ht="12">
      <c r="A169" s="39"/>
      <c r="B169" s="40"/>
      <c r="C169" s="41"/>
      <c r="D169" s="218" t="s">
        <v>152</v>
      </c>
      <c r="E169" s="41"/>
      <c r="F169" s="219" t="s">
        <v>1158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152</v>
      </c>
      <c r="AU169" s="18" t="s">
        <v>82</v>
      </c>
    </row>
    <row r="170" spans="1:65" s="2" customFormat="1" ht="24.15" customHeight="1">
      <c r="A170" s="39"/>
      <c r="B170" s="40"/>
      <c r="C170" s="236" t="s">
        <v>7</v>
      </c>
      <c r="D170" s="236" t="s">
        <v>189</v>
      </c>
      <c r="E170" s="237" t="s">
        <v>1504</v>
      </c>
      <c r="F170" s="238" t="s">
        <v>1166</v>
      </c>
      <c r="G170" s="239" t="s">
        <v>158</v>
      </c>
      <c r="H170" s="240">
        <v>1</v>
      </c>
      <c r="I170" s="241"/>
      <c r="J170" s="242">
        <f>ROUND(I170*H170,2)</f>
        <v>0</v>
      </c>
      <c r="K170" s="238" t="s">
        <v>149</v>
      </c>
      <c r="L170" s="243"/>
      <c r="M170" s="244" t="s">
        <v>19</v>
      </c>
      <c r="N170" s="245" t="s">
        <v>43</v>
      </c>
      <c r="O170" s="85"/>
      <c r="P170" s="214">
        <f>O170*H170</f>
        <v>0</v>
      </c>
      <c r="Q170" s="214">
        <v>0.028</v>
      </c>
      <c r="R170" s="214">
        <f>Q170*H170</f>
        <v>0.028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193</v>
      </c>
      <c r="AT170" s="216" t="s">
        <v>189</v>
      </c>
      <c r="AU170" s="216" t="s">
        <v>82</v>
      </c>
      <c r="AY170" s="18" t="s">
        <v>143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150</v>
      </c>
      <c r="BM170" s="216" t="s">
        <v>391</v>
      </c>
    </row>
    <row r="171" spans="1:65" s="2" customFormat="1" ht="37.8" customHeight="1">
      <c r="A171" s="39"/>
      <c r="B171" s="40"/>
      <c r="C171" s="205" t="s">
        <v>279</v>
      </c>
      <c r="D171" s="205" t="s">
        <v>145</v>
      </c>
      <c r="E171" s="206" t="s">
        <v>1167</v>
      </c>
      <c r="F171" s="207" t="s">
        <v>1168</v>
      </c>
      <c r="G171" s="208" t="s">
        <v>183</v>
      </c>
      <c r="H171" s="209">
        <v>2.312</v>
      </c>
      <c r="I171" s="210"/>
      <c r="J171" s="211">
        <f>ROUND(I171*H171,2)</f>
        <v>0</v>
      </c>
      <c r="K171" s="207" t="s">
        <v>149</v>
      </c>
      <c r="L171" s="45"/>
      <c r="M171" s="212" t="s">
        <v>19</v>
      </c>
      <c r="N171" s="213" t="s">
        <v>43</v>
      </c>
      <c r="O171" s="85"/>
      <c r="P171" s="214">
        <f>O171*H171</f>
        <v>0</v>
      </c>
      <c r="Q171" s="214">
        <v>2.30102</v>
      </c>
      <c r="R171" s="214">
        <f>Q171*H171</f>
        <v>5.319958239999999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150</v>
      </c>
      <c r="AT171" s="216" t="s">
        <v>145</v>
      </c>
      <c r="AU171" s="216" t="s">
        <v>82</v>
      </c>
      <c r="AY171" s="18" t="s">
        <v>143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80</v>
      </c>
      <c r="BK171" s="217">
        <f>ROUND(I171*H171,2)</f>
        <v>0</v>
      </c>
      <c r="BL171" s="18" t="s">
        <v>150</v>
      </c>
      <c r="BM171" s="216" t="s">
        <v>402</v>
      </c>
    </row>
    <row r="172" spans="1:47" s="2" customFormat="1" ht="12">
      <c r="A172" s="39"/>
      <c r="B172" s="40"/>
      <c r="C172" s="41"/>
      <c r="D172" s="218" t="s">
        <v>152</v>
      </c>
      <c r="E172" s="41"/>
      <c r="F172" s="219" t="s">
        <v>1169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152</v>
      </c>
      <c r="AU172" s="18" t="s">
        <v>82</v>
      </c>
    </row>
    <row r="173" spans="1:51" s="13" customFormat="1" ht="12">
      <c r="A173" s="13"/>
      <c r="B173" s="225"/>
      <c r="C173" s="226"/>
      <c r="D173" s="223" t="s">
        <v>186</v>
      </c>
      <c r="E173" s="227" t="s">
        <v>19</v>
      </c>
      <c r="F173" s="228" t="s">
        <v>1505</v>
      </c>
      <c r="G173" s="226"/>
      <c r="H173" s="229">
        <v>2.312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186</v>
      </c>
      <c r="AU173" s="235" t="s">
        <v>82</v>
      </c>
      <c r="AV173" s="13" t="s">
        <v>82</v>
      </c>
      <c r="AW173" s="13" t="s">
        <v>34</v>
      </c>
      <c r="AX173" s="13" t="s">
        <v>72</v>
      </c>
      <c r="AY173" s="235" t="s">
        <v>143</v>
      </c>
    </row>
    <row r="174" spans="1:51" s="14" customFormat="1" ht="12">
      <c r="A174" s="14"/>
      <c r="B174" s="256"/>
      <c r="C174" s="257"/>
      <c r="D174" s="223" t="s">
        <v>186</v>
      </c>
      <c r="E174" s="258" t="s">
        <v>19</v>
      </c>
      <c r="F174" s="259" t="s">
        <v>1097</v>
      </c>
      <c r="G174" s="257"/>
      <c r="H174" s="260">
        <v>2.312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6" t="s">
        <v>186</v>
      </c>
      <c r="AU174" s="266" t="s">
        <v>82</v>
      </c>
      <c r="AV174" s="14" t="s">
        <v>150</v>
      </c>
      <c r="AW174" s="14" t="s">
        <v>34</v>
      </c>
      <c r="AX174" s="14" t="s">
        <v>80</v>
      </c>
      <c r="AY174" s="266" t="s">
        <v>143</v>
      </c>
    </row>
    <row r="175" spans="1:63" s="12" customFormat="1" ht="22.8" customHeight="1">
      <c r="A175" s="12"/>
      <c r="B175" s="189"/>
      <c r="C175" s="190"/>
      <c r="D175" s="191" t="s">
        <v>71</v>
      </c>
      <c r="E175" s="203" t="s">
        <v>174</v>
      </c>
      <c r="F175" s="203" t="s">
        <v>378</v>
      </c>
      <c r="G175" s="190"/>
      <c r="H175" s="190"/>
      <c r="I175" s="193"/>
      <c r="J175" s="204">
        <f>BK175</f>
        <v>0</v>
      </c>
      <c r="K175" s="190"/>
      <c r="L175" s="195"/>
      <c r="M175" s="196"/>
      <c r="N175" s="197"/>
      <c r="O175" s="197"/>
      <c r="P175" s="198">
        <f>SUM(P176:P179)</f>
        <v>0</v>
      </c>
      <c r="Q175" s="197"/>
      <c r="R175" s="198">
        <f>SUM(R176:R179)</f>
        <v>8.769960000000001</v>
      </c>
      <c r="S175" s="197"/>
      <c r="T175" s="199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0" t="s">
        <v>80</v>
      </c>
      <c r="AT175" s="201" t="s">
        <v>71</v>
      </c>
      <c r="AU175" s="201" t="s">
        <v>80</v>
      </c>
      <c r="AY175" s="200" t="s">
        <v>143</v>
      </c>
      <c r="BK175" s="202">
        <f>SUM(BK176:BK179)</f>
        <v>0</v>
      </c>
    </row>
    <row r="176" spans="1:65" s="2" customFormat="1" ht="44.25" customHeight="1">
      <c r="A176" s="39"/>
      <c r="B176" s="40"/>
      <c r="C176" s="205" t="s">
        <v>285</v>
      </c>
      <c r="D176" s="205" t="s">
        <v>145</v>
      </c>
      <c r="E176" s="206" t="s">
        <v>1506</v>
      </c>
      <c r="F176" s="207" t="s">
        <v>1507</v>
      </c>
      <c r="G176" s="208" t="s">
        <v>148</v>
      </c>
      <c r="H176" s="209">
        <v>18</v>
      </c>
      <c r="I176" s="210"/>
      <c r="J176" s="211">
        <f>ROUND(I176*H176,2)</f>
        <v>0</v>
      </c>
      <c r="K176" s="207" t="s">
        <v>149</v>
      </c>
      <c r="L176" s="45"/>
      <c r="M176" s="212" t="s">
        <v>19</v>
      </c>
      <c r="N176" s="213" t="s">
        <v>43</v>
      </c>
      <c r="O176" s="85"/>
      <c r="P176" s="214">
        <f>O176*H176</f>
        <v>0</v>
      </c>
      <c r="Q176" s="214">
        <v>0.398</v>
      </c>
      <c r="R176" s="214">
        <f>Q176*H176</f>
        <v>7.164000000000001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150</v>
      </c>
      <c r="AT176" s="216" t="s">
        <v>145</v>
      </c>
      <c r="AU176" s="216" t="s">
        <v>82</v>
      </c>
      <c r="AY176" s="18" t="s">
        <v>143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80</v>
      </c>
      <c r="BK176" s="217">
        <f>ROUND(I176*H176,2)</f>
        <v>0</v>
      </c>
      <c r="BL176" s="18" t="s">
        <v>150</v>
      </c>
      <c r="BM176" s="216" t="s">
        <v>413</v>
      </c>
    </row>
    <row r="177" spans="1:47" s="2" customFormat="1" ht="12">
      <c r="A177" s="39"/>
      <c r="B177" s="40"/>
      <c r="C177" s="41"/>
      <c r="D177" s="218" t="s">
        <v>152</v>
      </c>
      <c r="E177" s="41"/>
      <c r="F177" s="219" t="s">
        <v>1508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152</v>
      </c>
      <c r="AU177" s="18" t="s">
        <v>82</v>
      </c>
    </row>
    <row r="178" spans="1:65" s="2" customFormat="1" ht="78" customHeight="1">
      <c r="A178" s="39"/>
      <c r="B178" s="40"/>
      <c r="C178" s="205" t="s">
        <v>291</v>
      </c>
      <c r="D178" s="205" t="s">
        <v>145</v>
      </c>
      <c r="E178" s="206" t="s">
        <v>1509</v>
      </c>
      <c r="F178" s="207" t="s">
        <v>1510</v>
      </c>
      <c r="G178" s="208" t="s">
        <v>148</v>
      </c>
      <c r="H178" s="209">
        <v>18</v>
      </c>
      <c r="I178" s="210"/>
      <c r="J178" s="211">
        <f>ROUND(I178*H178,2)</f>
        <v>0</v>
      </c>
      <c r="K178" s="207" t="s">
        <v>149</v>
      </c>
      <c r="L178" s="45"/>
      <c r="M178" s="212" t="s">
        <v>19</v>
      </c>
      <c r="N178" s="213" t="s">
        <v>43</v>
      </c>
      <c r="O178" s="85"/>
      <c r="P178" s="214">
        <f>O178*H178</f>
        <v>0</v>
      </c>
      <c r="Q178" s="214">
        <v>0.08922</v>
      </c>
      <c r="R178" s="214">
        <f>Q178*H178</f>
        <v>1.6059599999999998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150</v>
      </c>
      <c r="AT178" s="216" t="s">
        <v>145</v>
      </c>
      <c r="AU178" s="216" t="s">
        <v>82</v>
      </c>
      <c r="AY178" s="18" t="s">
        <v>143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80</v>
      </c>
      <c r="BK178" s="217">
        <f>ROUND(I178*H178,2)</f>
        <v>0</v>
      </c>
      <c r="BL178" s="18" t="s">
        <v>150</v>
      </c>
      <c r="BM178" s="216" t="s">
        <v>424</v>
      </c>
    </row>
    <row r="179" spans="1:47" s="2" customFormat="1" ht="12">
      <c r="A179" s="39"/>
      <c r="B179" s="40"/>
      <c r="C179" s="41"/>
      <c r="D179" s="218" t="s">
        <v>152</v>
      </c>
      <c r="E179" s="41"/>
      <c r="F179" s="219" t="s">
        <v>1511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152</v>
      </c>
      <c r="AU179" s="18" t="s">
        <v>82</v>
      </c>
    </row>
    <row r="180" spans="1:63" s="12" customFormat="1" ht="22.8" customHeight="1">
      <c r="A180" s="12"/>
      <c r="B180" s="189"/>
      <c r="C180" s="190"/>
      <c r="D180" s="191" t="s">
        <v>71</v>
      </c>
      <c r="E180" s="203" t="s">
        <v>193</v>
      </c>
      <c r="F180" s="203" t="s">
        <v>445</v>
      </c>
      <c r="G180" s="190"/>
      <c r="H180" s="190"/>
      <c r="I180" s="193"/>
      <c r="J180" s="204">
        <f>BK180</f>
        <v>0</v>
      </c>
      <c r="K180" s="190"/>
      <c r="L180" s="195"/>
      <c r="M180" s="196"/>
      <c r="N180" s="197"/>
      <c r="O180" s="197"/>
      <c r="P180" s="198">
        <f>SUM(P181:P244)</f>
        <v>0</v>
      </c>
      <c r="Q180" s="197"/>
      <c r="R180" s="198">
        <f>SUM(R181:R244)</f>
        <v>39.093054566</v>
      </c>
      <c r="S180" s="197"/>
      <c r="T180" s="199">
        <f>SUM(T181:T244)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0" t="s">
        <v>80</v>
      </c>
      <c r="AT180" s="201" t="s">
        <v>71</v>
      </c>
      <c r="AU180" s="201" t="s">
        <v>80</v>
      </c>
      <c r="AY180" s="200" t="s">
        <v>143</v>
      </c>
      <c r="BK180" s="202">
        <f>SUM(BK181:BK244)</f>
        <v>0</v>
      </c>
    </row>
    <row r="181" spans="1:65" s="2" customFormat="1" ht="33" customHeight="1">
      <c r="A181" s="39"/>
      <c r="B181" s="40"/>
      <c r="C181" s="205" t="s">
        <v>296</v>
      </c>
      <c r="D181" s="205" t="s">
        <v>145</v>
      </c>
      <c r="E181" s="206" t="s">
        <v>1180</v>
      </c>
      <c r="F181" s="207" t="s">
        <v>1181</v>
      </c>
      <c r="G181" s="208" t="s">
        <v>170</v>
      </c>
      <c r="H181" s="209">
        <v>210.3</v>
      </c>
      <c r="I181" s="210"/>
      <c r="J181" s="211">
        <f>ROUND(I181*H181,2)</f>
        <v>0</v>
      </c>
      <c r="K181" s="207" t="s">
        <v>149</v>
      </c>
      <c r="L181" s="45"/>
      <c r="M181" s="212" t="s">
        <v>19</v>
      </c>
      <c r="N181" s="213" t="s">
        <v>43</v>
      </c>
      <c r="O181" s="85"/>
      <c r="P181" s="214">
        <f>O181*H181</f>
        <v>0</v>
      </c>
      <c r="Q181" s="214">
        <v>1.6E-05</v>
      </c>
      <c r="R181" s="214">
        <f>Q181*H181</f>
        <v>0.0033648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150</v>
      </c>
      <c r="AT181" s="216" t="s">
        <v>145</v>
      </c>
      <c r="AU181" s="216" t="s">
        <v>82</v>
      </c>
      <c r="AY181" s="18" t="s">
        <v>143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80</v>
      </c>
      <c r="BK181" s="217">
        <f>ROUND(I181*H181,2)</f>
        <v>0</v>
      </c>
      <c r="BL181" s="18" t="s">
        <v>150</v>
      </c>
      <c r="BM181" s="216" t="s">
        <v>435</v>
      </c>
    </row>
    <row r="182" spans="1:47" s="2" customFormat="1" ht="12">
      <c r="A182" s="39"/>
      <c r="B182" s="40"/>
      <c r="C182" s="41"/>
      <c r="D182" s="218" t="s">
        <v>152</v>
      </c>
      <c r="E182" s="41"/>
      <c r="F182" s="219" t="s">
        <v>1182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152</v>
      </c>
      <c r="AU182" s="18" t="s">
        <v>82</v>
      </c>
    </row>
    <row r="183" spans="1:51" s="13" customFormat="1" ht="12">
      <c r="A183" s="13"/>
      <c r="B183" s="225"/>
      <c r="C183" s="226"/>
      <c r="D183" s="223" t="s">
        <v>186</v>
      </c>
      <c r="E183" s="227" t="s">
        <v>19</v>
      </c>
      <c r="F183" s="228" t="s">
        <v>1512</v>
      </c>
      <c r="G183" s="226"/>
      <c r="H183" s="229">
        <v>204.8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186</v>
      </c>
      <c r="AU183" s="235" t="s">
        <v>82</v>
      </c>
      <c r="AV183" s="13" t="s">
        <v>82</v>
      </c>
      <c r="AW183" s="13" t="s">
        <v>34</v>
      </c>
      <c r="AX183" s="13" t="s">
        <v>72</v>
      </c>
      <c r="AY183" s="235" t="s">
        <v>143</v>
      </c>
    </row>
    <row r="184" spans="1:51" s="13" customFormat="1" ht="12">
      <c r="A184" s="13"/>
      <c r="B184" s="225"/>
      <c r="C184" s="226"/>
      <c r="D184" s="223" t="s">
        <v>186</v>
      </c>
      <c r="E184" s="227" t="s">
        <v>19</v>
      </c>
      <c r="F184" s="228" t="s">
        <v>1513</v>
      </c>
      <c r="G184" s="226"/>
      <c r="H184" s="229">
        <v>5.5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186</v>
      </c>
      <c r="AU184" s="235" t="s">
        <v>82</v>
      </c>
      <c r="AV184" s="13" t="s">
        <v>82</v>
      </c>
      <c r="AW184" s="13" t="s">
        <v>34</v>
      </c>
      <c r="AX184" s="13" t="s">
        <v>72</v>
      </c>
      <c r="AY184" s="235" t="s">
        <v>143</v>
      </c>
    </row>
    <row r="185" spans="1:51" s="14" customFormat="1" ht="12">
      <c r="A185" s="14"/>
      <c r="B185" s="256"/>
      <c r="C185" s="257"/>
      <c r="D185" s="223" t="s">
        <v>186</v>
      </c>
      <c r="E185" s="258" t="s">
        <v>19</v>
      </c>
      <c r="F185" s="259" t="s">
        <v>1097</v>
      </c>
      <c r="G185" s="257"/>
      <c r="H185" s="260">
        <v>210.3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6" t="s">
        <v>186</v>
      </c>
      <c r="AU185" s="266" t="s">
        <v>82</v>
      </c>
      <c r="AV185" s="14" t="s">
        <v>150</v>
      </c>
      <c r="AW185" s="14" t="s">
        <v>34</v>
      </c>
      <c r="AX185" s="14" t="s">
        <v>80</v>
      </c>
      <c r="AY185" s="266" t="s">
        <v>143</v>
      </c>
    </row>
    <row r="186" spans="1:65" s="2" customFormat="1" ht="24.15" customHeight="1">
      <c r="A186" s="39"/>
      <c r="B186" s="40"/>
      <c r="C186" s="236" t="s">
        <v>301</v>
      </c>
      <c r="D186" s="236" t="s">
        <v>189</v>
      </c>
      <c r="E186" s="237" t="s">
        <v>1185</v>
      </c>
      <c r="F186" s="238" t="s">
        <v>1186</v>
      </c>
      <c r="G186" s="239" t="s">
        <v>170</v>
      </c>
      <c r="H186" s="240">
        <v>213.455</v>
      </c>
      <c r="I186" s="241"/>
      <c r="J186" s="242">
        <f>ROUND(I186*H186,2)</f>
        <v>0</v>
      </c>
      <c r="K186" s="238" t="s">
        <v>19</v>
      </c>
      <c r="L186" s="243"/>
      <c r="M186" s="244" t="s">
        <v>19</v>
      </c>
      <c r="N186" s="245" t="s">
        <v>43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193</v>
      </c>
      <c r="AT186" s="216" t="s">
        <v>189</v>
      </c>
      <c r="AU186" s="216" t="s">
        <v>82</v>
      </c>
      <c r="AY186" s="18" t="s">
        <v>143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80</v>
      </c>
      <c r="BK186" s="217">
        <f>ROUND(I186*H186,2)</f>
        <v>0</v>
      </c>
      <c r="BL186" s="18" t="s">
        <v>150</v>
      </c>
      <c r="BM186" s="216" t="s">
        <v>446</v>
      </c>
    </row>
    <row r="187" spans="1:47" s="2" customFormat="1" ht="12">
      <c r="A187" s="39"/>
      <c r="B187" s="40"/>
      <c r="C187" s="41"/>
      <c r="D187" s="223" t="s">
        <v>154</v>
      </c>
      <c r="E187" s="41"/>
      <c r="F187" s="224" t="s">
        <v>1187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154</v>
      </c>
      <c r="AU187" s="18" t="s">
        <v>82</v>
      </c>
    </row>
    <row r="188" spans="1:51" s="13" customFormat="1" ht="12">
      <c r="A188" s="13"/>
      <c r="B188" s="225"/>
      <c r="C188" s="226"/>
      <c r="D188" s="223" t="s">
        <v>186</v>
      </c>
      <c r="E188" s="227" t="s">
        <v>19</v>
      </c>
      <c r="F188" s="228" t="s">
        <v>1514</v>
      </c>
      <c r="G188" s="226"/>
      <c r="H188" s="229">
        <v>213.455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186</v>
      </c>
      <c r="AU188" s="235" t="s">
        <v>82</v>
      </c>
      <c r="AV188" s="13" t="s">
        <v>82</v>
      </c>
      <c r="AW188" s="13" t="s">
        <v>34</v>
      </c>
      <c r="AX188" s="13" t="s">
        <v>72</v>
      </c>
      <c r="AY188" s="235" t="s">
        <v>143</v>
      </c>
    </row>
    <row r="189" spans="1:51" s="14" customFormat="1" ht="12">
      <c r="A189" s="14"/>
      <c r="B189" s="256"/>
      <c r="C189" s="257"/>
      <c r="D189" s="223" t="s">
        <v>186</v>
      </c>
      <c r="E189" s="258" t="s">
        <v>19</v>
      </c>
      <c r="F189" s="259" t="s">
        <v>1097</v>
      </c>
      <c r="G189" s="257"/>
      <c r="H189" s="260">
        <v>213.455</v>
      </c>
      <c r="I189" s="261"/>
      <c r="J189" s="257"/>
      <c r="K189" s="257"/>
      <c r="L189" s="262"/>
      <c r="M189" s="263"/>
      <c r="N189" s="264"/>
      <c r="O189" s="264"/>
      <c r="P189" s="264"/>
      <c r="Q189" s="264"/>
      <c r="R189" s="264"/>
      <c r="S189" s="264"/>
      <c r="T189" s="26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6" t="s">
        <v>186</v>
      </c>
      <c r="AU189" s="266" t="s">
        <v>82</v>
      </c>
      <c r="AV189" s="14" t="s">
        <v>150</v>
      </c>
      <c r="AW189" s="14" t="s">
        <v>34</v>
      </c>
      <c r="AX189" s="14" t="s">
        <v>80</v>
      </c>
      <c r="AY189" s="266" t="s">
        <v>143</v>
      </c>
    </row>
    <row r="190" spans="1:65" s="2" customFormat="1" ht="33" customHeight="1">
      <c r="A190" s="39"/>
      <c r="B190" s="40"/>
      <c r="C190" s="205" t="s">
        <v>306</v>
      </c>
      <c r="D190" s="205" t="s">
        <v>145</v>
      </c>
      <c r="E190" s="206" t="s">
        <v>1515</v>
      </c>
      <c r="F190" s="207" t="s">
        <v>1516</v>
      </c>
      <c r="G190" s="208" t="s">
        <v>170</v>
      </c>
      <c r="H190" s="209">
        <v>36.5</v>
      </c>
      <c r="I190" s="210"/>
      <c r="J190" s="211">
        <f>ROUND(I190*H190,2)</f>
        <v>0</v>
      </c>
      <c r="K190" s="207" t="s">
        <v>149</v>
      </c>
      <c r="L190" s="45"/>
      <c r="M190" s="212" t="s">
        <v>19</v>
      </c>
      <c r="N190" s="213" t="s">
        <v>43</v>
      </c>
      <c r="O190" s="85"/>
      <c r="P190" s="214">
        <f>O190*H190</f>
        <v>0</v>
      </c>
      <c r="Q190" s="214">
        <v>3.2E-05</v>
      </c>
      <c r="R190" s="214">
        <f>Q190*H190</f>
        <v>0.001168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150</v>
      </c>
      <c r="AT190" s="216" t="s">
        <v>145</v>
      </c>
      <c r="AU190" s="216" t="s">
        <v>82</v>
      </c>
      <c r="AY190" s="18" t="s">
        <v>143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80</v>
      </c>
      <c r="BK190" s="217">
        <f>ROUND(I190*H190,2)</f>
        <v>0</v>
      </c>
      <c r="BL190" s="18" t="s">
        <v>150</v>
      </c>
      <c r="BM190" s="216" t="s">
        <v>458</v>
      </c>
    </row>
    <row r="191" spans="1:47" s="2" customFormat="1" ht="12">
      <c r="A191" s="39"/>
      <c r="B191" s="40"/>
      <c r="C191" s="41"/>
      <c r="D191" s="218" t="s">
        <v>152</v>
      </c>
      <c r="E191" s="41"/>
      <c r="F191" s="219" t="s">
        <v>1517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152</v>
      </c>
      <c r="AU191" s="18" t="s">
        <v>82</v>
      </c>
    </row>
    <row r="192" spans="1:65" s="2" customFormat="1" ht="24.15" customHeight="1">
      <c r="A192" s="39"/>
      <c r="B192" s="40"/>
      <c r="C192" s="236" t="s">
        <v>311</v>
      </c>
      <c r="D192" s="236" t="s">
        <v>189</v>
      </c>
      <c r="E192" s="237" t="s">
        <v>1518</v>
      </c>
      <c r="F192" s="238" t="s">
        <v>1519</v>
      </c>
      <c r="G192" s="239" t="s">
        <v>170</v>
      </c>
      <c r="H192" s="240">
        <v>37.048</v>
      </c>
      <c r="I192" s="241"/>
      <c r="J192" s="242">
        <f>ROUND(I192*H192,2)</f>
        <v>0</v>
      </c>
      <c r="K192" s="238" t="s">
        <v>19</v>
      </c>
      <c r="L192" s="243"/>
      <c r="M192" s="244" t="s">
        <v>19</v>
      </c>
      <c r="N192" s="245" t="s">
        <v>43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193</v>
      </c>
      <c r="AT192" s="216" t="s">
        <v>189</v>
      </c>
      <c r="AU192" s="216" t="s">
        <v>82</v>
      </c>
      <c r="AY192" s="18" t="s">
        <v>143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80</v>
      </c>
      <c r="BK192" s="217">
        <f>ROUND(I192*H192,2)</f>
        <v>0</v>
      </c>
      <c r="BL192" s="18" t="s">
        <v>150</v>
      </c>
      <c r="BM192" s="216" t="s">
        <v>469</v>
      </c>
    </row>
    <row r="193" spans="1:51" s="13" customFormat="1" ht="12">
      <c r="A193" s="13"/>
      <c r="B193" s="225"/>
      <c r="C193" s="226"/>
      <c r="D193" s="223" t="s">
        <v>186</v>
      </c>
      <c r="E193" s="227" t="s">
        <v>19</v>
      </c>
      <c r="F193" s="228" t="s">
        <v>1520</v>
      </c>
      <c r="G193" s="226"/>
      <c r="H193" s="229">
        <v>37.048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186</v>
      </c>
      <c r="AU193" s="235" t="s">
        <v>82</v>
      </c>
      <c r="AV193" s="13" t="s">
        <v>82</v>
      </c>
      <c r="AW193" s="13" t="s">
        <v>34</v>
      </c>
      <c r="AX193" s="13" t="s">
        <v>72</v>
      </c>
      <c r="AY193" s="235" t="s">
        <v>143</v>
      </c>
    </row>
    <row r="194" spans="1:51" s="14" customFormat="1" ht="12">
      <c r="A194" s="14"/>
      <c r="B194" s="256"/>
      <c r="C194" s="257"/>
      <c r="D194" s="223" t="s">
        <v>186</v>
      </c>
      <c r="E194" s="258" t="s">
        <v>19</v>
      </c>
      <c r="F194" s="259" t="s">
        <v>1097</v>
      </c>
      <c r="G194" s="257"/>
      <c r="H194" s="260">
        <v>37.048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6" t="s">
        <v>186</v>
      </c>
      <c r="AU194" s="266" t="s">
        <v>82</v>
      </c>
      <c r="AV194" s="14" t="s">
        <v>150</v>
      </c>
      <c r="AW194" s="14" t="s">
        <v>34</v>
      </c>
      <c r="AX194" s="14" t="s">
        <v>80</v>
      </c>
      <c r="AY194" s="266" t="s">
        <v>143</v>
      </c>
    </row>
    <row r="195" spans="1:65" s="2" customFormat="1" ht="37.8" customHeight="1">
      <c r="A195" s="39"/>
      <c r="B195" s="40"/>
      <c r="C195" s="205" t="s">
        <v>317</v>
      </c>
      <c r="D195" s="205" t="s">
        <v>145</v>
      </c>
      <c r="E195" s="206" t="s">
        <v>1204</v>
      </c>
      <c r="F195" s="207" t="s">
        <v>1205</v>
      </c>
      <c r="G195" s="208" t="s">
        <v>158</v>
      </c>
      <c r="H195" s="209">
        <v>2</v>
      </c>
      <c r="I195" s="210"/>
      <c r="J195" s="211">
        <f>ROUND(I195*H195,2)</f>
        <v>0</v>
      </c>
      <c r="K195" s="207" t="s">
        <v>149</v>
      </c>
      <c r="L195" s="45"/>
      <c r="M195" s="212" t="s">
        <v>19</v>
      </c>
      <c r="N195" s="213" t="s">
        <v>43</v>
      </c>
      <c r="O195" s="85"/>
      <c r="P195" s="214">
        <f>O195*H195</f>
        <v>0</v>
      </c>
      <c r="Q195" s="214">
        <v>0.0001019</v>
      </c>
      <c r="R195" s="214">
        <f>Q195*H195</f>
        <v>0.0002038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150</v>
      </c>
      <c r="AT195" s="216" t="s">
        <v>145</v>
      </c>
      <c r="AU195" s="216" t="s">
        <v>82</v>
      </c>
      <c r="AY195" s="18" t="s">
        <v>143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80</v>
      </c>
      <c r="BK195" s="217">
        <f>ROUND(I195*H195,2)</f>
        <v>0</v>
      </c>
      <c r="BL195" s="18" t="s">
        <v>150</v>
      </c>
      <c r="BM195" s="216" t="s">
        <v>477</v>
      </c>
    </row>
    <row r="196" spans="1:47" s="2" customFormat="1" ht="12">
      <c r="A196" s="39"/>
      <c r="B196" s="40"/>
      <c r="C196" s="41"/>
      <c r="D196" s="218" t="s">
        <v>152</v>
      </c>
      <c r="E196" s="41"/>
      <c r="F196" s="219" t="s">
        <v>1206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152</v>
      </c>
      <c r="AU196" s="18" t="s">
        <v>82</v>
      </c>
    </row>
    <row r="197" spans="1:65" s="2" customFormat="1" ht="21.75" customHeight="1">
      <c r="A197" s="39"/>
      <c r="B197" s="40"/>
      <c r="C197" s="236" t="s">
        <v>323</v>
      </c>
      <c r="D197" s="236" t="s">
        <v>189</v>
      </c>
      <c r="E197" s="237" t="s">
        <v>1207</v>
      </c>
      <c r="F197" s="238" t="s">
        <v>1208</v>
      </c>
      <c r="G197" s="239" t="s">
        <v>158</v>
      </c>
      <c r="H197" s="240">
        <v>2</v>
      </c>
      <c r="I197" s="241"/>
      <c r="J197" s="242">
        <f>ROUND(I197*H197,2)</f>
        <v>0</v>
      </c>
      <c r="K197" s="238" t="s">
        <v>19</v>
      </c>
      <c r="L197" s="243"/>
      <c r="M197" s="244" t="s">
        <v>19</v>
      </c>
      <c r="N197" s="245" t="s">
        <v>43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193</v>
      </c>
      <c r="AT197" s="216" t="s">
        <v>189</v>
      </c>
      <c r="AU197" s="216" t="s">
        <v>82</v>
      </c>
      <c r="AY197" s="18" t="s">
        <v>143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80</v>
      </c>
      <c r="BK197" s="217">
        <f>ROUND(I197*H197,2)</f>
        <v>0</v>
      </c>
      <c r="BL197" s="18" t="s">
        <v>150</v>
      </c>
      <c r="BM197" s="216" t="s">
        <v>485</v>
      </c>
    </row>
    <row r="198" spans="1:65" s="2" customFormat="1" ht="24.15" customHeight="1">
      <c r="A198" s="39"/>
      <c r="B198" s="40"/>
      <c r="C198" s="205" t="s">
        <v>330</v>
      </c>
      <c r="D198" s="205" t="s">
        <v>145</v>
      </c>
      <c r="E198" s="206" t="s">
        <v>1521</v>
      </c>
      <c r="F198" s="207" t="s">
        <v>1522</v>
      </c>
      <c r="G198" s="208" t="s">
        <v>158</v>
      </c>
      <c r="H198" s="209">
        <v>1</v>
      </c>
      <c r="I198" s="210"/>
      <c r="J198" s="211">
        <f>ROUND(I198*H198,2)</f>
        <v>0</v>
      </c>
      <c r="K198" s="207" t="s">
        <v>149</v>
      </c>
      <c r="L198" s="45"/>
      <c r="M198" s="212" t="s">
        <v>19</v>
      </c>
      <c r="N198" s="213" t="s">
        <v>43</v>
      </c>
      <c r="O198" s="85"/>
      <c r="P198" s="214">
        <f>O198*H198</f>
        <v>0</v>
      </c>
      <c r="Q198" s="214">
        <v>0.00509896</v>
      </c>
      <c r="R198" s="214">
        <f>Q198*H198</f>
        <v>0.00509896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150</v>
      </c>
      <c r="AT198" s="216" t="s">
        <v>145</v>
      </c>
      <c r="AU198" s="216" t="s">
        <v>82</v>
      </c>
      <c r="AY198" s="18" t="s">
        <v>143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80</v>
      </c>
      <c r="BK198" s="217">
        <f>ROUND(I198*H198,2)</f>
        <v>0</v>
      </c>
      <c r="BL198" s="18" t="s">
        <v>150</v>
      </c>
      <c r="BM198" s="216" t="s">
        <v>493</v>
      </c>
    </row>
    <row r="199" spans="1:47" s="2" customFormat="1" ht="12">
      <c r="A199" s="39"/>
      <c r="B199" s="40"/>
      <c r="C199" s="41"/>
      <c r="D199" s="218" t="s">
        <v>152</v>
      </c>
      <c r="E199" s="41"/>
      <c r="F199" s="219" t="s">
        <v>1523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152</v>
      </c>
      <c r="AU199" s="18" t="s">
        <v>82</v>
      </c>
    </row>
    <row r="200" spans="1:65" s="2" customFormat="1" ht="55.5" customHeight="1">
      <c r="A200" s="39"/>
      <c r="B200" s="40"/>
      <c r="C200" s="236" t="s">
        <v>335</v>
      </c>
      <c r="D200" s="236" t="s">
        <v>189</v>
      </c>
      <c r="E200" s="237" t="s">
        <v>1524</v>
      </c>
      <c r="F200" s="238" t="s">
        <v>1525</v>
      </c>
      <c r="G200" s="239" t="s">
        <v>158</v>
      </c>
      <c r="H200" s="240">
        <v>1</v>
      </c>
      <c r="I200" s="241"/>
      <c r="J200" s="242">
        <f>ROUND(I200*H200,2)</f>
        <v>0</v>
      </c>
      <c r="K200" s="238" t="s">
        <v>19</v>
      </c>
      <c r="L200" s="243"/>
      <c r="M200" s="244" t="s">
        <v>19</v>
      </c>
      <c r="N200" s="245" t="s">
        <v>43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193</v>
      </c>
      <c r="AT200" s="216" t="s">
        <v>189</v>
      </c>
      <c r="AU200" s="216" t="s">
        <v>82</v>
      </c>
      <c r="AY200" s="18" t="s">
        <v>143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80</v>
      </c>
      <c r="BK200" s="217">
        <f>ROUND(I200*H200,2)</f>
        <v>0</v>
      </c>
      <c r="BL200" s="18" t="s">
        <v>150</v>
      </c>
      <c r="BM200" s="216" t="s">
        <v>501</v>
      </c>
    </row>
    <row r="201" spans="1:65" s="2" customFormat="1" ht="24.15" customHeight="1">
      <c r="A201" s="39"/>
      <c r="B201" s="40"/>
      <c r="C201" s="205" t="s">
        <v>341</v>
      </c>
      <c r="D201" s="205" t="s">
        <v>145</v>
      </c>
      <c r="E201" s="206" t="s">
        <v>1232</v>
      </c>
      <c r="F201" s="207" t="s">
        <v>1233</v>
      </c>
      <c r="G201" s="208" t="s">
        <v>158</v>
      </c>
      <c r="H201" s="209">
        <v>9</v>
      </c>
      <c r="I201" s="210"/>
      <c r="J201" s="211">
        <f>ROUND(I201*H201,2)</f>
        <v>0</v>
      </c>
      <c r="K201" s="207" t="s">
        <v>149</v>
      </c>
      <c r="L201" s="45"/>
      <c r="M201" s="212" t="s">
        <v>19</v>
      </c>
      <c r="N201" s="213" t="s">
        <v>43</v>
      </c>
      <c r="O201" s="85"/>
      <c r="P201" s="214">
        <f>O201*H201</f>
        <v>0</v>
      </c>
      <c r="Q201" s="214">
        <v>0.459372906</v>
      </c>
      <c r="R201" s="214">
        <f>Q201*H201</f>
        <v>4.134356154000001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150</v>
      </c>
      <c r="AT201" s="216" t="s">
        <v>145</v>
      </c>
      <c r="AU201" s="216" t="s">
        <v>82</v>
      </c>
      <c r="AY201" s="18" t="s">
        <v>143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80</v>
      </c>
      <c r="BK201" s="217">
        <f>ROUND(I201*H201,2)</f>
        <v>0</v>
      </c>
      <c r="BL201" s="18" t="s">
        <v>150</v>
      </c>
      <c r="BM201" s="216" t="s">
        <v>511</v>
      </c>
    </row>
    <row r="202" spans="1:47" s="2" customFormat="1" ht="12">
      <c r="A202" s="39"/>
      <c r="B202" s="40"/>
      <c r="C202" s="41"/>
      <c r="D202" s="218" t="s">
        <v>152</v>
      </c>
      <c r="E202" s="41"/>
      <c r="F202" s="219" t="s">
        <v>1234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152</v>
      </c>
      <c r="AU202" s="18" t="s">
        <v>82</v>
      </c>
    </row>
    <row r="203" spans="1:65" s="2" customFormat="1" ht="24.15" customHeight="1">
      <c r="A203" s="39"/>
      <c r="B203" s="40"/>
      <c r="C203" s="205" t="s">
        <v>347</v>
      </c>
      <c r="D203" s="205" t="s">
        <v>145</v>
      </c>
      <c r="E203" s="206" t="s">
        <v>1235</v>
      </c>
      <c r="F203" s="207" t="s">
        <v>1236</v>
      </c>
      <c r="G203" s="208" t="s">
        <v>170</v>
      </c>
      <c r="H203" s="209">
        <v>210.3</v>
      </c>
      <c r="I203" s="210"/>
      <c r="J203" s="211">
        <f>ROUND(I203*H203,2)</f>
        <v>0</v>
      </c>
      <c r="K203" s="207" t="s">
        <v>149</v>
      </c>
      <c r="L203" s="45"/>
      <c r="M203" s="212" t="s">
        <v>19</v>
      </c>
      <c r="N203" s="213" t="s">
        <v>43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150</v>
      </c>
      <c r="AT203" s="216" t="s">
        <v>145</v>
      </c>
      <c r="AU203" s="216" t="s">
        <v>82</v>
      </c>
      <c r="AY203" s="18" t="s">
        <v>143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80</v>
      </c>
      <c r="BK203" s="217">
        <f>ROUND(I203*H203,2)</f>
        <v>0</v>
      </c>
      <c r="BL203" s="18" t="s">
        <v>150</v>
      </c>
      <c r="BM203" s="216" t="s">
        <v>521</v>
      </c>
    </row>
    <row r="204" spans="1:47" s="2" customFormat="1" ht="12">
      <c r="A204" s="39"/>
      <c r="B204" s="40"/>
      <c r="C204" s="41"/>
      <c r="D204" s="218" t="s">
        <v>152</v>
      </c>
      <c r="E204" s="41"/>
      <c r="F204" s="219" t="s">
        <v>1237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152</v>
      </c>
      <c r="AU204" s="18" t="s">
        <v>82</v>
      </c>
    </row>
    <row r="205" spans="1:51" s="13" customFormat="1" ht="12">
      <c r="A205" s="13"/>
      <c r="B205" s="225"/>
      <c r="C205" s="226"/>
      <c r="D205" s="223" t="s">
        <v>186</v>
      </c>
      <c r="E205" s="227" t="s">
        <v>19</v>
      </c>
      <c r="F205" s="228" t="s">
        <v>1512</v>
      </c>
      <c r="G205" s="226"/>
      <c r="H205" s="229">
        <v>204.8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186</v>
      </c>
      <c r="AU205" s="235" t="s">
        <v>82</v>
      </c>
      <c r="AV205" s="13" t="s">
        <v>82</v>
      </c>
      <c r="AW205" s="13" t="s">
        <v>34</v>
      </c>
      <c r="AX205" s="13" t="s">
        <v>72</v>
      </c>
      <c r="AY205" s="235" t="s">
        <v>143</v>
      </c>
    </row>
    <row r="206" spans="1:51" s="13" customFormat="1" ht="12">
      <c r="A206" s="13"/>
      <c r="B206" s="225"/>
      <c r="C206" s="226"/>
      <c r="D206" s="223" t="s">
        <v>186</v>
      </c>
      <c r="E206" s="227" t="s">
        <v>19</v>
      </c>
      <c r="F206" s="228" t="s">
        <v>1526</v>
      </c>
      <c r="G206" s="226"/>
      <c r="H206" s="229">
        <v>5.5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186</v>
      </c>
      <c r="AU206" s="235" t="s">
        <v>82</v>
      </c>
      <c r="AV206" s="13" t="s">
        <v>82</v>
      </c>
      <c r="AW206" s="13" t="s">
        <v>34</v>
      </c>
      <c r="AX206" s="13" t="s">
        <v>72</v>
      </c>
      <c r="AY206" s="235" t="s">
        <v>143</v>
      </c>
    </row>
    <row r="207" spans="1:51" s="14" customFormat="1" ht="12">
      <c r="A207" s="14"/>
      <c r="B207" s="256"/>
      <c r="C207" s="257"/>
      <c r="D207" s="223" t="s">
        <v>186</v>
      </c>
      <c r="E207" s="258" t="s">
        <v>19</v>
      </c>
      <c r="F207" s="259" t="s">
        <v>1097</v>
      </c>
      <c r="G207" s="257"/>
      <c r="H207" s="260">
        <v>210.3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6" t="s">
        <v>186</v>
      </c>
      <c r="AU207" s="266" t="s">
        <v>82</v>
      </c>
      <c r="AV207" s="14" t="s">
        <v>150</v>
      </c>
      <c r="AW207" s="14" t="s">
        <v>34</v>
      </c>
      <c r="AX207" s="14" t="s">
        <v>80</v>
      </c>
      <c r="AY207" s="266" t="s">
        <v>143</v>
      </c>
    </row>
    <row r="208" spans="1:65" s="2" customFormat="1" ht="21.75" customHeight="1">
      <c r="A208" s="39"/>
      <c r="B208" s="40"/>
      <c r="C208" s="205" t="s">
        <v>350</v>
      </c>
      <c r="D208" s="205" t="s">
        <v>145</v>
      </c>
      <c r="E208" s="206" t="s">
        <v>1238</v>
      </c>
      <c r="F208" s="207" t="s">
        <v>1239</v>
      </c>
      <c r="G208" s="208" t="s">
        <v>170</v>
      </c>
      <c r="H208" s="209">
        <v>36.5</v>
      </c>
      <c r="I208" s="210"/>
      <c r="J208" s="211">
        <f>ROUND(I208*H208,2)</f>
        <v>0</v>
      </c>
      <c r="K208" s="207" t="s">
        <v>149</v>
      </c>
      <c r="L208" s="45"/>
      <c r="M208" s="212" t="s">
        <v>19</v>
      </c>
      <c r="N208" s="213" t="s">
        <v>43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150</v>
      </c>
      <c r="AT208" s="216" t="s">
        <v>145</v>
      </c>
      <c r="AU208" s="216" t="s">
        <v>82</v>
      </c>
      <c r="AY208" s="18" t="s">
        <v>143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80</v>
      </c>
      <c r="BK208" s="217">
        <f>ROUND(I208*H208,2)</f>
        <v>0</v>
      </c>
      <c r="BL208" s="18" t="s">
        <v>150</v>
      </c>
      <c r="BM208" s="216" t="s">
        <v>529</v>
      </c>
    </row>
    <row r="209" spans="1:47" s="2" customFormat="1" ht="12">
      <c r="A209" s="39"/>
      <c r="B209" s="40"/>
      <c r="C209" s="41"/>
      <c r="D209" s="218" t="s">
        <v>152</v>
      </c>
      <c r="E209" s="41"/>
      <c r="F209" s="219" t="s">
        <v>1240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152</v>
      </c>
      <c r="AU209" s="18" t="s">
        <v>82</v>
      </c>
    </row>
    <row r="210" spans="1:51" s="13" customFormat="1" ht="12">
      <c r="A210" s="13"/>
      <c r="B210" s="225"/>
      <c r="C210" s="226"/>
      <c r="D210" s="223" t="s">
        <v>186</v>
      </c>
      <c r="E210" s="227" t="s">
        <v>19</v>
      </c>
      <c r="F210" s="228" t="s">
        <v>1527</v>
      </c>
      <c r="G210" s="226"/>
      <c r="H210" s="229">
        <v>36.5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186</v>
      </c>
      <c r="AU210" s="235" t="s">
        <v>82</v>
      </c>
      <c r="AV210" s="13" t="s">
        <v>82</v>
      </c>
      <c r="AW210" s="13" t="s">
        <v>34</v>
      </c>
      <c r="AX210" s="13" t="s">
        <v>72</v>
      </c>
      <c r="AY210" s="235" t="s">
        <v>143</v>
      </c>
    </row>
    <row r="211" spans="1:51" s="14" customFormat="1" ht="12">
      <c r="A211" s="14"/>
      <c r="B211" s="256"/>
      <c r="C211" s="257"/>
      <c r="D211" s="223" t="s">
        <v>186</v>
      </c>
      <c r="E211" s="258" t="s">
        <v>19</v>
      </c>
      <c r="F211" s="259" t="s">
        <v>1097</v>
      </c>
      <c r="G211" s="257"/>
      <c r="H211" s="260">
        <v>36.5</v>
      </c>
      <c r="I211" s="261"/>
      <c r="J211" s="257"/>
      <c r="K211" s="257"/>
      <c r="L211" s="262"/>
      <c r="M211" s="263"/>
      <c r="N211" s="264"/>
      <c r="O211" s="264"/>
      <c r="P211" s="264"/>
      <c r="Q211" s="264"/>
      <c r="R211" s="264"/>
      <c r="S211" s="264"/>
      <c r="T211" s="26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6" t="s">
        <v>186</v>
      </c>
      <c r="AU211" s="266" t="s">
        <v>82</v>
      </c>
      <c r="AV211" s="14" t="s">
        <v>150</v>
      </c>
      <c r="AW211" s="14" t="s">
        <v>34</v>
      </c>
      <c r="AX211" s="14" t="s">
        <v>80</v>
      </c>
      <c r="AY211" s="266" t="s">
        <v>143</v>
      </c>
    </row>
    <row r="212" spans="1:65" s="2" customFormat="1" ht="33" customHeight="1">
      <c r="A212" s="39"/>
      <c r="B212" s="40"/>
      <c r="C212" s="205" t="s">
        <v>355</v>
      </c>
      <c r="D212" s="205" t="s">
        <v>145</v>
      </c>
      <c r="E212" s="206" t="s">
        <v>1241</v>
      </c>
      <c r="F212" s="207" t="s">
        <v>1242</v>
      </c>
      <c r="G212" s="208" t="s">
        <v>158</v>
      </c>
      <c r="H212" s="209">
        <v>1</v>
      </c>
      <c r="I212" s="210"/>
      <c r="J212" s="211">
        <f>ROUND(I212*H212,2)</f>
        <v>0</v>
      </c>
      <c r="K212" s="207" t="s">
        <v>149</v>
      </c>
      <c r="L212" s="45"/>
      <c r="M212" s="212" t="s">
        <v>19</v>
      </c>
      <c r="N212" s="213" t="s">
        <v>43</v>
      </c>
      <c r="O212" s="85"/>
      <c r="P212" s="214">
        <f>O212*H212</f>
        <v>0</v>
      </c>
      <c r="Q212" s="214">
        <v>0.470939426</v>
      </c>
      <c r="R212" s="214">
        <f>Q212*H212</f>
        <v>0.470939426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150</v>
      </c>
      <c r="AT212" s="216" t="s">
        <v>145</v>
      </c>
      <c r="AU212" s="216" t="s">
        <v>82</v>
      </c>
      <c r="AY212" s="18" t="s">
        <v>143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80</v>
      </c>
      <c r="BK212" s="217">
        <f>ROUND(I212*H212,2)</f>
        <v>0</v>
      </c>
      <c r="BL212" s="18" t="s">
        <v>150</v>
      </c>
      <c r="BM212" s="216" t="s">
        <v>537</v>
      </c>
    </row>
    <row r="213" spans="1:47" s="2" customFormat="1" ht="12">
      <c r="A213" s="39"/>
      <c r="B213" s="40"/>
      <c r="C213" s="41"/>
      <c r="D213" s="218" t="s">
        <v>152</v>
      </c>
      <c r="E213" s="41"/>
      <c r="F213" s="219" t="s">
        <v>1243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152</v>
      </c>
      <c r="AU213" s="18" t="s">
        <v>82</v>
      </c>
    </row>
    <row r="214" spans="1:65" s="2" customFormat="1" ht="24.15" customHeight="1">
      <c r="A214" s="39"/>
      <c r="B214" s="40"/>
      <c r="C214" s="205" t="s">
        <v>361</v>
      </c>
      <c r="D214" s="205" t="s">
        <v>145</v>
      </c>
      <c r="E214" s="206" t="s">
        <v>1244</v>
      </c>
      <c r="F214" s="207" t="s">
        <v>1245</v>
      </c>
      <c r="G214" s="208" t="s">
        <v>158</v>
      </c>
      <c r="H214" s="209">
        <v>18</v>
      </c>
      <c r="I214" s="210"/>
      <c r="J214" s="211">
        <f>ROUND(I214*H214,2)</f>
        <v>0</v>
      </c>
      <c r="K214" s="207" t="s">
        <v>149</v>
      </c>
      <c r="L214" s="45"/>
      <c r="M214" s="212" t="s">
        <v>19</v>
      </c>
      <c r="N214" s="213" t="s">
        <v>43</v>
      </c>
      <c r="O214" s="85"/>
      <c r="P214" s="214">
        <f>O214*H214</f>
        <v>0</v>
      </c>
      <c r="Q214" s="214">
        <v>0.035728</v>
      </c>
      <c r="R214" s="214">
        <f>Q214*H214</f>
        <v>0.643104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150</v>
      </c>
      <c r="AT214" s="216" t="s">
        <v>145</v>
      </c>
      <c r="AU214" s="216" t="s">
        <v>82</v>
      </c>
      <c r="AY214" s="18" t="s">
        <v>143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80</v>
      </c>
      <c r="BK214" s="217">
        <f>ROUND(I214*H214,2)</f>
        <v>0</v>
      </c>
      <c r="BL214" s="18" t="s">
        <v>150</v>
      </c>
      <c r="BM214" s="216" t="s">
        <v>545</v>
      </c>
    </row>
    <row r="215" spans="1:47" s="2" customFormat="1" ht="12">
      <c r="A215" s="39"/>
      <c r="B215" s="40"/>
      <c r="C215" s="41"/>
      <c r="D215" s="218" t="s">
        <v>152</v>
      </c>
      <c r="E215" s="41"/>
      <c r="F215" s="219" t="s">
        <v>1246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152</v>
      </c>
      <c r="AU215" s="18" t="s">
        <v>82</v>
      </c>
    </row>
    <row r="216" spans="1:65" s="2" customFormat="1" ht="44.25" customHeight="1">
      <c r="A216" s="39"/>
      <c r="B216" s="40"/>
      <c r="C216" s="205" t="s">
        <v>368</v>
      </c>
      <c r="D216" s="205" t="s">
        <v>145</v>
      </c>
      <c r="E216" s="206" t="s">
        <v>1247</v>
      </c>
      <c r="F216" s="207" t="s">
        <v>1248</v>
      </c>
      <c r="G216" s="208" t="s">
        <v>158</v>
      </c>
      <c r="H216" s="209">
        <v>6</v>
      </c>
      <c r="I216" s="210"/>
      <c r="J216" s="211">
        <f>ROUND(I216*H216,2)</f>
        <v>0</v>
      </c>
      <c r="K216" s="207" t="s">
        <v>149</v>
      </c>
      <c r="L216" s="45"/>
      <c r="M216" s="212" t="s">
        <v>19</v>
      </c>
      <c r="N216" s="213" t="s">
        <v>43</v>
      </c>
      <c r="O216" s="85"/>
      <c r="P216" s="214">
        <f>O216*H216</f>
        <v>0</v>
      </c>
      <c r="Q216" s="214">
        <v>2.116764944</v>
      </c>
      <c r="R216" s="214">
        <f>Q216*H216</f>
        <v>12.700589663999999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150</v>
      </c>
      <c r="AT216" s="216" t="s">
        <v>145</v>
      </c>
      <c r="AU216" s="216" t="s">
        <v>82</v>
      </c>
      <c r="AY216" s="18" t="s">
        <v>143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80</v>
      </c>
      <c r="BK216" s="217">
        <f>ROUND(I216*H216,2)</f>
        <v>0</v>
      </c>
      <c r="BL216" s="18" t="s">
        <v>150</v>
      </c>
      <c r="BM216" s="216" t="s">
        <v>554</v>
      </c>
    </row>
    <row r="217" spans="1:47" s="2" customFormat="1" ht="12">
      <c r="A217" s="39"/>
      <c r="B217" s="40"/>
      <c r="C217" s="41"/>
      <c r="D217" s="218" t="s">
        <v>152</v>
      </c>
      <c r="E217" s="41"/>
      <c r="F217" s="219" t="s">
        <v>1249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152</v>
      </c>
      <c r="AU217" s="18" t="s">
        <v>82</v>
      </c>
    </row>
    <row r="218" spans="1:65" s="2" customFormat="1" ht="44.25" customHeight="1">
      <c r="A218" s="39"/>
      <c r="B218" s="40"/>
      <c r="C218" s="205" t="s">
        <v>373</v>
      </c>
      <c r="D218" s="205" t="s">
        <v>145</v>
      </c>
      <c r="E218" s="206" t="s">
        <v>1250</v>
      </c>
      <c r="F218" s="207" t="s">
        <v>1251</v>
      </c>
      <c r="G218" s="208" t="s">
        <v>158</v>
      </c>
      <c r="H218" s="209">
        <v>2</v>
      </c>
      <c r="I218" s="210"/>
      <c r="J218" s="211">
        <f>ROUND(I218*H218,2)</f>
        <v>0</v>
      </c>
      <c r="K218" s="207" t="s">
        <v>149</v>
      </c>
      <c r="L218" s="45"/>
      <c r="M218" s="212" t="s">
        <v>19</v>
      </c>
      <c r="N218" s="213" t="s">
        <v>43</v>
      </c>
      <c r="O218" s="85"/>
      <c r="P218" s="214">
        <f>O218*H218</f>
        <v>0</v>
      </c>
      <c r="Q218" s="214">
        <v>2.256894881</v>
      </c>
      <c r="R218" s="214">
        <f>Q218*H218</f>
        <v>4.513789762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150</v>
      </c>
      <c r="AT218" s="216" t="s">
        <v>145</v>
      </c>
      <c r="AU218" s="216" t="s">
        <v>82</v>
      </c>
      <c r="AY218" s="18" t="s">
        <v>143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80</v>
      </c>
      <c r="BK218" s="217">
        <f>ROUND(I218*H218,2)</f>
        <v>0</v>
      </c>
      <c r="BL218" s="18" t="s">
        <v>150</v>
      </c>
      <c r="BM218" s="216" t="s">
        <v>563</v>
      </c>
    </row>
    <row r="219" spans="1:47" s="2" customFormat="1" ht="12">
      <c r="A219" s="39"/>
      <c r="B219" s="40"/>
      <c r="C219" s="41"/>
      <c r="D219" s="218" t="s">
        <v>152</v>
      </c>
      <c r="E219" s="41"/>
      <c r="F219" s="219" t="s">
        <v>1252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152</v>
      </c>
      <c r="AU219" s="18" t="s">
        <v>82</v>
      </c>
    </row>
    <row r="220" spans="1:65" s="2" customFormat="1" ht="49.05" customHeight="1">
      <c r="A220" s="39"/>
      <c r="B220" s="40"/>
      <c r="C220" s="236" t="s">
        <v>379</v>
      </c>
      <c r="D220" s="236" t="s">
        <v>189</v>
      </c>
      <c r="E220" s="237" t="s">
        <v>1256</v>
      </c>
      <c r="F220" s="238" t="s">
        <v>1257</v>
      </c>
      <c r="G220" s="239" t="s">
        <v>158</v>
      </c>
      <c r="H220" s="240">
        <v>4</v>
      </c>
      <c r="I220" s="241"/>
      <c r="J220" s="242">
        <f>ROUND(I220*H220,2)</f>
        <v>0</v>
      </c>
      <c r="K220" s="238" t="s">
        <v>19</v>
      </c>
      <c r="L220" s="243"/>
      <c r="M220" s="244" t="s">
        <v>19</v>
      </c>
      <c r="N220" s="245" t="s">
        <v>43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193</v>
      </c>
      <c r="AT220" s="216" t="s">
        <v>189</v>
      </c>
      <c r="AU220" s="216" t="s">
        <v>82</v>
      </c>
      <c r="AY220" s="18" t="s">
        <v>143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80</v>
      </c>
      <c r="BK220" s="217">
        <f>ROUND(I220*H220,2)</f>
        <v>0</v>
      </c>
      <c r="BL220" s="18" t="s">
        <v>150</v>
      </c>
      <c r="BM220" s="216" t="s">
        <v>573</v>
      </c>
    </row>
    <row r="221" spans="1:51" s="13" customFormat="1" ht="12">
      <c r="A221" s="13"/>
      <c r="B221" s="225"/>
      <c r="C221" s="226"/>
      <c r="D221" s="223" t="s">
        <v>186</v>
      </c>
      <c r="E221" s="227" t="s">
        <v>19</v>
      </c>
      <c r="F221" s="228" t="s">
        <v>1528</v>
      </c>
      <c r="G221" s="226"/>
      <c r="H221" s="229">
        <v>4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186</v>
      </c>
      <c r="AU221" s="235" t="s">
        <v>82</v>
      </c>
      <c r="AV221" s="13" t="s">
        <v>82</v>
      </c>
      <c r="AW221" s="13" t="s">
        <v>34</v>
      </c>
      <c r="AX221" s="13" t="s">
        <v>72</v>
      </c>
      <c r="AY221" s="235" t="s">
        <v>143</v>
      </c>
    </row>
    <row r="222" spans="1:51" s="14" customFormat="1" ht="12">
      <c r="A222" s="14"/>
      <c r="B222" s="256"/>
      <c r="C222" s="257"/>
      <c r="D222" s="223" t="s">
        <v>186</v>
      </c>
      <c r="E222" s="258" t="s">
        <v>19</v>
      </c>
      <c r="F222" s="259" t="s">
        <v>1097</v>
      </c>
      <c r="G222" s="257"/>
      <c r="H222" s="260">
        <v>4</v>
      </c>
      <c r="I222" s="261"/>
      <c r="J222" s="257"/>
      <c r="K222" s="257"/>
      <c r="L222" s="262"/>
      <c r="M222" s="263"/>
      <c r="N222" s="264"/>
      <c r="O222" s="264"/>
      <c r="P222" s="264"/>
      <c r="Q222" s="264"/>
      <c r="R222" s="264"/>
      <c r="S222" s="264"/>
      <c r="T222" s="26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6" t="s">
        <v>186</v>
      </c>
      <c r="AU222" s="266" t="s">
        <v>82</v>
      </c>
      <c r="AV222" s="14" t="s">
        <v>150</v>
      </c>
      <c r="AW222" s="14" t="s">
        <v>34</v>
      </c>
      <c r="AX222" s="14" t="s">
        <v>80</v>
      </c>
      <c r="AY222" s="266" t="s">
        <v>143</v>
      </c>
    </row>
    <row r="223" spans="1:65" s="2" customFormat="1" ht="49.05" customHeight="1">
      <c r="A223" s="39"/>
      <c r="B223" s="40"/>
      <c r="C223" s="236" t="s">
        <v>385</v>
      </c>
      <c r="D223" s="236" t="s">
        <v>189</v>
      </c>
      <c r="E223" s="237" t="s">
        <v>1259</v>
      </c>
      <c r="F223" s="238" t="s">
        <v>1260</v>
      </c>
      <c r="G223" s="239" t="s">
        <v>158</v>
      </c>
      <c r="H223" s="240">
        <v>2</v>
      </c>
      <c r="I223" s="241"/>
      <c r="J223" s="242">
        <f>ROUND(I223*H223,2)</f>
        <v>0</v>
      </c>
      <c r="K223" s="238" t="s">
        <v>19</v>
      </c>
      <c r="L223" s="243"/>
      <c r="M223" s="244" t="s">
        <v>19</v>
      </c>
      <c r="N223" s="245" t="s">
        <v>43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193</v>
      </c>
      <c r="AT223" s="216" t="s">
        <v>189</v>
      </c>
      <c r="AU223" s="216" t="s">
        <v>82</v>
      </c>
      <c r="AY223" s="18" t="s">
        <v>143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80</v>
      </c>
      <c r="BK223" s="217">
        <f>ROUND(I223*H223,2)</f>
        <v>0</v>
      </c>
      <c r="BL223" s="18" t="s">
        <v>150</v>
      </c>
      <c r="BM223" s="216" t="s">
        <v>583</v>
      </c>
    </row>
    <row r="224" spans="1:51" s="13" customFormat="1" ht="12">
      <c r="A224" s="13"/>
      <c r="B224" s="225"/>
      <c r="C224" s="226"/>
      <c r="D224" s="223" t="s">
        <v>186</v>
      </c>
      <c r="E224" s="227" t="s">
        <v>19</v>
      </c>
      <c r="F224" s="228" t="s">
        <v>1529</v>
      </c>
      <c r="G224" s="226"/>
      <c r="H224" s="229">
        <v>2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186</v>
      </c>
      <c r="AU224" s="235" t="s">
        <v>82</v>
      </c>
      <c r="AV224" s="13" t="s">
        <v>82</v>
      </c>
      <c r="AW224" s="13" t="s">
        <v>34</v>
      </c>
      <c r="AX224" s="13" t="s">
        <v>72</v>
      </c>
      <c r="AY224" s="235" t="s">
        <v>143</v>
      </c>
    </row>
    <row r="225" spans="1:51" s="14" customFormat="1" ht="12">
      <c r="A225" s="14"/>
      <c r="B225" s="256"/>
      <c r="C225" s="257"/>
      <c r="D225" s="223" t="s">
        <v>186</v>
      </c>
      <c r="E225" s="258" t="s">
        <v>19</v>
      </c>
      <c r="F225" s="259" t="s">
        <v>1097</v>
      </c>
      <c r="G225" s="257"/>
      <c r="H225" s="260">
        <v>2</v>
      </c>
      <c r="I225" s="261"/>
      <c r="J225" s="257"/>
      <c r="K225" s="257"/>
      <c r="L225" s="262"/>
      <c r="M225" s="263"/>
      <c r="N225" s="264"/>
      <c r="O225" s="264"/>
      <c r="P225" s="264"/>
      <c r="Q225" s="264"/>
      <c r="R225" s="264"/>
      <c r="S225" s="264"/>
      <c r="T225" s="26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6" t="s">
        <v>186</v>
      </c>
      <c r="AU225" s="266" t="s">
        <v>82</v>
      </c>
      <c r="AV225" s="14" t="s">
        <v>150</v>
      </c>
      <c r="AW225" s="14" t="s">
        <v>34</v>
      </c>
      <c r="AX225" s="14" t="s">
        <v>80</v>
      </c>
      <c r="AY225" s="266" t="s">
        <v>143</v>
      </c>
    </row>
    <row r="226" spans="1:65" s="2" customFormat="1" ht="55.5" customHeight="1">
      <c r="A226" s="39"/>
      <c r="B226" s="40"/>
      <c r="C226" s="236" t="s">
        <v>391</v>
      </c>
      <c r="D226" s="236" t="s">
        <v>189</v>
      </c>
      <c r="E226" s="237" t="s">
        <v>1530</v>
      </c>
      <c r="F226" s="238" t="s">
        <v>1531</v>
      </c>
      <c r="G226" s="239" t="s">
        <v>158</v>
      </c>
      <c r="H226" s="240">
        <v>2</v>
      </c>
      <c r="I226" s="241"/>
      <c r="J226" s="242">
        <f>ROUND(I226*H226,2)</f>
        <v>0</v>
      </c>
      <c r="K226" s="238" t="s">
        <v>19</v>
      </c>
      <c r="L226" s="243"/>
      <c r="M226" s="244" t="s">
        <v>19</v>
      </c>
      <c r="N226" s="245" t="s">
        <v>43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193</v>
      </c>
      <c r="AT226" s="216" t="s">
        <v>189</v>
      </c>
      <c r="AU226" s="216" t="s">
        <v>82</v>
      </c>
      <c r="AY226" s="18" t="s">
        <v>143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80</v>
      </c>
      <c r="BK226" s="217">
        <f>ROUND(I226*H226,2)</f>
        <v>0</v>
      </c>
      <c r="BL226" s="18" t="s">
        <v>150</v>
      </c>
      <c r="BM226" s="216" t="s">
        <v>593</v>
      </c>
    </row>
    <row r="227" spans="1:51" s="13" customFormat="1" ht="12">
      <c r="A227" s="13"/>
      <c r="B227" s="225"/>
      <c r="C227" s="226"/>
      <c r="D227" s="223" t="s">
        <v>186</v>
      </c>
      <c r="E227" s="227" t="s">
        <v>19</v>
      </c>
      <c r="F227" s="228" t="s">
        <v>1532</v>
      </c>
      <c r="G227" s="226"/>
      <c r="H227" s="229">
        <v>2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186</v>
      </c>
      <c r="AU227" s="235" t="s">
        <v>82</v>
      </c>
      <c r="AV227" s="13" t="s">
        <v>82</v>
      </c>
      <c r="AW227" s="13" t="s">
        <v>34</v>
      </c>
      <c r="AX227" s="13" t="s">
        <v>72</v>
      </c>
      <c r="AY227" s="235" t="s">
        <v>143</v>
      </c>
    </row>
    <row r="228" spans="1:51" s="14" customFormat="1" ht="12">
      <c r="A228" s="14"/>
      <c r="B228" s="256"/>
      <c r="C228" s="257"/>
      <c r="D228" s="223" t="s">
        <v>186</v>
      </c>
      <c r="E228" s="258" t="s">
        <v>19</v>
      </c>
      <c r="F228" s="259" t="s">
        <v>1097</v>
      </c>
      <c r="G228" s="257"/>
      <c r="H228" s="260">
        <v>2</v>
      </c>
      <c r="I228" s="261"/>
      <c r="J228" s="257"/>
      <c r="K228" s="257"/>
      <c r="L228" s="262"/>
      <c r="M228" s="263"/>
      <c r="N228" s="264"/>
      <c r="O228" s="264"/>
      <c r="P228" s="264"/>
      <c r="Q228" s="264"/>
      <c r="R228" s="264"/>
      <c r="S228" s="264"/>
      <c r="T228" s="26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6" t="s">
        <v>186</v>
      </c>
      <c r="AU228" s="266" t="s">
        <v>82</v>
      </c>
      <c r="AV228" s="14" t="s">
        <v>150</v>
      </c>
      <c r="AW228" s="14" t="s">
        <v>34</v>
      </c>
      <c r="AX228" s="14" t="s">
        <v>80</v>
      </c>
      <c r="AY228" s="266" t="s">
        <v>143</v>
      </c>
    </row>
    <row r="229" spans="1:65" s="2" customFormat="1" ht="24.15" customHeight="1">
      <c r="A229" s="39"/>
      <c r="B229" s="40"/>
      <c r="C229" s="236" t="s">
        <v>397</v>
      </c>
      <c r="D229" s="236" t="s">
        <v>189</v>
      </c>
      <c r="E229" s="237" t="s">
        <v>1268</v>
      </c>
      <c r="F229" s="238" t="s">
        <v>1269</v>
      </c>
      <c r="G229" s="239" t="s">
        <v>158</v>
      </c>
      <c r="H229" s="240">
        <v>8</v>
      </c>
      <c r="I229" s="241"/>
      <c r="J229" s="242">
        <f>ROUND(I229*H229,2)</f>
        <v>0</v>
      </c>
      <c r="K229" s="238" t="s">
        <v>149</v>
      </c>
      <c r="L229" s="243"/>
      <c r="M229" s="244" t="s">
        <v>19</v>
      </c>
      <c r="N229" s="245" t="s">
        <v>43</v>
      </c>
      <c r="O229" s="85"/>
      <c r="P229" s="214">
        <f>O229*H229</f>
        <v>0</v>
      </c>
      <c r="Q229" s="214">
        <v>0.585</v>
      </c>
      <c r="R229" s="214">
        <f>Q229*H229</f>
        <v>4.68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193</v>
      </c>
      <c r="AT229" s="216" t="s">
        <v>189</v>
      </c>
      <c r="AU229" s="216" t="s">
        <v>82</v>
      </c>
      <c r="AY229" s="18" t="s">
        <v>143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80</v>
      </c>
      <c r="BK229" s="217">
        <f>ROUND(I229*H229,2)</f>
        <v>0</v>
      </c>
      <c r="BL229" s="18" t="s">
        <v>150</v>
      </c>
      <c r="BM229" s="216" t="s">
        <v>604</v>
      </c>
    </row>
    <row r="230" spans="1:65" s="2" customFormat="1" ht="21.75" customHeight="1">
      <c r="A230" s="39"/>
      <c r="B230" s="40"/>
      <c r="C230" s="236" t="s">
        <v>402</v>
      </c>
      <c r="D230" s="236" t="s">
        <v>189</v>
      </c>
      <c r="E230" s="237" t="s">
        <v>1273</v>
      </c>
      <c r="F230" s="238" t="s">
        <v>1274</v>
      </c>
      <c r="G230" s="239" t="s">
        <v>158</v>
      </c>
      <c r="H230" s="240">
        <v>8</v>
      </c>
      <c r="I230" s="241"/>
      <c r="J230" s="242">
        <f>ROUND(I230*H230,2)</f>
        <v>0</v>
      </c>
      <c r="K230" s="238" t="s">
        <v>149</v>
      </c>
      <c r="L230" s="243"/>
      <c r="M230" s="244" t="s">
        <v>19</v>
      </c>
      <c r="N230" s="245" t="s">
        <v>43</v>
      </c>
      <c r="O230" s="85"/>
      <c r="P230" s="214">
        <f>O230*H230</f>
        <v>0</v>
      </c>
      <c r="Q230" s="214">
        <v>1.054</v>
      </c>
      <c r="R230" s="214">
        <f>Q230*H230</f>
        <v>8.432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193</v>
      </c>
      <c r="AT230" s="216" t="s">
        <v>189</v>
      </c>
      <c r="AU230" s="216" t="s">
        <v>82</v>
      </c>
      <c r="AY230" s="18" t="s">
        <v>143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80</v>
      </c>
      <c r="BK230" s="217">
        <f>ROUND(I230*H230,2)</f>
        <v>0</v>
      </c>
      <c r="BL230" s="18" t="s">
        <v>150</v>
      </c>
      <c r="BM230" s="216" t="s">
        <v>614</v>
      </c>
    </row>
    <row r="231" spans="1:65" s="2" customFormat="1" ht="16.5" customHeight="1">
      <c r="A231" s="39"/>
      <c r="B231" s="40"/>
      <c r="C231" s="236" t="s">
        <v>407</v>
      </c>
      <c r="D231" s="236" t="s">
        <v>189</v>
      </c>
      <c r="E231" s="237" t="s">
        <v>1276</v>
      </c>
      <c r="F231" s="238" t="s">
        <v>1277</v>
      </c>
      <c r="G231" s="239" t="s">
        <v>158</v>
      </c>
      <c r="H231" s="240">
        <v>5</v>
      </c>
      <c r="I231" s="241"/>
      <c r="J231" s="242">
        <f>ROUND(I231*H231,2)</f>
        <v>0</v>
      </c>
      <c r="K231" s="238" t="s">
        <v>149</v>
      </c>
      <c r="L231" s="243"/>
      <c r="M231" s="244" t="s">
        <v>19</v>
      </c>
      <c r="N231" s="245" t="s">
        <v>43</v>
      </c>
      <c r="O231" s="85"/>
      <c r="P231" s="214">
        <f>O231*H231</f>
        <v>0</v>
      </c>
      <c r="Q231" s="214">
        <v>0.262</v>
      </c>
      <c r="R231" s="214">
        <f>Q231*H231</f>
        <v>1.31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193</v>
      </c>
      <c r="AT231" s="216" t="s">
        <v>189</v>
      </c>
      <c r="AU231" s="216" t="s">
        <v>82</v>
      </c>
      <c r="AY231" s="18" t="s">
        <v>143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80</v>
      </c>
      <c r="BK231" s="217">
        <f>ROUND(I231*H231,2)</f>
        <v>0</v>
      </c>
      <c r="BL231" s="18" t="s">
        <v>150</v>
      </c>
      <c r="BM231" s="216" t="s">
        <v>625</v>
      </c>
    </row>
    <row r="232" spans="1:65" s="2" customFormat="1" ht="16.5" customHeight="1">
      <c r="A232" s="39"/>
      <c r="B232" s="40"/>
      <c r="C232" s="236" t="s">
        <v>413</v>
      </c>
      <c r="D232" s="236" t="s">
        <v>189</v>
      </c>
      <c r="E232" s="237" t="s">
        <v>1279</v>
      </c>
      <c r="F232" s="238" t="s">
        <v>1280</v>
      </c>
      <c r="G232" s="239" t="s">
        <v>158</v>
      </c>
      <c r="H232" s="240">
        <v>4</v>
      </c>
      <c r="I232" s="241"/>
      <c r="J232" s="242">
        <f>ROUND(I232*H232,2)</f>
        <v>0</v>
      </c>
      <c r="K232" s="238" t="s">
        <v>149</v>
      </c>
      <c r="L232" s="243"/>
      <c r="M232" s="244" t="s">
        <v>19</v>
      </c>
      <c r="N232" s="245" t="s">
        <v>43</v>
      </c>
      <c r="O232" s="85"/>
      <c r="P232" s="214">
        <f>O232*H232</f>
        <v>0</v>
      </c>
      <c r="Q232" s="214">
        <v>0.526</v>
      </c>
      <c r="R232" s="214">
        <f>Q232*H232</f>
        <v>2.104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193</v>
      </c>
      <c r="AT232" s="216" t="s">
        <v>189</v>
      </c>
      <c r="AU232" s="216" t="s">
        <v>82</v>
      </c>
      <c r="AY232" s="18" t="s">
        <v>143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80</v>
      </c>
      <c r="BK232" s="217">
        <f>ROUND(I232*H232,2)</f>
        <v>0</v>
      </c>
      <c r="BL232" s="18" t="s">
        <v>150</v>
      </c>
      <c r="BM232" s="216" t="s">
        <v>634</v>
      </c>
    </row>
    <row r="233" spans="1:65" s="2" customFormat="1" ht="24.15" customHeight="1">
      <c r="A233" s="39"/>
      <c r="B233" s="40"/>
      <c r="C233" s="236" t="s">
        <v>419</v>
      </c>
      <c r="D233" s="236" t="s">
        <v>189</v>
      </c>
      <c r="E233" s="237" t="s">
        <v>1282</v>
      </c>
      <c r="F233" s="238" t="s">
        <v>1283</v>
      </c>
      <c r="G233" s="239" t="s">
        <v>158</v>
      </c>
      <c r="H233" s="240">
        <v>33</v>
      </c>
      <c r="I233" s="241"/>
      <c r="J233" s="242">
        <f>ROUND(I233*H233,2)</f>
        <v>0</v>
      </c>
      <c r="K233" s="238" t="s">
        <v>149</v>
      </c>
      <c r="L233" s="243"/>
      <c r="M233" s="244" t="s">
        <v>19</v>
      </c>
      <c r="N233" s="245" t="s">
        <v>43</v>
      </c>
      <c r="O233" s="85"/>
      <c r="P233" s="214">
        <f>O233*H233</f>
        <v>0</v>
      </c>
      <c r="Q233" s="214">
        <v>0.002</v>
      </c>
      <c r="R233" s="214">
        <f>Q233*H233</f>
        <v>0.066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193</v>
      </c>
      <c r="AT233" s="216" t="s">
        <v>189</v>
      </c>
      <c r="AU233" s="216" t="s">
        <v>82</v>
      </c>
      <c r="AY233" s="18" t="s">
        <v>143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80</v>
      </c>
      <c r="BK233" s="217">
        <f>ROUND(I233*H233,2)</f>
        <v>0</v>
      </c>
      <c r="BL233" s="18" t="s">
        <v>150</v>
      </c>
      <c r="BM233" s="216" t="s">
        <v>643</v>
      </c>
    </row>
    <row r="234" spans="1:65" s="2" customFormat="1" ht="24.15" customHeight="1">
      <c r="A234" s="39"/>
      <c r="B234" s="40"/>
      <c r="C234" s="205" t="s">
        <v>424</v>
      </c>
      <c r="D234" s="205" t="s">
        <v>145</v>
      </c>
      <c r="E234" s="206" t="s">
        <v>1285</v>
      </c>
      <c r="F234" s="207" t="s">
        <v>1286</v>
      </c>
      <c r="G234" s="208" t="s">
        <v>158</v>
      </c>
      <c r="H234" s="209">
        <v>2</v>
      </c>
      <c r="I234" s="210"/>
      <c r="J234" s="211">
        <f>ROUND(I234*H234,2)</f>
        <v>0</v>
      </c>
      <c r="K234" s="207" t="s">
        <v>149</v>
      </c>
      <c r="L234" s="45"/>
      <c r="M234" s="212" t="s">
        <v>19</v>
      </c>
      <c r="N234" s="213" t="s">
        <v>43</v>
      </c>
      <c r="O234" s="85"/>
      <c r="P234" s="214">
        <f>O234*H234</f>
        <v>0</v>
      </c>
      <c r="Q234" s="214">
        <v>0.00702</v>
      </c>
      <c r="R234" s="214">
        <f>Q234*H234</f>
        <v>0.01404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150</v>
      </c>
      <c r="AT234" s="216" t="s">
        <v>145</v>
      </c>
      <c r="AU234" s="216" t="s">
        <v>82</v>
      </c>
      <c r="AY234" s="18" t="s">
        <v>143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80</v>
      </c>
      <c r="BK234" s="217">
        <f>ROUND(I234*H234,2)</f>
        <v>0</v>
      </c>
      <c r="BL234" s="18" t="s">
        <v>150</v>
      </c>
      <c r="BM234" s="216" t="s">
        <v>650</v>
      </c>
    </row>
    <row r="235" spans="1:47" s="2" customFormat="1" ht="12">
      <c r="A235" s="39"/>
      <c r="B235" s="40"/>
      <c r="C235" s="41"/>
      <c r="D235" s="218" t="s">
        <v>152</v>
      </c>
      <c r="E235" s="41"/>
      <c r="F235" s="219" t="s">
        <v>1288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152</v>
      </c>
      <c r="AU235" s="18" t="s">
        <v>82</v>
      </c>
    </row>
    <row r="236" spans="1:65" s="2" customFormat="1" ht="37.8" customHeight="1">
      <c r="A236" s="39"/>
      <c r="B236" s="40"/>
      <c r="C236" s="236" t="s">
        <v>429</v>
      </c>
      <c r="D236" s="236" t="s">
        <v>189</v>
      </c>
      <c r="E236" s="237" t="s">
        <v>1289</v>
      </c>
      <c r="F236" s="238" t="s">
        <v>1290</v>
      </c>
      <c r="G236" s="239" t="s">
        <v>158</v>
      </c>
      <c r="H236" s="240">
        <v>2</v>
      </c>
      <c r="I236" s="241"/>
      <c r="J236" s="242">
        <f>ROUND(I236*H236,2)</f>
        <v>0</v>
      </c>
      <c r="K236" s="238" t="s">
        <v>19</v>
      </c>
      <c r="L236" s="243"/>
      <c r="M236" s="244" t="s">
        <v>19</v>
      </c>
      <c r="N236" s="245" t="s">
        <v>43</v>
      </c>
      <c r="O236" s="85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193</v>
      </c>
      <c r="AT236" s="216" t="s">
        <v>189</v>
      </c>
      <c r="AU236" s="216" t="s">
        <v>82</v>
      </c>
      <c r="AY236" s="18" t="s">
        <v>143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80</v>
      </c>
      <c r="BK236" s="217">
        <f>ROUND(I236*H236,2)</f>
        <v>0</v>
      </c>
      <c r="BL236" s="18" t="s">
        <v>150</v>
      </c>
      <c r="BM236" s="216" t="s">
        <v>660</v>
      </c>
    </row>
    <row r="237" spans="1:51" s="13" customFormat="1" ht="12">
      <c r="A237" s="13"/>
      <c r="B237" s="225"/>
      <c r="C237" s="226"/>
      <c r="D237" s="223" t="s">
        <v>186</v>
      </c>
      <c r="E237" s="227" t="s">
        <v>19</v>
      </c>
      <c r="F237" s="228" t="s">
        <v>1533</v>
      </c>
      <c r="G237" s="226"/>
      <c r="H237" s="229">
        <v>2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186</v>
      </c>
      <c r="AU237" s="235" t="s">
        <v>82</v>
      </c>
      <c r="AV237" s="13" t="s">
        <v>82</v>
      </c>
      <c r="AW237" s="13" t="s">
        <v>34</v>
      </c>
      <c r="AX237" s="13" t="s">
        <v>72</v>
      </c>
      <c r="AY237" s="235" t="s">
        <v>143</v>
      </c>
    </row>
    <row r="238" spans="1:51" s="14" customFormat="1" ht="12">
      <c r="A238" s="14"/>
      <c r="B238" s="256"/>
      <c r="C238" s="257"/>
      <c r="D238" s="223" t="s">
        <v>186</v>
      </c>
      <c r="E238" s="258" t="s">
        <v>19</v>
      </c>
      <c r="F238" s="259" t="s">
        <v>1097</v>
      </c>
      <c r="G238" s="257"/>
      <c r="H238" s="260">
        <v>2</v>
      </c>
      <c r="I238" s="261"/>
      <c r="J238" s="257"/>
      <c r="K238" s="257"/>
      <c r="L238" s="262"/>
      <c r="M238" s="263"/>
      <c r="N238" s="264"/>
      <c r="O238" s="264"/>
      <c r="P238" s="264"/>
      <c r="Q238" s="264"/>
      <c r="R238" s="264"/>
      <c r="S238" s="264"/>
      <c r="T238" s="26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6" t="s">
        <v>186</v>
      </c>
      <c r="AU238" s="266" t="s">
        <v>82</v>
      </c>
      <c r="AV238" s="14" t="s">
        <v>150</v>
      </c>
      <c r="AW238" s="14" t="s">
        <v>34</v>
      </c>
      <c r="AX238" s="14" t="s">
        <v>80</v>
      </c>
      <c r="AY238" s="266" t="s">
        <v>143</v>
      </c>
    </row>
    <row r="239" spans="1:65" s="2" customFormat="1" ht="16.5" customHeight="1">
      <c r="A239" s="39"/>
      <c r="B239" s="40"/>
      <c r="C239" s="236" t="s">
        <v>435</v>
      </c>
      <c r="D239" s="236" t="s">
        <v>189</v>
      </c>
      <c r="E239" s="237" t="s">
        <v>1293</v>
      </c>
      <c r="F239" s="238" t="s">
        <v>1294</v>
      </c>
      <c r="G239" s="239" t="s">
        <v>158</v>
      </c>
      <c r="H239" s="240">
        <v>2</v>
      </c>
      <c r="I239" s="241"/>
      <c r="J239" s="242">
        <f>ROUND(I239*H239,2)</f>
        <v>0</v>
      </c>
      <c r="K239" s="238" t="s">
        <v>19</v>
      </c>
      <c r="L239" s="243"/>
      <c r="M239" s="244" t="s">
        <v>19</v>
      </c>
      <c r="N239" s="245" t="s">
        <v>43</v>
      </c>
      <c r="O239" s="85"/>
      <c r="P239" s="214">
        <f>O239*H239</f>
        <v>0</v>
      </c>
      <c r="Q239" s="214">
        <v>0.0072</v>
      </c>
      <c r="R239" s="214">
        <f>Q239*H239</f>
        <v>0.0144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193</v>
      </c>
      <c r="AT239" s="216" t="s">
        <v>189</v>
      </c>
      <c r="AU239" s="216" t="s">
        <v>82</v>
      </c>
      <c r="AY239" s="18" t="s">
        <v>143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80</v>
      </c>
      <c r="BK239" s="217">
        <f>ROUND(I239*H239,2)</f>
        <v>0</v>
      </c>
      <c r="BL239" s="18" t="s">
        <v>150</v>
      </c>
      <c r="BM239" s="216" t="s">
        <v>669</v>
      </c>
    </row>
    <row r="240" spans="1:65" s="2" customFormat="1" ht="24.15" customHeight="1">
      <c r="A240" s="39"/>
      <c r="B240" s="40"/>
      <c r="C240" s="236" t="s">
        <v>440</v>
      </c>
      <c r="D240" s="236" t="s">
        <v>189</v>
      </c>
      <c r="E240" s="237" t="s">
        <v>1534</v>
      </c>
      <c r="F240" s="238" t="s">
        <v>1535</v>
      </c>
      <c r="G240" s="239" t="s">
        <v>158</v>
      </c>
      <c r="H240" s="240">
        <v>6</v>
      </c>
      <c r="I240" s="241"/>
      <c r="J240" s="242">
        <f>ROUND(I240*H240,2)</f>
        <v>0</v>
      </c>
      <c r="K240" s="238" t="s">
        <v>19</v>
      </c>
      <c r="L240" s="243"/>
      <c r="M240" s="244" t="s">
        <v>19</v>
      </c>
      <c r="N240" s="245" t="s">
        <v>43</v>
      </c>
      <c r="O240" s="85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193</v>
      </c>
      <c r="AT240" s="216" t="s">
        <v>189</v>
      </c>
      <c r="AU240" s="216" t="s">
        <v>82</v>
      </c>
      <c r="AY240" s="18" t="s">
        <v>143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80</v>
      </c>
      <c r="BK240" s="217">
        <f>ROUND(I240*H240,2)</f>
        <v>0</v>
      </c>
      <c r="BL240" s="18" t="s">
        <v>150</v>
      </c>
      <c r="BM240" s="216" t="s">
        <v>678</v>
      </c>
    </row>
    <row r="241" spans="1:51" s="13" customFormat="1" ht="12">
      <c r="A241" s="13"/>
      <c r="B241" s="225"/>
      <c r="C241" s="226"/>
      <c r="D241" s="223" t="s">
        <v>186</v>
      </c>
      <c r="E241" s="227" t="s">
        <v>19</v>
      </c>
      <c r="F241" s="228" t="s">
        <v>1536</v>
      </c>
      <c r="G241" s="226"/>
      <c r="H241" s="229">
        <v>6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186</v>
      </c>
      <c r="AU241" s="235" t="s">
        <v>82</v>
      </c>
      <c r="AV241" s="13" t="s">
        <v>82</v>
      </c>
      <c r="AW241" s="13" t="s">
        <v>34</v>
      </c>
      <c r="AX241" s="13" t="s">
        <v>72</v>
      </c>
      <c r="AY241" s="235" t="s">
        <v>143</v>
      </c>
    </row>
    <row r="242" spans="1:51" s="14" customFormat="1" ht="12">
      <c r="A242" s="14"/>
      <c r="B242" s="256"/>
      <c r="C242" s="257"/>
      <c r="D242" s="223" t="s">
        <v>186</v>
      </c>
      <c r="E242" s="258" t="s">
        <v>19</v>
      </c>
      <c r="F242" s="259" t="s">
        <v>1097</v>
      </c>
      <c r="G242" s="257"/>
      <c r="H242" s="260">
        <v>6</v>
      </c>
      <c r="I242" s="261"/>
      <c r="J242" s="257"/>
      <c r="K242" s="257"/>
      <c r="L242" s="262"/>
      <c r="M242" s="263"/>
      <c r="N242" s="264"/>
      <c r="O242" s="264"/>
      <c r="P242" s="264"/>
      <c r="Q242" s="264"/>
      <c r="R242" s="264"/>
      <c r="S242" s="264"/>
      <c r="T242" s="26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6" t="s">
        <v>186</v>
      </c>
      <c r="AU242" s="266" t="s">
        <v>82</v>
      </c>
      <c r="AV242" s="14" t="s">
        <v>150</v>
      </c>
      <c r="AW242" s="14" t="s">
        <v>34</v>
      </c>
      <c r="AX242" s="14" t="s">
        <v>80</v>
      </c>
      <c r="AY242" s="266" t="s">
        <v>143</v>
      </c>
    </row>
    <row r="243" spans="1:65" s="2" customFormat="1" ht="37.8" customHeight="1">
      <c r="A243" s="39"/>
      <c r="B243" s="40"/>
      <c r="C243" s="205" t="s">
        <v>446</v>
      </c>
      <c r="D243" s="205" t="s">
        <v>145</v>
      </c>
      <c r="E243" s="206" t="s">
        <v>1537</v>
      </c>
      <c r="F243" s="207" t="s">
        <v>1538</v>
      </c>
      <c r="G243" s="208" t="s">
        <v>170</v>
      </c>
      <c r="H243" s="209">
        <v>10</v>
      </c>
      <c r="I243" s="210"/>
      <c r="J243" s="211">
        <f>ROUND(I243*H243,2)</f>
        <v>0</v>
      </c>
      <c r="K243" s="207" t="s">
        <v>19</v>
      </c>
      <c r="L243" s="45"/>
      <c r="M243" s="212" t="s">
        <v>19</v>
      </c>
      <c r="N243" s="213" t="s">
        <v>43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150</v>
      </c>
      <c r="AT243" s="216" t="s">
        <v>145</v>
      </c>
      <c r="AU243" s="216" t="s">
        <v>82</v>
      </c>
      <c r="AY243" s="18" t="s">
        <v>143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80</v>
      </c>
      <c r="BK243" s="217">
        <f>ROUND(I243*H243,2)</f>
        <v>0</v>
      </c>
      <c r="BL243" s="18" t="s">
        <v>150</v>
      </c>
      <c r="BM243" s="216" t="s">
        <v>690</v>
      </c>
    </row>
    <row r="244" spans="1:65" s="2" customFormat="1" ht="78" customHeight="1">
      <c r="A244" s="39"/>
      <c r="B244" s="40"/>
      <c r="C244" s="205" t="s">
        <v>451</v>
      </c>
      <c r="D244" s="205" t="s">
        <v>145</v>
      </c>
      <c r="E244" s="206" t="s">
        <v>1539</v>
      </c>
      <c r="F244" s="207" t="s">
        <v>1540</v>
      </c>
      <c r="G244" s="208" t="s">
        <v>449</v>
      </c>
      <c r="H244" s="209">
        <v>1</v>
      </c>
      <c r="I244" s="210"/>
      <c r="J244" s="211">
        <f>ROUND(I244*H244,2)</f>
        <v>0</v>
      </c>
      <c r="K244" s="207" t="s">
        <v>19</v>
      </c>
      <c r="L244" s="45"/>
      <c r="M244" s="212" t="s">
        <v>19</v>
      </c>
      <c r="N244" s="213" t="s">
        <v>43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150</v>
      </c>
      <c r="AT244" s="216" t="s">
        <v>145</v>
      </c>
      <c r="AU244" s="216" t="s">
        <v>82</v>
      </c>
      <c r="AY244" s="18" t="s">
        <v>143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80</v>
      </c>
      <c r="BK244" s="217">
        <f>ROUND(I244*H244,2)</f>
        <v>0</v>
      </c>
      <c r="BL244" s="18" t="s">
        <v>150</v>
      </c>
      <c r="BM244" s="216" t="s">
        <v>705</v>
      </c>
    </row>
    <row r="245" spans="1:63" s="12" customFormat="1" ht="22.8" customHeight="1">
      <c r="A245" s="12"/>
      <c r="B245" s="189"/>
      <c r="C245" s="190"/>
      <c r="D245" s="191" t="s">
        <v>71</v>
      </c>
      <c r="E245" s="203" t="s">
        <v>200</v>
      </c>
      <c r="F245" s="203" t="s">
        <v>510</v>
      </c>
      <c r="G245" s="190"/>
      <c r="H245" s="190"/>
      <c r="I245" s="193"/>
      <c r="J245" s="204">
        <f>BK245</f>
        <v>0</v>
      </c>
      <c r="K245" s="190"/>
      <c r="L245" s="195"/>
      <c r="M245" s="196"/>
      <c r="N245" s="197"/>
      <c r="O245" s="197"/>
      <c r="P245" s="198">
        <f>SUM(P246:P251)</f>
        <v>0</v>
      </c>
      <c r="Q245" s="197"/>
      <c r="R245" s="198">
        <f>SUM(R246:R251)</f>
        <v>1.0144121</v>
      </c>
      <c r="S245" s="197"/>
      <c r="T245" s="199">
        <f>SUM(T246:T251)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0" t="s">
        <v>80</v>
      </c>
      <c r="AT245" s="201" t="s">
        <v>71</v>
      </c>
      <c r="AU245" s="201" t="s">
        <v>80</v>
      </c>
      <c r="AY245" s="200" t="s">
        <v>143</v>
      </c>
      <c r="BK245" s="202">
        <f>SUM(BK246:BK251)</f>
        <v>0</v>
      </c>
    </row>
    <row r="246" spans="1:65" s="2" customFormat="1" ht="49.05" customHeight="1">
      <c r="A246" s="39"/>
      <c r="B246" s="40"/>
      <c r="C246" s="205" t="s">
        <v>458</v>
      </c>
      <c r="D246" s="205" t="s">
        <v>145</v>
      </c>
      <c r="E246" s="206" t="s">
        <v>1541</v>
      </c>
      <c r="F246" s="207" t="s">
        <v>1542</v>
      </c>
      <c r="G246" s="208" t="s">
        <v>170</v>
      </c>
      <c r="H246" s="209">
        <v>8.5</v>
      </c>
      <c r="I246" s="210"/>
      <c r="J246" s="211">
        <f>ROUND(I246*H246,2)</f>
        <v>0</v>
      </c>
      <c r="K246" s="207" t="s">
        <v>149</v>
      </c>
      <c r="L246" s="45"/>
      <c r="M246" s="212" t="s">
        <v>19</v>
      </c>
      <c r="N246" s="213" t="s">
        <v>43</v>
      </c>
      <c r="O246" s="85"/>
      <c r="P246" s="214">
        <f>O246*H246</f>
        <v>0</v>
      </c>
      <c r="Q246" s="214">
        <v>0.1193426</v>
      </c>
      <c r="R246" s="214">
        <f>Q246*H246</f>
        <v>1.0144121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150</v>
      </c>
      <c r="AT246" s="216" t="s">
        <v>145</v>
      </c>
      <c r="AU246" s="216" t="s">
        <v>82</v>
      </c>
      <c r="AY246" s="18" t="s">
        <v>143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80</v>
      </c>
      <c r="BK246" s="217">
        <f>ROUND(I246*H246,2)</f>
        <v>0</v>
      </c>
      <c r="BL246" s="18" t="s">
        <v>150</v>
      </c>
      <c r="BM246" s="216" t="s">
        <v>1272</v>
      </c>
    </row>
    <row r="247" spans="1:47" s="2" customFormat="1" ht="12">
      <c r="A247" s="39"/>
      <c r="B247" s="40"/>
      <c r="C247" s="41"/>
      <c r="D247" s="218" t="s">
        <v>152</v>
      </c>
      <c r="E247" s="41"/>
      <c r="F247" s="219" t="s">
        <v>1543</v>
      </c>
      <c r="G247" s="41"/>
      <c r="H247" s="41"/>
      <c r="I247" s="220"/>
      <c r="J247" s="41"/>
      <c r="K247" s="41"/>
      <c r="L247" s="45"/>
      <c r="M247" s="221"/>
      <c r="N247" s="222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152</v>
      </c>
      <c r="AU247" s="18" t="s">
        <v>82</v>
      </c>
    </row>
    <row r="248" spans="1:65" s="2" customFormat="1" ht="66.75" customHeight="1">
      <c r="A248" s="39"/>
      <c r="B248" s="40"/>
      <c r="C248" s="205" t="s">
        <v>465</v>
      </c>
      <c r="D248" s="205" t="s">
        <v>145</v>
      </c>
      <c r="E248" s="206" t="s">
        <v>1544</v>
      </c>
      <c r="F248" s="207" t="s">
        <v>1545</v>
      </c>
      <c r="G248" s="208" t="s">
        <v>170</v>
      </c>
      <c r="H248" s="209">
        <v>8.5</v>
      </c>
      <c r="I248" s="210"/>
      <c r="J248" s="211">
        <f>ROUND(I248*H248,2)</f>
        <v>0</v>
      </c>
      <c r="K248" s="207" t="s">
        <v>149</v>
      </c>
      <c r="L248" s="45"/>
      <c r="M248" s="212" t="s">
        <v>19</v>
      </c>
      <c r="N248" s="213" t="s">
        <v>43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150</v>
      </c>
      <c r="AT248" s="216" t="s">
        <v>145</v>
      </c>
      <c r="AU248" s="216" t="s">
        <v>82</v>
      </c>
      <c r="AY248" s="18" t="s">
        <v>143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80</v>
      </c>
      <c r="BK248" s="217">
        <f>ROUND(I248*H248,2)</f>
        <v>0</v>
      </c>
      <c r="BL248" s="18" t="s">
        <v>150</v>
      </c>
      <c r="BM248" s="216" t="s">
        <v>1275</v>
      </c>
    </row>
    <row r="249" spans="1:47" s="2" customFormat="1" ht="12">
      <c r="A249" s="39"/>
      <c r="B249" s="40"/>
      <c r="C249" s="41"/>
      <c r="D249" s="218" t="s">
        <v>152</v>
      </c>
      <c r="E249" s="41"/>
      <c r="F249" s="219" t="s">
        <v>1546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152</v>
      </c>
      <c r="AU249" s="18" t="s">
        <v>82</v>
      </c>
    </row>
    <row r="250" spans="1:65" s="2" customFormat="1" ht="55.5" customHeight="1">
      <c r="A250" s="39"/>
      <c r="B250" s="40"/>
      <c r="C250" s="205" t="s">
        <v>469</v>
      </c>
      <c r="D250" s="205" t="s">
        <v>145</v>
      </c>
      <c r="E250" s="206" t="s">
        <v>1547</v>
      </c>
      <c r="F250" s="207" t="s">
        <v>1548</v>
      </c>
      <c r="G250" s="208" t="s">
        <v>148</v>
      </c>
      <c r="H250" s="209">
        <v>18</v>
      </c>
      <c r="I250" s="210"/>
      <c r="J250" s="211">
        <f>ROUND(I250*H250,2)</f>
        <v>0</v>
      </c>
      <c r="K250" s="207" t="s">
        <v>149</v>
      </c>
      <c r="L250" s="45"/>
      <c r="M250" s="212" t="s">
        <v>19</v>
      </c>
      <c r="N250" s="213" t="s">
        <v>43</v>
      </c>
      <c r="O250" s="85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150</v>
      </c>
      <c r="AT250" s="216" t="s">
        <v>145</v>
      </c>
      <c r="AU250" s="216" t="s">
        <v>82</v>
      </c>
      <c r="AY250" s="18" t="s">
        <v>143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80</v>
      </c>
      <c r="BK250" s="217">
        <f>ROUND(I250*H250,2)</f>
        <v>0</v>
      </c>
      <c r="BL250" s="18" t="s">
        <v>150</v>
      </c>
      <c r="BM250" s="216" t="s">
        <v>1278</v>
      </c>
    </row>
    <row r="251" spans="1:47" s="2" customFormat="1" ht="12">
      <c r="A251" s="39"/>
      <c r="B251" s="40"/>
      <c r="C251" s="41"/>
      <c r="D251" s="218" t="s">
        <v>152</v>
      </c>
      <c r="E251" s="41"/>
      <c r="F251" s="219" t="s">
        <v>1549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152</v>
      </c>
      <c r="AU251" s="18" t="s">
        <v>82</v>
      </c>
    </row>
    <row r="252" spans="1:63" s="12" customFormat="1" ht="22.8" customHeight="1">
      <c r="A252" s="12"/>
      <c r="B252" s="189"/>
      <c r="C252" s="190"/>
      <c r="D252" s="191" t="s">
        <v>71</v>
      </c>
      <c r="E252" s="203" t="s">
        <v>694</v>
      </c>
      <c r="F252" s="203" t="s">
        <v>695</v>
      </c>
      <c r="G252" s="190"/>
      <c r="H252" s="190"/>
      <c r="I252" s="193"/>
      <c r="J252" s="204">
        <f>BK252</f>
        <v>0</v>
      </c>
      <c r="K252" s="190"/>
      <c r="L252" s="195"/>
      <c r="M252" s="196"/>
      <c r="N252" s="197"/>
      <c r="O252" s="197"/>
      <c r="P252" s="198">
        <f>SUM(P253:P256)</f>
        <v>0</v>
      </c>
      <c r="Q252" s="197"/>
      <c r="R252" s="198">
        <f>SUM(R253:R256)</f>
        <v>0</v>
      </c>
      <c r="S252" s="197"/>
      <c r="T252" s="199">
        <f>SUM(T253:T256)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0" t="s">
        <v>80</v>
      </c>
      <c r="AT252" s="201" t="s">
        <v>71</v>
      </c>
      <c r="AU252" s="201" t="s">
        <v>80</v>
      </c>
      <c r="AY252" s="200" t="s">
        <v>143</v>
      </c>
      <c r="BK252" s="202">
        <f>SUM(BK253:BK256)</f>
        <v>0</v>
      </c>
    </row>
    <row r="253" spans="1:65" s="2" customFormat="1" ht="49.05" customHeight="1">
      <c r="A253" s="39"/>
      <c r="B253" s="40"/>
      <c r="C253" s="205" t="s">
        <v>473</v>
      </c>
      <c r="D253" s="205" t="s">
        <v>145</v>
      </c>
      <c r="E253" s="206" t="s">
        <v>1330</v>
      </c>
      <c r="F253" s="207" t="s">
        <v>1331</v>
      </c>
      <c r="G253" s="208" t="s">
        <v>192</v>
      </c>
      <c r="H253" s="209">
        <v>60.314</v>
      </c>
      <c r="I253" s="210"/>
      <c r="J253" s="211">
        <f>ROUND(I253*H253,2)</f>
        <v>0</v>
      </c>
      <c r="K253" s="207" t="s">
        <v>149</v>
      </c>
      <c r="L253" s="45"/>
      <c r="M253" s="212" t="s">
        <v>19</v>
      </c>
      <c r="N253" s="213" t="s">
        <v>43</v>
      </c>
      <c r="O253" s="85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150</v>
      </c>
      <c r="AT253" s="216" t="s">
        <v>145</v>
      </c>
      <c r="AU253" s="216" t="s">
        <v>82</v>
      </c>
      <c r="AY253" s="18" t="s">
        <v>143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80</v>
      </c>
      <c r="BK253" s="217">
        <f>ROUND(I253*H253,2)</f>
        <v>0</v>
      </c>
      <c r="BL253" s="18" t="s">
        <v>150</v>
      </c>
      <c r="BM253" s="216" t="s">
        <v>1281</v>
      </c>
    </row>
    <row r="254" spans="1:47" s="2" customFormat="1" ht="12">
      <c r="A254" s="39"/>
      <c r="B254" s="40"/>
      <c r="C254" s="41"/>
      <c r="D254" s="218" t="s">
        <v>152</v>
      </c>
      <c r="E254" s="41"/>
      <c r="F254" s="219" t="s">
        <v>1333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152</v>
      </c>
      <c r="AU254" s="18" t="s">
        <v>82</v>
      </c>
    </row>
    <row r="255" spans="1:65" s="2" customFormat="1" ht="55.5" customHeight="1">
      <c r="A255" s="39"/>
      <c r="B255" s="40"/>
      <c r="C255" s="205" t="s">
        <v>477</v>
      </c>
      <c r="D255" s="205" t="s">
        <v>145</v>
      </c>
      <c r="E255" s="206" t="s">
        <v>1334</v>
      </c>
      <c r="F255" s="207" t="s">
        <v>1335</v>
      </c>
      <c r="G255" s="208" t="s">
        <v>192</v>
      </c>
      <c r="H255" s="209">
        <v>60.314</v>
      </c>
      <c r="I255" s="210"/>
      <c r="J255" s="211">
        <f>ROUND(I255*H255,2)</f>
        <v>0</v>
      </c>
      <c r="K255" s="207" t="s">
        <v>149</v>
      </c>
      <c r="L255" s="45"/>
      <c r="M255" s="212" t="s">
        <v>19</v>
      </c>
      <c r="N255" s="213" t="s">
        <v>43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150</v>
      </c>
      <c r="AT255" s="216" t="s">
        <v>145</v>
      </c>
      <c r="AU255" s="216" t="s">
        <v>82</v>
      </c>
      <c r="AY255" s="18" t="s">
        <v>143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80</v>
      </c>
      <c r="BK255" s="217">
        <f>ROUND(I255*H255,2)</f>
        <v>0</v>
      </c>
      <c r="BL255" s="18" t="s">
        <v>150</v>
      </c>
      <c r="BM255" s="216" t="s">
        <v>1284</v>
      </c>
    </row>
    <row r="256" spans="1:47" s="2" customFormat="1" ht="12">
      <c r="A256" s="39"/>
      <c r="B256" s="40"/>
      <c r="C256" s="41"/>
      <c r="D256" s="218" t="s">
        <v>152</v>
      </c>
      <c r="E256" s="41"/>
      <c r="F256" s="219" t="s">
        <v>1337</v>
      </c>
      <c r="G256" s="41"/>
      <c r="H256" s="41"/>
      <c r="I256" s="220"/>
      <c r="J256" s="41"/>
      <c r="K256" s="41"/>
      <c r="L256" s="45"/>
      <c r="M256" s="251"/>
      <c r="N256" s="252"/>
      <c r="O256" s="248"/>
      <c r="P256" s="248"/>
      <c r="Q256" s="248"/>
      <c r="R256" s="248"/>
      <c r="S256" s="248"/>
      <c r="T256" s="25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152</v>
      </c>
      <c r="AU256" s="18" t="s">
        <v>82</v>
      </c>
    </row>
    <row r="257" spans="1:31" s="2" customFormat="1" ht="6.95" customHeight="1">
      <c r="A257" s="39"/>
      <c r="B257" s="60"/>
      <c r="C257" s="61"/>
      <c r="D257" s="61"/>
      <c r="E257" s="61"/>
      <c r="F257" s="61"/>
      <c r="G257" s="61"/>
      <c r="H257" s="61"/>
      <c r="I257" s="61"/>
      <c r="J257" s="61"/>
      <c r="K257" s="61"/>
      <c r="L257" s="45"/>
      <c r="M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</row>
  </sheetData>
  <sheetProtection password="CC35" sheet="1" objects="1" scenarios="1" formatColumns="0" formatRows="0" autoFilter="0"/>
  <autoFilter ref="C85:K25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1/113106123"/>
    <hyperlink ref="F94" r:id="rId2" display="https://podminky.urs.cz/item/CS_URS_2022_01/113201111"/>
    <hyperlink ref="F98" r:id="rId3" display="https://podminky.urs.cz/item/CS_URS_2022_01/121151114"/>
    <hyperlink ref="F102" r:id="rId4" display="https://podminky.urs.cz/item/CS_URS_2022_01/132254205"/>
    <hyperlink ref="F114" r:id="rId5" display="https://podminky.urs.cz/item/CS_URS_2022_01/132354205"/>
    <hyperlink ref="F116" r:id="rId6" display="https://podminky.urs.cz/item/CS_URS_2022_01/151101101"/>
    <hyperlink ref="F121" r:id="rId7" display="https://podminky.urs.cz/item/CS_URS_2022_01/151101102"/>
    <hyperlink ref="F128" r:id="rId8" display="https://podminky.urs.cz/item/CS_URS_2022_01/151101111"/>
    <hyperlink ref="F130" r:id="rId9" display="https://podminky.urs.cz/item/CS_URS_2022_01/151101112"/>
    <hyperlink ref="F132" r:id="rId10" display="https://podminky.urs.cz/item/CS_URS_2022_01/161151103"/>
    <hyperlink ref="F135" r:id="rId11" display="https://podminky.urs.cz/item/CS_URS_2022_01/174151101"/>
    <hyperlink ref="F143" r:id="rId12" display="https://podminky.urs.cz/item/CS_URS_2022_01/175151101"/>
    <hyperlink ref="F155" r:id="rId13" display="https://podminky.urs.cz/item/CS_URS_2022_01/181351104"/>
    <hyperlink ref="F157" r:id="rId14" display="https://podminky.urs.cz/item/CS_URS_2022_01/181411122"/>
    <hyperlink ref="F169" r:id="rId15" display="https://podminky.urs.cz/item/CS_URS_2022_01/452112111"/>
    <hyperlink ref="F172" r:id="rId16" display="https://podminky.urs.cz/item/CS_URS_2022_01/452311131"/>
    <hyperlink ref="F177" r:id="rId17" display="https://podminky.urs.cz/item/CS_URS_2022_01/564760011"/>
    <hyperlink ref="F179" r:id="rId18" display="https://podminky.urs.cz/item/CS_URS_2022_01/596211110"/>
    <hyperlink ref="F182" r:id="rId19" display="https://podminky.urs.cz/item/CS_URS_2022_01/871360410"/>
    <hyperlink ref="F191" r:id="rId20" display="https://podminky.urs.cz/item/CS_URS_2022_01/871420410"/>
    <hyperlink ref="F196" r:id="rId21" display="https://podminky.urs.cz/item/CS_URS_2022_01/877360410"/>
    <hyperlink ref="F199" r:id="rId22" display="https://podminky.urs.cz/item/CS_URS_2022_01/891365321"/>
    <hyperlink ref="F202" r:id="rId23" display="https://podminky.urs.cz/item/CS_URS_2022_01/892372111"/>
    <hyperlink ref="F204" r:id="rId24" display="https://podminky.urs.cz/item/CS_URS_2022_01/892381111"/>
    <hyperlink ref="F209" r:id="rId25" display="https://podminky.urs.cz/item/CS_URS_2022_01/892421111"/>
    <hyperlink ref="F213" r:id="rId26" display="https://podminky.urs.cz/item/CS_URS_2022_01/892442111"/>
    <hyperlink ref="F215" r:id="rId27" display="https://podminky.urs.cz/item/CS_URS_2022_01/894118001"/>
    <hyperlink ref="F217" r:id="rId28" display="https://podminky.urs.cz/item/CS_URS_2022_01/894411121"/>
    <hyperlink ref="F219" r:id="rId29" display="https://podminky.urs.cz/item/CS_URS_2022_01/894411131"/>
    <hyperlink ref="F235" r:id="rId30" display="https://podminky.urs.cz/item/CS_URS_2022_01/899304111"/>
    <hyperlink ref="F247" r:id="rId31" display="https://podminky.urs.cz/item/CS_URS_2022_01/916231112"/>
    <hyperlink ref="F249" r:id="rId32" display="https://podminky.urs.cz/item/CS_URS_2022_01/979024442"/>
    <hyperlink ref="F251" r:id="rId33" display="https://podminky.urs.cz/item/CS_URS_2022_01/979054451"/>
    <hyperlink ref="F254" r:id="rId34" display="https://podminky.urs.cz/item/CS_URS_2022_01/998276101"/>
    <hyperlink ref="F256" r:id="rId35" display="https://podminky.urs.cz/item/CS_URS_2022_01/99827612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110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PŘELOŽKA SILNICE II/117 MĚČÍN TENDR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1550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949</v>
      </c>
      <c r="G12" s="39"/>
      <c r="H12" s="39"/>
      <c r="I12" s="133" t="s">
        <v>23</v>
      </c>
      <c r="J12" s="138" t="str">
        <f>'Rekapitulace stavby'!AN8</f>
        <v>9. 1. 2023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SÚSPK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>28057198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>MACÁN PROJEKCE DS s.r.o.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>28057198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>MACÁN PROJEKCE DS s.r.o.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ROUND(J79,2)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ROUND((SUM(BE79:BE156)),2)</f>
        <v>0</v>
      </c>
      <c r="G33" s="39"/>
      <c r="H33" s="39"/>
      <c r="I33" s="149">
        <v>0.21</v>
      </c>
      <c r="J33" s="148">
        <f>ROUND(((SUM(BE79:BE156))*I33),2)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ROUND((SUM(BF79:BF156)),2)</f>
        <v>0</v>
      </c>
      <c r="G34" s="39"/>
      <c r="H34" s="39"/>
      <c r="I34" s="149">
        <v>0.15</v>
      </c>
      <c r="J34" s="148">
        <f>ROUND(((SUM(BF79:BF156))*I34),2)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ROUND((SUM(BG79:BG156)),2)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ROUND((SUM(BH79:BH156)),2)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ROUND((SUM(BI79:BI156)),2)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PŘELOŽKA SILNICE II/117 MĚČÍN TENDR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401 - VEŘEJNÉ OSVĚTLENÍ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9. 1. 2023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SÚSPK</v>
      </c>
      <c r="G54" s="41"/>
      <c r="H54" s="41"/>
      <c r="I54" s="33" t="s">
        <v>31</v>
      </c>
      <c r="J54" s="37" t="str">
        <f>E21</f>
        <v>MACÁN PROJEKCE DS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MACÁN PROJEKCE DS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J79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116</v>
      </c>
    </row>
    <row r="60" spans="1:31" s="2" customFormat="1" ht="21.8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3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13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5" spans="1:31" s="2" customFormat="1" ht="6.95" customHeight="1">
      <c r="A65" s="39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24.95" customHeight="1">
      <c r="A66" s="39"/>
      <c r="B66" s="40"/>
      <c r="C66" s="24" t="s">
        <v>128</v>
      </c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12" customHeight="1">
      <c r="A68" s="39"/>
      <c r="B68" s="40"/>
      <c r="C68" s="33" t="s">
        <v>16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6.5" customHeight="1">
      <c r="A69" s="39"/>
      <c r="B69" s="40"/>
      <c r="C69" s="41"/>
      <c r="D69" s="41"/>
      <c r="E69" s="161" t="str">
        <f>E7</f>
        <v>PŘELOŽKA SILNICE II/117 MĚČÍN TENDR</v>
      </c>
      <c r="F69" s="33"/>
      <c r="G69" s="33"/>
      <c r="H69" s="33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111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70" t="str">
        <f>E9</f>
        <v>SO 401 - VEŘEJNÉ OSVĚTLENÍ</v>
      </c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21</v>
      </c>
      <c r="D73" s="41"/>
      <c r="E73" s="41"/>
      <c r="F73" s="28" t="str">
        <f>F12</f>
        <v xml:space="preserve"> </v>
      </c>
      <c r="G73" s="41"/>
      <c r="H73" s="41"/>
      <c r="I73" s="33" t="s">
        <v>23</v>
      </c>
      <c r="J73" s="73" t="str">
        <f>IF(J12="","",J12)</f>
        <v>9. 1. 2023</v>
      </c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5.65" customHeight="1">
      <c r="A75" s="39"/>
      <c r="B75" s="40"/>
      <c r="C75" s="33" t="s">
        <v>25</v>
      </c>
      <c r="D75" s="41"/>
      <c r="E75" s="41"/>
      <c r="F75" s="28" t="str">
        <f>E15</f>
        <v>SÚSPK</v>
      </c>
      <c r="G75" s="41"/>
      <c r="H75" s="41"/>
      <c r="I75" s="33" t="s">
        <v>31</v>
      </c>
      <c r="J75" s="37" t="str">
        <f>E21</f>
        <v>MACÁN PROJEKCE DS s.r.o.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5.65" customHeight="1">
      <c r="A76" s="39"/>
      <c r="B76" s="40"/>
      <c r="C76" s="33" t="s">
        <v>29</v>
      </c>
      <c r="D76" s="41"/>
      <c r="E76" s="41"/>
      <c r="F76" s="28" t="str">
        <f>IF(E18="","",E18)</f>
        <v>Vyplň údaj</v>
      </c>
      <c r="G76" s="41"/>
      <c r="H76" s="41"/>
      <c r="I76" s="33" t="s">
        <v>35</v>
      </c>
      <c r="J76" s="37" t="str">
        <f>E24</f>
        <v>MACÁN PROJEKCE DS s.r.o.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0.3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11" customFormat="1" ht="29.25" customHeight="1">
      <c r="A78" s="178"/>
      <c r="B78" s="179"/>
      <c r="C78" s="180" t="s">
        <v>129</v>
      </c>
      <c r="D78" s="181" t="s">
        <v>57</v>
      </c>
      <c r="E78" s="181" t="s">
        <v>53</v>
      </c>
      <c r="F78" s="181" t="s">
        <v>54</v>
      </c>
      <c r="G78" s="181" t="s">
        <v>130</v>
      </c>
      <c r="H78" s="181" t="s">
        <v>131</v>
      </c>
      <c r="I78" s="181" t="s">
        <v>132</v>
      </c>
      <c r="J78" s="181" t="s">
        <v>115</v>
      </c>
      <c r="K78" s="182" t="s">
        <v>133</v>
      </c>
      <c r="L78" s="183"/>
      <c r="M78" s="93" t="s">
        <v>19</v>
      </c>
      <c r="N78" s="94" t="s">
        <v>42</v>
      </c>
      <c r="O78" s="94" t="s">
        <v>134</v>
      </c>
      <c r="P78" s="94" t="s">
        <v>135</v>
      </c>
      <c r="Q78" s="94" t="s">
        <v>136</v>
      </c>
      <c r="R78" s="94" t="s">
        <v>137</v>
      </c>
      <c r="S78" s="94" t="s">
        <v>138</v>
      </c>
      <c r="T78" s="95" t="s">
        <v>139</v>
      </c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</row>
    <row r="79" spans="1:63" s="2" customFormat="1" ht="22.8" customHeight="1">
      <c r="A79" s="39"/>
      <c r="B79" s="40"/>
      <c r="C79" s="100" t="s">
        <v>140</v>
      </c>
      <c r="D79" s="41"/>
      <c r="E79" s="41"/>
      <c r="F79" s="41"/>
      <c r="G79" s="41"/>
      <c r="H79" s="41"/>
      <c r="I79" s="41"/>
      <c r="J79" s="184">
        <f>BK79</f>
        <v>0</v>
      </c>
      <c r="K79" s="41"/>
      <c r="L79" s="45"/>
      <c r="M79" s="96"/>
      <c r="N79" s="185"/>
      <c r="O79" s="97"/>
      <c r="P79" s="186">
        <f>SUM(P80:P156)</f>
        <v>0</v>
      </c>
      <c r="Q79" s="97"/>
      <c r="R79" s="186">
        <f>SUM(R80:R156)</f>
        <v>0</v>
      </c>
      <c r="S79" s="97"/>
      <c r="T79" s="187">
        <f>SUM(T80:T156)</f>
        <v>0</v>
      </c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T79" s="18" t="s">
        <v>71</v>
      </c>
      <c r="AU79" s="18" t="s">
        <v>116</v>
      </c>
      <c r="BK79" s="188">
        <f>SUM(BK80:BK156)</f>
        <v>0</v>
      </c>
    </row>
    <row r="80" spans="1:65" s="2" customFormat="1" ht="24.15" customHeight="1">
      <c r="A80" s="39"/>
      <c r="B80" s="40"/>
      <c r="C80" s="205" t="s">
        <v>80</v>
      </c>
      <c r="D80" s="205" t="s">
        <v>145</v>
      </c>
      <c r="E80" s="206" t="s">
        <v>80</v>
      </c>
      <c r="F80" s="207" t="s">
        <v>1551</v>
      </c>
      <c r="G80" s="208" t="s">
        <v>1552</v>
      </c>
      <c r="H80" s="209">
        <v>14</v>
      </c>
      <c r="I80" s="210"/>
      <c r="J80" s="211">
        <f>ROUND(I80*H80,2)</f>
        <v>0</v>
      </c>
      <c r="K80" s="207" t="s">
        <v>19</v>
      </c>
      <c r="L80" s="45"/>
      <c r="M80" s="212" t="s">
        <v>19</v>
      </c>
      <c r="N80" s="213" t="s">
        <v>43</v>
      </c>
      <c r="O80" s="85"/>
      <c r="P80" s="214">
        <f>O80*H80</f>
        <v>0</v>
      </c>
      <c r="Q80" s="214">
        <v>0</v>
      </c>
      <c r="R80" s="214">
        <f>Q80*H80</f>
        <v>0</v>
      </c>
      <c r="S80" s="214">
        <v>0</v>
      </c>
      <c r="T80" s="215">
        <f>S80*H80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R80" s="216" t="s">
        <v>150</v>
      </c>
      <c r="AT80" s="216" t="s">
        <v>145</v>
      </c>
      <c r="AU80" s="216" t="s">
        <v>72</v>
      </c>
      <c r="AY80" s="18" t="s">
        <v>143</v>
      </c>
      <c r="BE80" s="217">
        <f>IF(N80="základní",J80,0)</f>
        <v>0</v>
      </c>
      <c r="BF80" s="217">
        <f>IF(N80="snížená",J80,0)</f>
        <v>0</v>
      </c>
      <c r="BG80" s="217">
        <f>IF(N80="zákl. přenesená",J80,0)</f>
        <v>0</v>
      </c>
      <c r="BH80" s="217">
        <f>IF(N80="sníž. přenesená",J80,0)</f>
        <v>0</v>
      </c>
      <c r="BI80" s="217">
        <f>IF(N80="nulová",J80,0)</f>
        <v>0</v>
      </c>
      <c r="BJ80" s="18" t="s">
        <v>80</v>
      </c>
      <c r="BK80" s="217">
        <f>ROUND(I80*H80,2)</f>
        <v>0</v>
      </c>
      <c r="BL80" s="18" t="s">
        <v>150</v>
      </c>
      <c r="BM80" s="216" t="s">
        <v>82</v>
      </c>
    </row>
    <row r="81" spans="1:65" s="2" customFormat="1" ht="16.5" customHeight="1">
      <c r="A81" s="39"/>
      <c r="B81" s="40"/>
      <c r="C81" s="236" t="s">
        <v>82</v>
      </c>
      <c r="D81" s="236" t="s">
        <v>189</v>
      </c>
      <c r="E81" s="237" t="s">
        <v>1553</v>
      </c>
      <c r="F81" s="238" t="s">
        <v>1554</v>
      </c>
      <c r="G81" s="239" t="s">
        <v>1552</v>
      </c>
      <c r="H81" s="240">
        <v>2</v>
      </c>
      <c r="I81" s="241"/>
      <c r="J81" s="242">
        <f>ROUND(I81*H81,2)</f>
        <v>0</v>
      </c>
      <c r="K81" s="238" t="s">
        <v>19</v>
      </c>
      <c r="L81" s="243"/>
      <c r="M81" s="244" t="s">
        <v>19</v>
      </c>
      <c r="N81" s="245" t="s">
        <v>43</v>
      </c>
      <c r="O81" s="85"/>
      <c r="P81" s="214">
        <f>O81*H81</f>
        <v>0</v>
      </c>
      <c r="Q81" s="214">
        <v>0</v>
      </c>
      <c r="R81" s="214">
        <f>Q81*H81</f>
        <v>0</v>
      </c>
      <c r="S81" s="214">
        <v>0</v>
      </c>
      <c r="T81" s="215">
        <f>S81*H81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R81" s="216" t="s">
        <v>193</v>
      </c>
      <c r="AT81" s="216" t="s">
        <v>189</v>
      </c>
      <c r="AU81" s="216" t="s">
        <v>72</v>
      </c>
      <c r="AY81" s="18" t="s">
        <v>143</v>
      </c>
      <c r="BE81" s="217">
        <f>IF(N81="základní",J81,0)</f>
        <v>0</v>
      </c>
      <c r="BF81" s="217">
        <f>IF(N81="snížená",J81,0)</f>
        <v>0</v>
      </c>
      <c r="BG81" s="217">
        <f>IF(N81="zákl. přenesená",J81,0)</f>
        <v>0</v>
      </c>
      <c r="BH81" s="217">
        <f>IF(N81="sníž. přenesená",J81,0)</f>
        <v>0</v>
      </c>
      <c r="BI81" s="217">
        <f>IF(N81="nulová",J81,0)</f>
        <v>0</v>
      </c>
      <c r="BJ81" s="18" t="s">
        <v>80</v>
      </c>
      <c r="BK81" s="217">
        <f>ROUND(I81*H81,2)</f>
        <v>0</v>
      </c>
      <c r="BL81" s="18" t="s">
        <v>150</v>
      </c>
      <c r="BM81" s="216" t="s">
        <v>150</v>
      </c>
    </row>
    <row r="82" spans="1:65" s="2" customFormat="1" ht="16.5" customHeight="1">
      <c r="A82" s="39"/>
      <c r="B82" s="40"/>
      <c r="C82" s="205" t="s">
        <v>162</v>
      </c>
      <c r="D82" s="205" t="s">
        <v>145</v>
      </c>
      <c r="E82" s="206" t="s">
        <v>82</v>
      </c>
      <c r="F82" s="207" t="s">
        <v>1555</v>
      </c>
      <c r="G82" s="208" t="s">
        <v>1552</v>
      </c>
      <c r="H82" s="209">
        <v>14</v>
      </c>
      <c r="I82" s="210"/>
      <c r="J82" s="211">
        <f>ROUND(I82*H82,2)</f>
        <v>0</v>
      </c>
      <c r="K82" s="207" t="s">
        <v>19</v>
      </c>
      <c r="L82" s="45"/>
      <c r="M82" s="212" t="s">
        <v>19</v>
      </c>
      <c r="N82" s="213" t="s">
        <v>43</v>
      </c>
      <c r="O82" s="85"/>
      <c r="P82" s="214">
        <f>O82*H82</f>
        <v>0</v>
      </c>
      <c r="Q82" s="214">
        <v>0</v>
      </c>
      <c r="R82" s="214">
        <f>Q82*H82</f>
        <v>0</v>
      </c>
      <c r="S82" s="214">
        <v>0</v>
      </c>
      <c r="T82" s="215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16" t="s">
        <v>150</v>
      </c>
      <c r="AT82" s="216" t="s">
        <v>145</v>
      </c>
      <c r="AU82" s="216" t="s">
        <v>72</v>
      </c>
      <c r="AY82" s="18" t="s">
        <v>143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18" t="s">
        <v>80</v>
      </c>
      <c r="BK82" s="217">
        <f>ROUND(I82*H82,2)</f>
        <v>0</v>
      </c>
      <c r="BL82" s="18" t="s">
        <v>150</v>
      </c>
      <c r="BM82" s="216" t="s">
        <v>180</v>
      </c>
    </row>
    <row r="83" spans="1:65" s="2" customFormat="1" ht="24.15" customHeight="1">
      <c r="A83" s="39"/>
      <c r="B83" s="40"/>
      <c r="C83" s="236" t="s">
        <v>150</v>
      </c>
      <c r="D83" s="236" t="s">
        <v>189</v>
      </c>
      <c r="E83" s="237" t="s">
        <v>1556</v>
      </c>
      <c r="F83" s="238" t="s">
        <v>1557</v>
      </c>
      <c r="G83" s="239" t="s">
        <v>1552</v>
      </c>
      <c r="H83" s="240">
        <v>14</v>
      </c>
      <c r="I83" s="241"/>
      <c r="J83" s="242">
        <f>ROUND(I83*H83,2)</f>
        <v>0</v>
      </c>
      <c r="K83" s="238" t="s">
        <v>19</v>
      </c>
      <c r="L83" s="243"/>
      <c r="M83" s="244" t="s">
        <v>19</v>
      </c>
      <c r="N83" s="245" t="s">
        <v>43</v>
      </c>
      <c r="O83" s="85"/>
      <c r="P83" s="214">
        <f>O83*H83</f>
        <v>0</v>
      </c>
      <c r="Q83" s="214">
        <v>0</v>
      </c>
      <c r="R83" s="214">
        <f>Q83*H83</f>
        <v>0</v>
      </c>
      <c r="S83" s="214">
        <v>0</v>
      </c>
      <c r="T83" s="215">
        <f>S83*H83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R83" s="216" t="s">
        <v>193</v>
      </c>
      <c r="AT83" s="216" t="s">
        <v>189</v>
      </c>
      <c r="AU83" s="216" t="s">
        <v>72</v>
      </c>
      <c r="AY83" s="18" t="s">
        <v>143</v>
      </c>
      <c r="BE83" s="217">
        <f>IF(N83="základní",J83,0)</f>
        <v>0</v>
      </c>
      <c r="BF83" s="217">
        <f>IF(N83="snížená",J83,0)</f>
        <v>0</v>
      </c>
      <c r="BG83" s="217">
        <f>IF(N83="zákl. přenesená",J83,0)</f>
        <v>0</v>
      </c>
      <c r="BH83" s="217">
        <f>IF(N83="sníž. přenesená",J83,0)</f>
        <v>0</v>
      </c>
      <c r="BI83" s="217">
        <f>IF(N83="nulová",J83,0)</f>
        <v>0</v>
      </c>
      <c r="BJ83" s="18" t="s">
        <v>80</v>
      </c>
      <c r="BK83" s="217">
        <f>ROUND(I83*H83,2)</f>
        <v>0</v>
      </c>
      <c r="BL83" s="18" t="s">
        <v>150</v>
      </c>
      <c r="BM83" s="216" t="s">
        <v>193</v>
      </c>
    </row>
    <row r="84" spans="1:65" s="2" customFormat="1" ht="16.5" customHeight="1">
      <c r="A84" s="39"/>
      <c r="B84" s="40"/>
      <c r="C84" s="205" t="s">
        <v>174</v>
      </c>
      <c r="D84" s="205" t="s">
        <v>145</v>
      </c>
      <c r="E84" s="206" t="s">
        <v>1558</v>
      </c>
      <c r="F84" s="207" t="s">
        <v>1559</v>
      </c>
      <c r="G84" s="208" t="s">
        <v>1552</v>
      </c>
      <c r="H84" s="209">
        <v>2</v>
      </c>
      <c r="I84" s="210"/>
      <c r="J84" s="211">
        <f>ROUND(I84*H84,2)</f>
        <v>0</v>
      </c>
      <c r="K84" s="207" t="s">
        <v>19</v>
      </c>
      <c r="L84" s="45"/>
      <c r="M84" s="212" t="s">
        <v>19</v>
      </c>
      <c r="N84" s="213" t="s">
        <v>43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150</v>
      </c>
      <c r="AT84" s="216" t="s">
        <v>145</v>
      </c>
      <c r="AU84" s="216" t="s">
        <v>72</v>
      </c>
      <c r="AY84" s="18" t="s">
        <v>143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80</v>
      </c>
      <c r="BK84" s="217">
        <f>ROUND(I84*H84,2)</f>
        <v>0</v>
      </c>
      <c r="BL84" s="18" t="s">
        <v>150</v>
      </c>
      <c r="BM84" s="216" t="s">
        <v>207</v>
      </c>
    </row>
    <row r="85" spans="1:65" s="2" customFormat="1" ht="16.5" customHeight="1">
      <c r="A85" s="39"/>
      <c r="B85" s="40"/>
      <c r="C85" s="236" t="s">
        <v>180</v>
      </c>
      <c r="D85" s="236" t="s">
        <v>189</v>
      </c>
      <c r="E85" s="237" t="s">
        <v>1560</v>
      </c>
      <c r="F85" s="238" t="s">
        <v>1561</v>
      </c>
      <c r="G85" s="239" t="s">
        <v>1552</v>
      </c>
      <c r="H85" s="240">
        <v>2</v>
      </c>
      <c r="I85" s="241"/>
      <c r="J85" s="242">
        <f>ROUND(I85*H85,2)</f>
        <v>0</v>
      </c>
      <c r="K85" s="238" t="s">
        <v>19</v>
      </c>
      <c r="L85" s="243"/>
      <c r="M85" s="244" t="s">
        <v>19</v>
      </c>
      <c r="N85" s="245" t="s">
        <v>43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193</v>
      </c>
      <c r="AT85" s="216" t="s">
        <v>189</v>
      </c>
      <c r="AU85" s="216" t="s">
        <v>72</v>
      </c>
      <c r="AY85" s="18" t="s">
        <v>143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80</v>
      </c>
      <c r="BK85" s="217">
        <f>ROUND(I85*H85,2)</f>
        <v>0</v>
      </c>
      <c r="BL85" s="18" t="s">
        <v>150</v>
      </c>
      <c r="BM85" s="216" t="s">
        <v>220</v>
      </c>
    </row>
    <row r="86" spans="1:65" s="2" customFormat="1" ht="21.75" customHeight="1">
      <c r="A86" s="39"/>
      <c r="B86" s="40"/>
      <c r="C86" s="205" t="s">
        <v>188</v>
      </c>
      <c r="D86" s="205" t="s">
        <v>145</v>
      </c>
      <c r="E86" s="206" t="s">
        <v>1562</v>
      </c>
      <c r="F86" s="207" t="s">
        <v>1563</v>
      </c>
      <c r="G86" s="208" t="s">
        <v>189</v>
      </c>
      <c r="H86" s="209">
        <v>550</v>
      </c>
      <c r="I86" s="210"/>
      <c r="J86" s="211">
        <f>ROUND(I86*H86,2)</f>
        <v>0</v>
      </c>
      <c r="K86" s="207" t="s">
        <v>19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150</v>
      </c>
      <c r="AT86" s="216" t="s">
        <v>145</v>
      </c>
      <c r="AU86" s="216" t="s">
        <v>72</v>
      </c>
      <c r="AY86" s="18" t="s">
        <v>143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150</v>
      </c>
      <c r="BM86" s="216" t="s">
        <v>234</v>
      </c>
    </row>
    <row r="87" spans="1:65" s="2" customFormat="1" ht="16.5" customHeight="1">
      <c r="A87" s="39"/>
      <c r="B87" s="40"/>
      <c r="C87" s="205" t="s">
        <v>193</v>
      </c>
      <c r="D87" s="205" t="s">
        <v>145</v>
      </c>
      <c r="E87" s="206" t="s">
        <v>162</v>
      </c>
      <c r="F87" s="207" t="s">
        <v>1564</v>
      </c>
      <c r="G87" s="208" t="s">
        <v>1552</v>
      </c>
      <c r="H87" s="209">
        <v>14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43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150</v>
      </c>
      <c r="AT87" s="216" t="s">
        <v>145</v>
      </c>
      <c r="AU87" s="216" t="s">
        <v>72</v>
      </c>
      <c r="AY87" s="18" t="s">
        <v>143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80</v>
      </c>
      <c r="BK87" s="217">
        <f>ROUND(I87*H87,2)</f>
        <v>0</v>
      </c>
      <c r="BL87" s="18" t="s">
        <v>150</v>
      </c>
      <c r="BM87" s="216" t="s">
        <v>244</v>
      </c>
    </row>
    <row r="88" spans="1:65" s="2" customFormat="1" ht="16.5" customHeight="1">
      <c r="A88" s="39"/>
      <c r="B88" s="40"/>
      <c r="C88" s="205" t="s">
        <v>200</v>
      </c>
      <c r="D88" s="205" t="s">
        <v>145</v>
      </c>
      <c r="E88" s="206" t="s">
        <v>150</v>
      </c>
      <c r="F88" s="207" t="s">
        <v>1565</v>
      </c>
      <c r="G88" s="208" t="s">
        <v>189</v>
      </c>
      <c r="H88" s="209">
        <v>300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43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150</v>
      </c>
      <c r="AT88" s="216" t="s">
        <v>145</v>
      </c>
      <c r="AU88" s="216" t="s">
        <v>72</v>
      </c>
      <c r="AY88" s="18" t="s">
        <v>143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80</v>
      </c>
      <c r="BK88" s="217">
        <f>ROUND(I88*H88,2)</f>
        <v>0</v>
      </c>
      <c r="BL88" s="18" t="s">
        <v>150</v>
      </c>
      <c r="BM88" s="216" t="s">
        <v>255</v>
      </c>
    </row>
    <row r="89" spans="1:65" s="2" customFormat="1" ht="16.5" customHeight="1">
      <c r="A89" s="39"/>
      <c r="B89" s="40"/>
      <c r="C89" s="205" t="s">
        <v>207</v>
      </c>
      <c r="D89" s="205" t="s">
        <v>145</v>
      </c>
      <c r="E89" s="206" t="s">
        <v>1566</v>
      </c>
      <c r="F89" s="207" t="s">
        <v>1567</v>
      </c>
      <c r="G89" s="208" t="s">
        <v>189</v>
      </c>
      <c r="H89" s="209">
        <v>550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150</v>
      </c>
      <c r="AT89" s="216" t="s">
        <v>145</v>
      </c>
      <c r="AU89" s="216" t="s">
        <v>72</v>
      </c>
      <c r="AY89" s="18" t="s">
        <v>143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150</v>
      </c>
      <c r="BM89" s="216" t="s">
        <v>268</v>
      </c>
    </row>
    <row r="90" spans="1:65" s="2" customFormat="1" ht="16.5" customHeight="1">
      <c r="A90" s="39"/>
      <c r="B90" s="40"/>
      <c r="C90" s="236" t="s">
        <v>213</v>
      </c>
      <c r="D90" s="236" t="s">
        <v>189</v>
      </c>
      <c r="E90" s="237" t="s">
        <v>1568</v>
      </c>
      <c r="F90" s="238" t="s">
        <v>1569</v>
      </c>
      <c r="G90" s="239" t="s">
        <v>189</v>
      </c>
      <c r="H90" s="240">
        <v>577.5</v>
      </c>
      <c r="I90" s="241"/>
      <c r="J90" s="242">
        <f>ROUND(I90*H90,2)</f>
        <v>0</v>
      </c>
      <c r="K90" s="238" t="s">
        <v>19</v>
      </c>
      <c r="L90" s="243"/>
      <c r="M90" s="244" t="s">
        <v>19</v>
      </c>
      <c r="N90" s="245" t="s">
        <v>43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193</v>
      </c>
      <c r="AT90" s="216" t="s">
        <v>189</v>
      </c>
      <c r="AU90" s="216" t="s">
        <v>72</v>
      </c>
      <c r="AY90" s="18" t="s">
        <v>143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80</v>
      </c>
      <c r="BK90" s="217">
        <f>ROUND(I90*H90,2)</f>
        <v>0</v>
      </c>
      <c r="BL90" s="18" t="s">
        <v>150</v>
      </c>
      <c r="BM90" s="216" t="s">
        <v>279</v>
      </c>
    </row>
    <row r="91" spans="1:51" s="13" customFormat="1" ht="12">
      <c r="A91" s="13"/>
      <c r="B91" s="225"/>
      <c r="C91" s="226"/>
      <c r="D91" s="223" t="s">
        <v>186</v>
      </c>
      <c r="E91" s="227" t="s">
        <v>19</v>
      </c>
      <c r="F91" s="228" t="s">
        <v>1570</v>
      </c>
      <c r="G91" s="226"/>
      <c r="H91" s="229">
        <v>577.5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186</v>
      </c>
      <c r="AU91" s="235" t="s">
        <v>72</v>
      </c>
      <c r="AV91" s="13" t="s">
        <v>82</v>
      </c>
      <c r="AW91" s="13" t="s">
        <v>34</v>
      </c>
      <c r="AX91" s="13" t="s">
        <v>72</v>
      </c>
      <c r="AY91" s="235" t="s">
        <v>143</v>
      </c>
    </row>
    <row r="92" spans="1:51" s="14" customFormat="1" ht="12">
      <c r="A92" s="14"/>
      <c r="B92" s="256"/>
      <c r="C92" s="257"/>
      <c r="D92" s="223" t="s">
        <v>186</v>
      </c>
      <c r="E92" s="258" t="s">
        <v>19</v>
      </c>
      <c r="F92" s="259" t="s">
        <v>1097</v>
      </c>
      <c r="G92" s="257"/>
      <c r="H92" s="260">
        <v>577.5</v>
      </c>
      <c r="I92" s="261"/>
      <c r="J92" s="257"/>
      <c r="K92" s="257"/>
      <c r="L92" s="262"/>
      <c r="M92" s="263"/>
      <c r="N92" s="264"/>
      <c r="O92" s="264"/>
      <c r="P92" s="264"/>
      <c r="Q92" s="264"/>
      <c r="R92" s="264"/>
      <c r="S92" s="264"/>
      <c r="T92" s="26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66" t="s">
        <v>186</v>
      </c>
      <c r="AU92" s="266" t="s">
        <v>72</v>
      </c>
      <c r="AV92" s="14" t="s">
        <v>150</v>
      </c>
      <c r="AW92" s="14" t="s">
        <v>34</v>
      </c>
      <c r="AX92" s="14" t="s">
        <v>80</v>
      </c>
      <c r="AY92" s="266" t="s">
        <v>143</v>
      </c>
    </row>
    <row r="93" spans="1:65" s="2" customFormat="1" ht="16.5" customHeight="1">
      <c r="A93" s="39"/>
      <c r="B93" s="40"/>
      <c r="C93" s="205" t="s">
        <v>220</v>
      </c>
      <c r="D93" s="205" t="s">
        <v>145</v>
      </c>
      <c r="E93" s="206" t="s">
        <v>1571</v>
      </c>
      <c r="F93" s="207" t="s">
        <v>1572</v>
      </c>
      <c r="G93" s="208" t="s">
        <v>1552</v>
      </c>
      <c r="H93" s="209">
        <v>84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150</v>
      </c>
      <c r="AT93" s="216" t="s">
        <v>145</v>
      </c>
      <c r="AU93" s="216" t="s">
        <v>72</v>
      </c>
      <c r="AY93" s="18" t="s">
        <v>143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150</v>
      </c>
      <c r="BM93" s="216" t="s">
        <v>291</v>
      </c>
    </row>
    <row r="94" spans="1:65" s="2" customFormat="1" ht="21.75" customHeight="1">
      <c r="A94" s="39"/>
      <c r="B94" s="40"/>
      <c r="C94" s="205" t="s">
        <v>227</v>
      </c>
      <c r="D94" s="205" t="s">
        <v>145</v>
      </c>
      <c r="E94" s="206" t="s">
        <v>1573</v>
      </c>
      <c r="F94" s="207" t="s">
        <v>1574</v>
      </c>
      <c r="G94" s="208" t="s">
        <v>1575</v>
      </c>
      <c r="H94" s="209">
        <v>1.4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43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150</v>
      </c>
      <c r="AT94" s="216" t="s">
        <v>145</v>
      </c>
      <c r="AU94" s="216" t="s">
        <v>72</v>
      </c>
      <c r="AY94" s="18" t="s">
        <v>143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150</v>
      </c>
      <c r="BM94" s="216" t="s">
        <v>301</v>
      </c>
    </row>
    <row r="95" spans="1:65" s="2" customFormat="1" ht="16.5" customHeight="1">
      <c r="A95" s="39"/>
      <c r="B95" s="40"/>
      <c r="C95" s="236" t="s">
        <v>234</v>
      </c>
      <c r="D95" s="236" t="s">
        <v>189</v>
      </c>
      <c r="E95" s="237" t="s">
        <v>1576</v>
      </c>
      <c r="F95" s="238" t="s">
        <v>1577</v>
      </c>
      <c r="G95" s="239" t="s">
        <v>1578</v>
      </c>
      <c r="H95" s="240">
        <v>282</v>
      </c>
      <c r="I95" s="241"/>
      <c r="J95" s="242">
        <f>ROUND(I95*H95,2)</f>
        <v>0</v>
      </c>
      <c r="K95" s="238" t="s">
        <v>19</v>
      </c>
      <c r="L95" s="243"/>
      <c r="M95" s="244" t="s">
        <v>19</v>
      </c>
      <c r="N95" s="245" t="s">
        <v>43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193</v>
      </c>
      <c r="AT95" s="216" t="s">
        <v>189</v>
      </c>
      <c r="AU95" s="216" t="s">
        <v>72</v>
      </c>
      <c r="AY95" s="18" t="s">
        <v>143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150</v>
      </c>
      <c r="BM95" s="216" t="s">
        <v>311</v>
      </c>
    </row>
    <row r="96" spans="1:65" s="2" customFormat="1" ht="21.75" customHeight="1">
      <c r="A96" s="39"/>
      <c r="B96" s="40"/>
      <c r="C96" s="205" t="s">
        <v>8</v>
      </c>
      <c r="D96" s="205" t="s">
        <v>145</v>
      </c>
      <c r="E96" s="206" t="s">
        <v>1579</v>
      </c>
      <c r="F96" s="207" t="s">
        <v>1580</v>
      </c>
      <c r="G96" s="208" t="s">
        <v>189</v>
      </c>
      <c r="H96" s="209">
        <v>498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150</v>
      </c>
      <c r="AT96" s="216" t="s">
        <v>145</v>
      </c>
      <c r="AU96" s="216" t="s">
        <v>72</v>
      </c>
      <c r="AY96" s="18" t="s">
        <v>143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150</v>
      </c>
      <c r="BM96" s="216" t="s">
        <v>323</v>
      </c>
    </row>
    <row r="97" spans="1:65" s="2" customFormat="1" ht="21.75" customHeight="1">
      <c r="A97" s="39"/>
      <c r="B97" s="40"/>
      <c r="C97" s="236" t="s">
        <v>244</v>
      </c>
      <c r="D97" s="236" t="s">
        <v>189</v>
      </c>
      <c r="E97" s="237" t="s">
        <v>1581</v>
      </c>
      <c r="F97" s="238" t="s">
        <v>1582</v>
      </c>
      <c r="G97" s="239" t="s">
        <v>189</v>
      </c>
      <c r="H97" s="240">
        <v>498</v>
      </c>
      <c r="I97" s="241"/>
      <c r="J97" s="242">
        <f>ROUND(I97*H97,2)</f>
        <v>0</v>
      </c>
      <c r="K97" s="238" t="s">
        <v>19</v>
      </c>
      <c r="L97" s="243"/>
      <c r="M97" s="244" t="s">
        <v>19</v>
      </c>
      <c r="N97" s="245" t="s">
        <v>43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193</v>
      </c>
      <c r="AT97" s="216" t="s">
        <v>189</v>
      </c>
      <c r="AU97" s="216" t="s">
        <v>72</v>
      </c>
      <c r="AY97" s="18" t="s">
        <v>143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150</v>
      </c>
      <c r="BM97" s="216" t="s">
        <v>335</v>
      </c>
    </row>
    <row r="98" spans="1:65" s="2" customFormat="1" ht="16.5" customHeight="1">
      <c r="A98" s="39"/>
      <c r="B98" s="40"/>
      <c r="C98" s="236" t="s">
        <v>249</v>
      </c>
      <c r="D98" s="236" t="s">
        <v>189</v>
      </c>
      <c r="E98" s="237" t="s">
        <v>1583</v>
      </c>
      <c r="F98" s="238" t="s">
        <v>1584</v>
      </c>
      <c r="G98" s="239" t="s">
        <v>1552</v>
      </c>
      <c r="H98" s="240">
        <v>14</v>
      </c>
      <c r="I98" s="241"/>
      <c r="J98" s="242">
        <f>ROUND(I98*H98,2)</f>
        <v>0</v>
      </c>
      <c r="K98" s="238" t="s">
        <v>19</v>
      </c>
      <c r="L98" s="243"/>
      <c r="M98" s="244" t="s">
        <v>19</v>
      </c>
      <c r="N98" s="245" t="s">
        <v>43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193</v>
      </c>
      <c r="AT98" s="216" t="s">
        <v>189</v>
      </c>
      <c r="AU98" s="216" t="s">
        <v>72</v>
      </c>
      <c r="AY98" s="18" t="s">
        <v>143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150</v>
      </c>
      <c r="BM98" s="216" t="s">
        <v>347</v>
      </c>
    </row>
    <row r="99" spans="1:65" s="2" customFormat="1" ht="16.5" customHeight="1">
      <c r="A99" s="39"/>
      <c r="B99" s="40"/>
      <c r="C99" s="236" t="s">
        <v>255</v>
      </c>
      <c r="D99" s="236" t="s">
        <v>189</v>
      </c>
      <c r="E99" s="237" t="s">
        <v>1585</v>
      </c>
      <c r="F99" s="238" t="s">
        <v>1586</v>
      </c>
      <c r="G99" s="239" t="s">
        <v>1552</v>
      </c>
      <c r="H99" s="240">
        <v>14</v>
      </c>
      <c r="I99" s="241"/>
      <c r="J99" s="242">
        <f>ROUND(I99*H99,2)</f>
        <v>0</v>
      </c>
      <c r="K99" s="238" t="s">
        <v>19</v>
      </c>
      <c r="L99" s="243"/>
      <c r="M99" s="244" t="s">
        <v>19</v>
      </c>
      <c r="N99" s="245" t="s">
        <v>43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193</v>
      </c>
      <c r="AT99" s="216" t="s">
        <v>189</v>
      </c>
      <c r="AU99" s="216" t="s">
        <v>72</v>
      </c>
      <c r="AY99" s="18" t="s">
        <v>143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80</v>
      </c>
      <c r="BK99" s="217">
        <f>ROUND(I99*H99,2)</f>
        <v>0</v>
      </c>
      <c r="BL99" s="18" t="s">
        <v>150</v>
      </c>
      <c r="BM99" s="216" t="s">
        <v>355</v>
      </c>
    </row>
    <row r="100" spans="1:65" s="2" customFormat="1" ht="16.5" customHeight="1">
      <c r="A100" s="39"/>
      <c r="B100" s="40"/>
      <c r="C100" s="236" t="s">
        <v>261</v>
      </c>
      <c r="D100" s="236" t="s">
        <v>189</v>
      </c>
      <c r="E100" s="237" t="s">
        <v>1587</v>
      </c>
      <c r="F100" s="238" t="s">
        <v>1588</v>
      </c>
      <c r="G100" s="239" t="s">
        <v>1552</v>
      </c>
      <c r="H100" s="240">
        <v>14</v>
      </c>
      <c r="I100" s="241"/>
      <c r="J100" s="242">
        <f>ROUND(I100*H100,2)</f>
        <v>0</v>
      </c>
      <c r="K100" s="238" t="s">
        <v>19</v>
      </c>
      <c r="L100" s="243"/>
      <c r="M100" s="244" t="s">
        <v>19</v>
      </c>
      <c r="N100" s="245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193</v>
      </c>
      <c r="AT100" s="216" t="s">
        <v>189</v>
      </c>
      <c r="AU100" s="216" t="s">
        <v>72</v>
      </c>
      <c r="AY100" s="18" t="s">
        <v>143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150</v>
      </c>
      <c r="BM100" s="216" t="s">
        <v>368</v>
      </c>
    </row>
    <row r="101" spans="1:65" s="2" customFormat="1" ht="16.5" customHeight="1">
      <c r="A101" s="39"/>
      <c r="B101" s="40"/>
      <c r="C101" s="205" t="s">
        <v>268</v>
      </c>
      <c r="D101" s="205" t="s">
        <v>145</v>
      </c>
      <c r="E101" s="206" t="s">
        <v>1589</v>
      </c>
      <c r="F101" s="207" t="s">
        <v>1590</v>
      </c>
      <c r="G101" s="208" t="s">
        <v>1552</v>
      </c>
      <c r="H101" s="209">
        <v>28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150</v>
      </c>
      <c r="AT101" s="216" t="s">
        <v>145</v>
      </c>
      <c r="AU101" s="216" t="s">
        <v>72</v>
      </c>
      <c r="AY101" s="18" t="s">
        <v>143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150</v>
      </c>
      <c r="BM101" s="216" t="s">
        <v>379</v>
      </c>
    </row>
    <row r="102" spans="1:65" s="2" customFormat="1" ht="21.75" customHeight="1">
      <c r="A102" s="39"/>
      <c r="B102" s="40"/>
      <c r="C102" s="205" t="s">
        <v>7</v>
      </c>
      <c r="D102" s="205" t="s">
        <v>145</v>
      </c>
      <c r="E102" s="206" t="s">
        <v>1591</v>
      </c>
      <c r="F102" s="207" t="s">
        <v>1592</v>
      </c>
      <c r="G102" s="208" t="s">
        <v>1575</v>
      </c>
      <c r="H102" s="209">
        <v>11.2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150</v>
      </c>
      <c r="AT102" s="216" t="s">
        <v>145</v>
      </c>
      <c r="AU102" s="216" t="s">
        <v>72</v>
      </c>
      <c r="AY102" s="18" t="s">
        <v>143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150</v>
      </c>
      <c r="BM102" s="216" t="s">
        <v>391</v>
      </c>
    </row>
    <row r="103" spans="1:65" s="2" customFormat="1" ht="21.75" customHeight="1">
      <c r="A103" s="39"/>
      <c r="B103" s="40"/>
      <c r="C103" s="205" t="s">
        <v>279</v>
      </c>
      <c r="D103" s="205" t="s">
        <v>145</v>
      </c>
      <c r="E103" s="206" t="s">
        <v>1593</v>
      </c>
      <c r="F103" s="207" t="s">
        <v>1594</v>
      </c>
      <c r="G103" s="208" t="s">
        <v>189</v>
      </c>
      <c r="H103" s="209">
        <v>420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43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150</v>
      </c>
      <c r="AT103" s="216" t="s">
        <v>145</v>
      </c>
      <c r="AU103" s="216" t="s">
        <v>72</v>
      </c>
      <c r="AY103" s="18" t="s">
        <v>143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150</v>
      </c>
      <c r="BM103" s="216" t="s">
        <v>402</v>
      </c>
    </row>
    <row r="104" spans="1:65" s="2" customFormat="1" ht="21.75" customHeight="1">
      <c r="A104" s="39"/>
      <c r="B104" s="40"/>
      <c r="C104" s="205" t="s">
        <v>285</v>
      </c>
      <c r="D104" s="205" t="s">
        <v>145</v>
      </c>
      <c r="E104" s="206" t="s">
        <v>1595</v>
      </c>
      <c r="F104" s="207" t="s">
        <v>1596</v>
      </c>
      <c r="G104" s="208" t="s">
        <v>189</v>
      </c>
      <c r="H104" s="209">
        <v>420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150</v>
      </c>
      <c r="AT104" s="216" t="s">
        <v>145</v>
      </c>
      <c r="AU104" s="216" t="s">
        <v>72</v>
      </c>
      <c r="AY104" s="18" t="s">
        <v>143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150</v>
      </c>
      <c r="BM104" s="216" t="s">
        <v>413</v>
      </c>
    </row>
    <row r="105" spans="1:65" s="2" customFormat="1" ht="16.5" customHeight="1">
      <c r="A105" s="39"/>
      <c r="B105" s="40"/>
      <c r="C105" s="205" t="s">
        <v>291</v>
      </c>
      <c r="D105" s="205" t="s">
        <v>145</v>
      </c>
      <c r="E105" s="206" t="s">
        <v>1597</v>
      </c>
      <c r="F105" s="207" t="s">
        <v>1598</v>
      </c>
      <c r="G105" s="208" t="s">
        <v>1552</v>
      </c>
      <c r="H105" s="209">
        <v>1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150</v>
      </c>
      <c r="AT105" s="216" t="s">
        <v>145</v>
      </c>
      <c r="AU105" s="216" t="s">
        <v>72</v>
      </c>
      <c r="AY105" s="18" t="s">
        <v>143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150</v>
      </c>
      <c r="BM105" s="216" t="s">
        <v>424</v>
      </c>
    </row>
    <row r="106" spans="1:65" s="2" customFormat="1" ht="16.5" customHeight="1">
      <c r="A106" s="39"/>
      <c r="B106" s="40"/>
      <c r="C106" s="236" t="s">
        <v>296</v>
      </c>
      <c r="D106" s="236" t="s">
        <v>189</v>
      </c>
      <c r="E106" s="237" t="s">
        <v>1599</v>
      </c>
      <c r="F106" s="238" t="s">
        <v>1600</v>
      </c>
      <c r="G106" s="239" t="s">
        <v>1552</v>
      </c>
      <c r="H106" s="240">
        <v>1</v>
      </c>
      <c r="I106" s="241"/>
      <c r="J106" s="242">
        <f>ROUND(I106*H106,2)</f>
        <v>0</v>
      </c>
      <c r="K106" s="238" t="s">
        <v>19</v>
      </c>
      <c r="L106" s="243"/>
      <c r="M106" s="244" t="s">
        <v>19</v>
      </c>
      <c r="N106" s="245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193</v>
      </c>
      <c r="AT106" s="216" t="s">
        <v>189</v>
      </c>
      <c r="AU106" s="216" t="s">
        <v>72</v>
      </c>
      <c r="AY106" s="18" t="s">
        <v>143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150</v>
      </c>
      <c r="BM106" s="216" t="s">
        <v>435</v>
      </c>
    </row>
    <row r="107" spans="1:65" s="2" customFormat="1" ht="16.5" customHeight="1">
      <c r="A107" s="39"/>
      <c r="B107" s="40"/>
      <c r="C107" s="236" t="s">
        <v>301</v>
      </c>
      <c r="D107" s="236" t="s">
        <v>189</v>
      </c>
      <c r="E107" s="237" t="s">
        <v>1601</v>
      </c>
      <c r="F107" s="238" t="s">
        <v>1602</v>
      </c>
      <c r="G107" s="239" t="s">
        <v>189</v>
      </c>
      <c r="H107" s="240">
        <v>1.2</v>
      </c>
      <c r="I107" s="241"/>
      <c r="J107" s="242">
        <f>ROUND(I107*H107,2)</f>
        <v>0</v>
      </c>
      <c r="K107" s="238" t="s">
        <v>19</v>
      </c>
      <c r="L107" s="243"/>
      <c r="M107" s="244" t="s">
        <v>19</v>
      </c>
      <c r="N107" s="245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193</v>
      </c>
      <c r="AT107" s="216" t="s">
        <v>189</v>
      </c>
      <c r="AU107" s="216" t="s">
        <v>72</v>
      </c>
      <c r="AY107" s="18" t="s">
        <v>143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150</v>
      </c>
      <c r="BM107" s="216" t="s">
        <v>446</v>
      </c>
    </row>
    <row r="108" spans="1:51" s="13" customFormat="1" ht="12">
      <c r="A108" s="13"/>
      <c r="B108" s="225"/>
      <c r="C108" s="226"/>
      <c r="D108" s="223" t="s">
        <v>186</v>
      </c>
      <c r="E108" s="227" t="s">
        <v>19</v>
      </c>
      <c r="F108" s="228" t="s">
        <v>1603</v>
      </c>
      <c r="G108" s="226"/>
      <c r="H108" s="229">
        <v>1.2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186</v>
      </c>
      <c r="AU108" s="235" t="s">
        <v>72</v>
      </c>
      <c r="AV108" s="13" t="s">
        <v>82</v>
      </c>
      <c r="AW108" s="13" t="s">
        <v>34</v>
      </c>
      <c r="AX108" s="13" t="s">
        <v>72</v>
      </c>
      <c r="AY108" s="235" t="s">
        <v>143</v>
      </c>
    </row>
    <row r="109" spans="1:51" s="14" customFormat="1" ht="12">
      <c r="A109" s="14"/>
      <c r="B109" s="256"/>
      <c r="C109" s="257"/>
      <c r="D109" s="223" t="s">
        <v>186</v>
      </c>
      <c r="E109" s="258" t="s">
        <v>19</v>
      </c>
      <c r="F109" s="259" t="s">
        <v>1097</v>
      </c>
      <c r="G109" s="257"/>
      <c r="H109" s="260">
        <v>1.2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6" t="s">
        <v>186</v>
      </c>
      <c r="AU109" s="266" t="s">
        <v>72</v>
      </c>
      <c r="AV109" s="14" t="s">
        <v>150</v>
      </c>
      <c r="AW109" s="14" t="s">
        <v>34</v>
      </c>
      <c r="AX109" s="14" t="s">
        <v>80</v>
      </c>
      <c r="AY109" s="266" t="s">
        <v>143</v>
      </c>
    </row>
    <row r="110" spans="1:65" s="2" customFormat="1" ht="16.5" customHeight="1">
      <c r="A110" s="39"/>
      <c r="B110" s="40"/>
      <c r="C110" s="236" t="s">
        <v>306</v>
      </c>
      <c r="D110" s="236" t="s">
        <v>189</v>
      </c>
      <c r="E110" s="237" t="s">
        <v>1604</v>
      </c>
      <c r="F110" s="238" t="s">
        <v>1605</v>
      </c>
      <c r="G110" s="239" t="s">
        <v>1552</v>
      </c>
      <c r="H110" s="240">
        <v>1</v>
      </c>
      <c r="I110" s="241"/>
      <c r="J110" s="242">
        <f>ROUND(I110*H110,2)</f>
        <v>0</v>
      </c>
      <c r="K110" s="238" t="s">
        <v>19</v>
      </c>
      <c r="L110" s="243"/>
      <c r="M110" s="244" t="s">
        <v>19</v>
      </c>
      <c r="N110" s="245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193</v>
      </c>
      <c r="AT110" s="216" t="s">
        <v>189</v>
      </c>
      <c r="AU110" s="216" t="s">
        <v>72</v>
      </c>
      <c r="AY110" s="18" t="s">
        <v>143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150</v>
      </c>
      <c r="BM110" s="216" t="s">
        <v>458</v>
      </c>
    </row>
    <row r="111" spans="1:65" s="2" customFormat="1" ht="16.5" customHeight="1">
      <c r="A111" s="39"/>
      <c r="B111" s="40"/>
      <c r="C111" s="205" t="s">
        <v>311</v>
      </c>
      <c r="D111" s="205" t="s">
        <v>145</v>
      </c>
      <c r="E111" s="206" t="s">
        <v>1606</v>
      </c>
      <c r="F111" s="207" t="s">
        <v>1607</v>
      </c>
      <c r="G111" s="208" t="s">
        <v>1552</v>
      </c>
      <c r="H111" s="209">
        <v>3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43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150</v>
      </c>
      <c r="AT111" s="216" t="s">
        <v>145</v>
      </c>
      <c r="AU111" s="216" t="s">
        <v>72</v>
      </c>
      <c r="AY111" s="18" t="s">
        <v>143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80</v>
      </c>
      <c r="BK111" s="217">
        <f>ROUND(I111*H111,2)</f>
        <v>0</v>
      </c>
      <c r="BL111" s="18" t="s">
        <v>150</v>
      </c>
      <c r="BM111" s="216" t="s">
        <v>469</v>
      </c>
    </row>
    <row r="112" spans="1:65" s="2" customFormat="1" ht="16.5" customHeight="1">
      <c r="A112" s="39"/>
      <c r="B112" s="40"/>
      <c r="C112" s="236" t="s">
        <v>317</v>
      </c>
      <c r="D112" s="236" t="s">
        <v>189</v>
      </c>
      <c r="E112" s="237" t="s">
        <v>1608</v>
      </c>
      <c r="F112" s="238" t="s">
        <v>1609</v>
      </c>
      <c r="G112" s="239" t="s">
        <v>1552</v>
      </c>
      <c r="H112" s="240">
        <v>3</v>
      </c>
      <c r="I112" s="241"/>
      <c r="J112" s="242">
        <f>ROUND(I112*H112,2)</f>
        <v>0</v>
      </c>
      <c r="K112" s="238" t="s">
        <v>19</v>
      </c>
      <c r="L112" s="243"/>
      <c r="M112" s="244" t="s">
        <v>19</v>
      </c>
      <c r="N112" s="245" t="s">
        <v>43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193</v>
      </c>
      <c r="AT112" s="216" t="s">
        <v>189</v>
      </c>
      <c r="AU112" s="216" t="s">
        <v>72</v>
      </c>
      <c r="AY112" s="18" t="s">
        <v>143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150</v>
      </c>
      <c r="BM112" s="216" t="s">
        <v>477</v>
      </c>
    </row>
    <row r="113" spans="1:65" s="2" customFormat="1" ht="16.5" customHeight="1">
      <c r="A113" s="39"/>
      <c r="B113" s="40"/>
      <c r="C113" s="205" t="s">
        <v>323</v>
      </c>
      <c r="D113" s="205" t="s">
        <v>145</v>
      </c>
      <c r="E113" s="206" t="s">
        <v>1610</v>
      </c>
      <c r="F113" s="207" t="s">
        <v>1611</v>
      </c>
      <c r="G113" s="208" t="s">
        <v>1552</v>
      </c>
      <c r="H113" s="209">
        <v>100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43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150</v>
      </c>
      <c r="AT113" s="216" t="s">
        <v>145</v>
      </c>
      <c r="AU113" s="216" t="s">
        <v>72</v>
      </c>
      <c r="AY113" s="18" t="s">
        <v>143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150</v>
      </c>
      <c r="BM113" s="216" t="s">
        <v>485</v>
      </c>
    </row>
    <row r="114" spans="1:65" s="2" customFormat="1" ht="21.75" customHeight="1">
      <c r="A114" s="39"/>
      <c r="B114" s="40"/>
      <c r="C114" s="205" t="s">
        <v>335</v>
      </c>
      <c r="D114" s="205" t="s">
        <v>145</v>
      </c>
      <c r="E114" s="206" t="s">
        <v>1612</v>
      </c>
      <c r="F114" s="207" t="s">
        <v>1613</v>
      </c>
      <c r="G114" s="208" t="s">
        <v>189</v>
      </c>
      <c r="H114" s="209">
        <v>470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43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150</v>
      </c>
      <c r="AT114" s="216" t="s">
        <v>145</v>
      </c>
      <c r="AU114" s="216" t="s">
        <v>72</v>
      </c>
      <c r="AY114" s="18" t="s">
        <v>143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150</v>
      </c>
      <c r="BM114" s="216" t="s">
        <v>493</v>
      </c>
    </row>
    <row r="115" spans="1:65" s="2" customFormat="1" ht="21.75" customHeight="1">
      <c r="A115" s="39"/>
      <c r="B115" s="40"/>
      <c r="C115" s="205" t="s">
        <v>341</v>
      </c>
      <c r="D115" s="205" t="s">
        <v>145</v>
      </c>
      <c r="E115" s="206" t="s">
        <v>1614</v>
      </c>
      <c r="F115" s="207" t="s">
        <v>1615</v>
      </c>
      <c r="G115" s="208" t="s">
        <v>189</v>
      </c>
      <c r="H115" s="209">
        <v>470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150</v>
      </c>
      <c r="AT115" s="216" t="s">
        <v>145</v>
      </c>
      <c r="AU115" s="216" t="s">
        <v>72</v>
      </c>
      <c r="AY115" s="18" t="s">
        <v>143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150</v>
      </c>
      <c r="BM115" s="216" t="s">
        <v>501</v>
      </c>
    </row>
    <row r="116" spans="1:65" s="2" customFormat="1" ht="16.5" customHeight="1">
      <c r="A116" s="39"/>
      <c r="B116" s="40"/>
      <c r="C116" s="205" t="s">
        <v>347</v>
      </c>
      <c r="D116" s="205" t="s">
        <v>145</v>
      </c>
      <c r="E116" s="206" t="s">
        <v>1616</v>
      </c>
      <c r="F116" s="207" t="s">
        <v>1617</v>
      </c>
      <c r="G116" s="208" t="s">
        <v>189</v>
      </c>
      <c r="H116" s="209">
        <v>470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150</v>
      </c>
      <c r="AT116" s="216" t="s">
        <v>145</v>
      </c>
      <c r="AU116" s="216" t="s">
        <v>72</v>
      </c>
      <c r="AY116" s="18" t="s">
        <v>143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150</v>
      </c>
      <c r="BM116" s="216" t="s">
        <v>511</v>
      </c>
    </row>
    <row r="117" spans="1:65" s="2" customFormat="1" ht="16.5" customHeight="1">
      <c r="A117" s="39"/>
      <c r="B117" s="40"/>
      <c r="C117" s="236" t="s">
        <v>350</v>
      </c>
      <c r="D117" s="236" t="s">
        <v>189</v>
      </c>
      <c r="E117" s="237" t="s">
        <v>1618</v>
      </c>
      <c r="F117" s="238" t="s">
        <v>1619</v>
      </c>
      <c r="G117" s="239" t="s">
        <v>1552</v>
      </c>
      <c r="H117" s="240">
        <v>3.76</v>
      </c>
      <c r="I117" s="241"/>
      <c r="J117" s="242">
        <f>ROUND(I117*H117,2)</f>
        <v>0</v>
      </c>
      <c r="K117" s="238" t="s">
        <v>19</v>
      </c>
      <c r="L117" s="243"/>
      <c r="M117" s="244" t="s">
        <v>19</v>
      </c>
      <c r="N117" s="245" t="s">
        <v>43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193</v>
      </c>
      <c r="AT117" s="216" t="s">
        <v>189</v>
      </c>
      <c r="AU117" s="216" t="s">
        <v>72</v>
      </c>
      <c r="AY117" s="18" t="s">
        <v>143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150</v>
      </c>
      <c r="BM117" s="216" t="s">
        <v>521</v>
      </c>
    </row>
    <row r="118" spans="1:51" s="13" customFormat="1" ht="12">
      <c r="A118" s="13"/>
      <c r="B118" s="225"/>
      <c r="C118" s="226"/>
      <c r="D118" s="223" t="s">
        <v>186</v>
      </c>
      <c r="E118" s="227" t="s">
        <v>19</v>
      </c>
      <c r="F118" s="228" t="s">
        <v>1620</v>
      </c>
      <c r="G118" s="226"/>
      <c r="H118" s="229">
        <v>3.76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186</v>
      </c>
      <c r="AU118" s="235" t="s">
        <v>72</v>
      </c>
      <c r="AV118" s="13" t="s">
        <v>82</v>
      </c>
      <c r="AW118" s="13" t="s">
        <v>34</v>
      </c>
      <c r="AX118" s="13" t="s">
        <v>72</v>
      </c>
      <c r="AY118" s="235" t="s">
        <v>143</v>
      </c>
    </row>
    <row r="119" spans="1:51" s="14" customFormat="1" ht="12">
      <c r="A119" s="14"/>
      <c r="B119" s="256"/>
      <c r="C119" s="257"/>
      <c r="D119" s="223" t="s">
        <v>186</v>
      </c>
      <c r="E119" s="258" t="s">
        <v>19</v>
      </c>
      <c r="F119" s="259" t="s">
        <v>1097</v>
      </c>
      <c r="G119" s="257"/>
      <c r="H119" s="260">
        <v>3.76</v>
      </c>
      <c r="I119" s="261"/>
      <c r="J119" s="257"/>
      <c r="K119" s="257"/>
      <c r="L119" s="262"/>
      <c r="M119" s="263"/>
      <c r="N119" s="264"/>
      <c r="O119" s="264"/>
      <c r="P119" s="264"/>
      <c r="Q119" s="264"/>
      <c r="R119" s="264"/>
      <c r="S119" s="264"/>
      <c r="T119" s="26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6" t="s">
        <v>186</v>
      </c>
      <c r="AU119" s="266" t="s">
        <v>72</v>
      </c>
      <c r="AV119" s="14" t="s">
        <v>150</v>
      </c>
      <c r="AW119" s="14" t="s">
        <v>34</v>
      </c>
      <c r="AX119" s="14" t="s">
        <v>80</v>
      </c>
      <c r="AY119" s="266" t="s">
        <v>143</v>
      </c>
    </row>
    <row r="120" spans="1:65" s="2" customFormat="1" ht="16.5" customHeight="1">
      <c r="A120" s="39"/>
      <c r="B120" s="40"/>
      <c r="C120" s="205" t="s">
        <v>355</v>
      </c>
      <c r="D120" s="205" t="s">
        <v>145</v>
      </c>
      <c r="E120" s="206" t="s">
        <v>1621</v>
      </c>
      <c r="F120" s="207" t="s">
        <v>1622</v>
      </c>
      <c r="G120" s="208" t="s">
        <v>189</v>
      </c>
      <c r="H120" s="209">
        <v>470</v>
      </c>
      <c r="I120" s="210"/>
      <c r="J120" s="211">
        <f>ROUND(I120*H120,2)</f>
        <v>0</v>
      </c>
      <c r="K120" s="207" t="s">
        <v>19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150</v>
      </c>
      <c r="AT120" s="216" t="s">
        <v>145</v>
      </c>
      <c r="AU120" s="216" t="s">
        <v>72</v>
      </c>
      <c r="AY120" s="18" t="s">
        <v>143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150</v>
      </c>
      <c r="BM120" s="216" t="s">
        <v>529</v>
      </c>
    </row>
    <row r="121" spans="1:65" s="2" customFormat="1" ht="16.5" customHeight="1">
      <c r="A121" s="39"/>
      <c r="B121" s="40"/>
      <c r="C121" s="236" t="s">
        <v>361</v>
      </c>
      <c r="D121" s="236" t="s">
        <v>189</v>
      </c>
      <c r="E121" s="237" t="s">
        <v>1623</v>
      </c>
      <c r="F121" s="238" t="s">
        <v>1624</v>
      </c>
      <c r="G121" s="239" t="s">
        <v>1578</v>
      </c>
      <c r="H121" s="240">
        <v>60160</v>
      </c>
      <c r="I121" s="241"/>
      <c r="J121" s="242">
        <f>ROUND(I121*H121,2)</f>
        <v>0</v>
      </c>
      <c r="K121" s="238" t="s">
        <v>19</v>
      </c>
      <c r="L121" s="243"/>
      <c r="M121" s="244" t="s">
        <v>19</v>
      </c>
      <c r="N121" s="245" t="s">
        <v>43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193</v>
      </c>
      <c r="AT121" s="216" t="s">
        <v>189</v>
      </c>
      <c r="AU121" s="216" t="s">
        <v>72</v>
      </c>
      <c r="AY121" s="18" t="s">
        <v>143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150</v>
      </c>
      <c r="BM121" s="216" t="s">
        <v>537</v>
      </c>
    </row>
    <row r="122" spans="1:51" s="13" customFormat="1" ht="12">
      <c r="A122" s="13"/>
      <c r="B122" s="225"/>
      <c r="C122" s="226"/>
      <c r="D122" s="223" t="s">
        <v>186</v>
      </c>
      <c r="E122" s="227" t="s">
        <v>19</v>
      </c>
      <c r="F122" s="228" t="s">
        <v>1625</v>
      </c>
      <c r="G122" s="226"/>
      <c r="H122" s="229">
        <v>60160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186</v>
      </c>
      <c r="AU122" s="235" t="s">
        <v>72</v>
      </c>
      <c r="AV122" s="13" t="s">
        <v>82</v>
      </c>
      <c r="AW122" s="13" t="s">
        <v>34</v>
      </c>
      <c r="AX122" s="13" t="s">
        <v>72</v>
      </c>
      <c r="AY122" s="235" t="s">
        <v>143</v>
      </c>
    </row>
    <row r="123" spans="1:51" s="14" customFormat="1" ht="12">
      <c r="A123" s="14"/>
      <c r="B123" s="256"/>
      <c r="C123" s="257"/>
      <c r="D123" s="223" t="s">
        <v>186</v>
      </c>
      <c r="E123" s="258" t="s">
        <v>19</v>
      </c>
      <c r="F123" s="259" t="s">
        <v>1097</v>
      </c>
      <c r="G123" s="257"/>
      <c r="H123" s="260">
        <v>60160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6" t="s">
        <v>186</v>
      </c>
      <c r="AU123" s="266" t="s">
        <v>72</v>
      </c>
      <c r="AV123" s="14" t="s">
        <v>150</v>
      </c>
      <c r="AW123" s="14" t="s">
        <v>34</v>
      </c>
      <c r="AX123" s="14" t="s">
        <v>80</v>
      </c>
      <c r="AY123" s="266" t="s">
        <v>143</v>
      </c>
    </row>
    <row r="124" spans="1:65" s="2" customFormat="1" ht="16.5" customHeight="1">
      <c r="A124" s="39"/>
      <c r="B124" s="40"/>
      <c r="C124" s="205" t="s">
        <v>368</v>
      </c>
      <c r="D124" s="205" t="s">
        <v>145</v>
      </c>
      <c r="E124" s="206" t="s">
        <v>1626</v>
      </c>
      <c r="F124" s="207" t="s">
        <v>1627</v>
      </c>
      <c r="G124" s="208" t="s">
        <v>189</v>
      </c>
      <c r="H124" s="209">
        <v>50</v>
      </c>
      <c r="I124" s="210"/>
      <c r="J124" s="211">
        <f>ROUND(I124*H124,2)</f>
        <v>0</v>
      </c>
      <c r="K124" s="207" t="s">
        <v>19</v>
      </c>
      <c r="L124" s="45"/>
      <c r="M124" s="212" t="s">
        <v>19</v>
      </c>
      <c r="N124" s="213" t="s">
        <v>43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150</v>
      </c>
      <c r="AT124" s="216" t="s">
        <v>145</v>
      </c>
      <c r="AU124" s="216" t="s">
        <v>72</v>
      </c>
      <c r="AY124" s="18" t="s">
        <v>143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80</v>
      </c>
      <c r="BK124" s="217">
        <f>ROUND(I124*H124,2)</f>
        <v>0</v>
      </c>
      <c r="BL124" s="18" t="s">
        <v>150</v>
      </c>
      <c r="BM124" s="216" t="s">
        <v>545</v>
      </c>
    </row>
    <row r="125" spans="1:65" s="2" customFormat="1" ht="16.5" customHeight="1">
      <c r="A125" s="39"/>
      <c r="B125" s="40"/>
      <c r="C125" s="205" t="s">
        <v>373</v>
      </c>
      <c r="D125" s="205" t="s">
        <v>145</v>
      </c>
      <c r="E125" s="206" t="s">
        <v>1628</v>
      </c>
      <c r="F125" s="207" t="s">
        <v>1629</v>
      </c>
      <c r="G125" s="208" t="s">
        <v>189</v>
      </c>
      <c r="H125" s="209">
        <v>50</v>
      </c>
      <c r="I125" s="210"/>
      <c r="J125" s="211">
        <f>ROUND(I125*H125,2)</f>
        <v>0</v>
      </c>
      <c r="K125" s="207" t="s">
        <v>19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150</v>
      </c>
      <c r="AT125" s="216" t="s">
        <v>145</v>
      </c>
      <c r="AU125" s="216" t="s">
        <v>72</v>
      </c>
      <c r="AY125" s="18" t="s">
        <v>143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150</v>
      </c>
      <c r="BM125" s="216" t="s">
        <v>554</v>
      </c>
    </row>
    <row r="126" spans="1:65" s="2" customFormat="1" ht="16.5" customHeight="1">
      <c r="A126" s="39"/>
      <c r="B126" s="40"/>
      <c r="C126" s="236" t="s">
        <v>379</v>
      </c>
      <c r="D126" s="236" t="s">
        <v>189</v>
      </c>
      <c r="E126" s="237" t="s">
        <v>1630</v>
      </c>
      <c r="F126" s="238" t="s">
        <v>1631</v>
      </c>
      <c r="G126" s="239" t="s">
        <v>1578</v>
      </c>
      <c r="H126" s="240">
        <v>5</v>
      </c>
      <c r="I126" s="241"/>
      <c r="J126" s="242">
        <f>ROUND(I126*H126,2)</f>
        <v>0</v>
      </c>
      <c r="K126" s="238" t="s">
        <v>19</v>
      </c>
      <c r="L126" s="243"/>
      <c r="M126" s="244" t="s">
        <v>19</v>
      </c>
      <c r="N126" s="245" t="s">
        <v>43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193</v>
      </c>
      <c r="AT126" s="216" t="s">
        <v>189</v>
      </c>
      <c r="AU126" s="216" t="s">
        <v>72</v>
      </c>
      <c r="AY126" s="18" t="s">
        <v>143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150</v>
      </c>
      <c r="BM126" s="216" t="s">
        <v>563</v>
      </c>
    </row>
    <row r="127" spans="1:65" s="2" customFormat="1" ht="21.75" customHeight="1">
      <c r="A127" s="39"/>
      <c r="B127" s="40"/>
      <c r="C127" s="205" t="s">
        <v>385</v>
      </c>
      <c r="D127" s="205" t="s">
        <v>145</v>
      </c>
      <c r="E127" s="206" t="s">
        <v>1632</v>
      </c>
      <c r="F127" s="207" t="s">
        <v>1633</v>
      </c>
      <c r="G127" s="208" t="s">
        <v>1575</v>
      </c>
      <c r="H127" s="209">
        <v>9.8</v>
      </c>
      <c r="I127" s="210"/>
      <c r="J127" s="211">
        <f>ROUND(I127*H127,2)</f>
        <v>0</v>
      </c>
      <c r="K127" s="207" t="s">
        <v>19</v>
      </c>
      <c r="L127" s="45"/>
      <c r="M127" s="212" t="s">
        <v>19</v>
      </c>
      <c r="N127" s="213" t="s">
        <v>43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150</v>
      </c>
      <c r="AT127" s="216" t="s">
        <v>145</v>
      </c>
      <c r="AU127" s="216" t="s">
        <v>72</v>
      </c>
      <c r="AY127" s="18" t="s">
        <v>143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80</v>
      </c>
      <c r="BK127" s="217">
        <f>ROUND(I127*H127,2)</f>
        <v>0</v>
      </c>
      <c r="BL127" s="18" t="s">
        <v>150</v>
      </c>
      <c r="BM127" s="216" t="s">
        <v>573</v>
      </c>
    </row>
    <row r="128" spans="1:65" s="2" customFormat="1" ht="16.5" customHeight="1">
      <c r="A128" s="39"/>
      <c r="B128" s="40"/>
      <c r="C128" s="236" t="s">
        <v>391</v>
      </c>
      <c r="D128" s="236" t="s">
        <v>189</v>
      </c>
      <c r="E128" s="237" t="s">
        <v>1634</v>
      </c>
      <c r="F128" s="238" t="s">
        <v>1635</v>
      </c>
      <c r="G128" s="239" t="s">
        <v>1575</v>
      </c>
      <c r="H128" s="240">
        <v>9.8</v>
      </c>
      <c r="I128" s="241"/>
      <c r="J128" s="242">
        <f>ROUND(I128*H128,2)</f>
        <v>0</v>
      </c>
      <c r="K128" s="238" t="s">
        <v>19</v>
      </c>
      <c r="L128" s="243"/>
      <c r="M128" s="244" t="s">
        <v>19</v>
      </c>
      <c r="N128" s="245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193</v>
      </c>
      <c r="AT128" s="216" t="s">
        <v>189</v>
      </c>
      <c r="AU128" s="216" t="s">
        <v>72</v>
      </c>
      <c r="AY128" s="18" t="s">
        <v>143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150</v>
      </c>
      <c r="BM128" s="216" t="s">
        <v>583</v>
      </c>
    </row>
    <row r="129" spans="1:65" s="2" customFormat="1" ht="16.5" customHeight="1">
      <c r="A129" s="39"/>
      <c r="B129" s="40"/>
      <c r="C129" s="236" t="s">
        <v>397</v>
      </c>
      <c r="D129" s="236" t="s">
        <v>189</v>
      </c>
      <c r="E129" s="237" t="s">
        <v>1636</v>
      </c>
      <c r="F129" s="238" t="s">
        <v>1637</v>
      </c>
      <c r="G129" s="239" t="s">
        <v>1552</v>
      </c>
      <c r="H129" s="240">
        <v>14</v>
      </c>
      <c r="I129" s="241"/>
      <c r="J129" s="242">
        <f>ROUND(I129*H129,2)</f>
        <v>0</v>
      </c>
      <c r="K129" s="238" t="s">
        <v>19</v>
      </c>
      <c r="L129" s="243"/>
      <c r="M129" s="244" t="s">
        <v>19</v>
      </c>
      <c r="N129" s="245" t="s">
        <v>43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193</v>
      </c>
      <c r="AT129" s="216" t="s">
        <v>189</v>
      </c>
      <c r="AU129" s="216" t="s">
        <v>72</v>
      </c>
      <c r="AY129" s="18" t="s">
        <v>143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80</v>
      </c>
      <c r="BK129" s="217">
        <f>ROUND(I129*H129,2)</f>
        <v>0</v>
      </c>
      <c r="BL129" s="18" t="s">
        <v>150</v>
      </c>
      <c r="BM129" s="216" t="s">
        <v>593</v>
      </c>
    </row>
    <row r="130" spans="1:65" s="2" customFormat="1" ht="16.5" customHeight="1">
      <c r="A130" s="39"/>
      <c r="B130" s="40"/>
      <c r="C130" s="236" t="s">
        <v>402</v>
      </c>
      <c r="D130" s="236" t="s">
        <v>189</v>
      </c>
      <c r="E130" s="237" t="s">
        <v>1638</v>
      </c>
      <c r="F130" s="238" t="s">
        <v>1639</v>
      </c>
      <c r="G130" s="239" t="s">
        <v>1552</v>
      </c>
      <c r="H130" s="240">
        <v>14</v>
      </c>
      <c r="I130" s="241"/>
      <c r="J130" s="242">
        <f>ROUND(I130*H130,2)</f>
        <v>0</v>
      </c>
      <c r="K130" s="238" t="s">
        <v>19</v>
      </c>
      <c r="L130" s="243"/>
      <c r="M130" s="244" t="s">
        <v>19</v>
      </c>
      <c r="N130" s="245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193</v>
      </c>
      <c r="AT130" s="216" t="s">
        <v>189</v>
      </c>
      <c r="AU130" s="216" t="s">
        <v>72</v>
      </c>
      <c r="AY130" s="18" t="s">
        <v>143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150</v>
      </c>
      <c r="BM130" s="216" t="s">
        <v>604</v>
      </c>
    </row>
    <row r="131" spans="1:65" s="2" customFormat="1" ht="16.5" customHeight="1">
      <c r="A131" s="39"/>
      <c r="B131" s="40"/>
      <c r="C131" s="236" t="s">
        <v>407</v>
      </c>
      <c r="D131" s="236" t="s">
        <v>189</v>
      </c>
      <c r="E131" s="237" t="s">
        <v>1640</v>
      </c>
      <c r="F131" s="238" t="s">
        <v>1641</v>
      </c>
      <c r="G131" s="239" t="s">
        <v>1552</v>
      </c>
      <c r="H131" s="240">
        <v>14</v>
      </c>
      <c r="I131" s="241"/>
      <c r="J131" s="242">
        <f>ROUND(I131*H131,2)</f>
        <v>0</v>
      </c>
      <c r="K131" s="238" t="s">
        <v>19</v>
      </c>
      <c r="L131" s="243"/>
      <c r="M131" s="244" t="s">
        <v>19</v>
      </c>
      <c r="N131" s="245" t="s">
        <v>43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193</v>
      </c>
      <c r="AT131" s="216" t="s">
        <v>189</v>
      </c>
      <c r="AU131" s="216" t="s">
        <v>72</v>
      </c>
      <c r="AY131" s="18" t="s">
        <v>143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80</v>
      </c>
      <c r="BK131" s="217">
        <f>ROUND(I131*H131,2)</f>
        <v>0</v>
      </c>
      <c r="BL131" s="18" t="s">
        <v>150</v>
      </c>
      <c r="BM131" s="216" t="s">
        <v>614</v>
      </c>
    </row>
    <row r="132" spans="1:65" s="2" customFormat="1" ht="16.5" customHeight="1">
      <c r="A132" s="39"/>
      <c r="B132" s="40"/>
      <c r="C132" s="236" t="s">
        <v>413</v>
      </c>
      <c r="D132" s="236" t="s">
        <v>189</v>
      </c>
      <c r="E132" s="237" t="s">
        <v>1642</v>
      </c>
      <c r="F132" s="238" t="s">
        <v>1643</v>
      </c>
      <c r="G132" s="239" t="s">
        <v>1552</v>
      </c>
      <c r="H132" s="240">
        <v>14</v>
      </c>
      <c r="I132" s="241"/>
      <c r="J132" s="242">
        <f>ROUND(I132*H132,2)</f>
        <v>0</v>
      </c>
      <c r="K132" s="238" t="s">
        <v>19</v>
      </c>
      <c r="L132" s="243"/>
      <c r="M132" s="244" t="s">
        <v>19</v>
      </c>
      <c r="N132" s="245" t="s">
        <v>43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193</v>
      </c>
      <c r="AT132" s="216" t="s">
        <v>189</v>
      </c>
      <c r="AU132" s="216" t="s">
        <v>72</v>
      </c>
      <c r="AY132" s="18" t="s">
        <v>143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80</v>
      </c>
      <c r="BK132" s="217">
        <f>ROUND(I132*H132,2)</f>
        <v>0</v>
      </c>
      <c r="BL132" s="18" t="s">
        <v>150</v>
      </c>
      <c r="BM132" s="216" t="s">
        <v>625</v>
      </c>
    </row>
    <row r="133" spans="1:65" s="2" customFormat="1" ht="16.5" customHeight="1">
      <c r="A133" s="39"/>
      <c r="B133" s="40"/>
      <c r="C133" s="205" t="s">
        <v>419</v>
      </c>
      <c r="D133" s="205" t="s">
        <v>145</v>
      </c>
      <c r="E133" s="206" t="s">
        <v>174</v>
      </c>
      <c r="F133" s="207" t="s">
        <v>1644</v>
      </c>
      <c r="G133" s="208" t="s">
        <v>1645</v>
      </c>
      <c r="H133" s="209">
        <v>913.459</v>
      </c>
      <c r="I133" s="210"/>
      <c r="J133" s="211">
        <f>ROUND(I133*H133,2)</f>
        <v>0</v>
      </c>
      <c r="K133" s="207" t="s">
        <v>19</v>
      </c>
      <c r="L133" s="45"/>
      <c r="M133" s="212" t="s">
        <v>19</v>
      </c>
      <c r="N133" s="213" t="s">
        <v>43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150</v>
      </c>
      <c r="AT133" s="216" t="s">
        <v>145</v>
      </c>
      <c r="AU133" s="216" t="s">
        <v>72</v>
      </c>
      <c r="AY133" s="18" t="s">
        <v>143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150</v>
      </c>
      <c r="BM133" s="216" t="s">
        <v>634</v>
      </c>
    </row>
    <row r="134" spans="1:65" s="2" customFormat="1" ht="16.5" customHeight="1">
      <c r="A134" s="39"/>
      <c r="B134" s="40"/>
      <c r="C134" s="205" t="s">
        <v>424</v>
      </c>
      <c r="D134" s="205" t="s">
        <v>145</v>
      </c>
      <c r="E134" s="206" t="s">
        <v>188</v>
      </c>
      <c r="F134" s="207" t="s">
        <v>1646</v>
      </c>
      <c r="G134" s="208" t="s">
        <v>1647</v>
      </c>
      <c r="H134" s="209">
        <v>8</v>
      </c>
      <c r="I134" s="210"/>
      <c r="J134" s="211">
        <f>ROUND(I134*H134,2)</f>
        <v>0</v>
      </c>
      <c r="K134" s="207" t="s">
        <v>19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150</v>
      </c>
      <c r="AT134" s="216" t="s">
        <v>145</v>
      </c>
      <c r="AU134" s="216" t="s">
        <v>72</v>
      </c>
      <c r="AY134" s="18" t="s">
        <v>143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150</v>
      </c>
      <c r="BM134" s="216" t="s">
        <v>643</v>
      </c>
    </row>
    <row r="135" spans="1:65" s="2" customFormat="1" ht="16.5" customHeight="1">
      <c r="A135" s="39"/>
      <c r="B135" s="40"/>
      <c r="C135" s="205" t="s">
        <v>429</v>
      </c>
      <c r="D135" s="205" t="s">
        <v>145</v>
      </c>
      <c r="E135" s="206" t="s">
        <v>1648</v>
      </c>
      <c r="F135" s="207" t="s">
        <v>1649</v>
      </c>
      <c r="G135" s="208" t="s">
        <v>1552</v>
      </c>
      <c r="H135" s="209">
        <v>2</v>
      </c>
      <c r="I135" s="210"/>
      <c r="J135" s="211">
        <f>ROUND(I135*H135,2)</f>
        <v>0</v>
      </c>
      <c r="K135" s="207" t="s">
        <v>19</v>
      </c>
      <c r="L135" s="45"/>
      <c r="M135" s="212" t="s">
        <v>19</v>
      </c>
      <c r="N135" s="213" t="s">
        <v>43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150</v>
      </c>
      <c r="AT135" s="216" t="s">
        <v>145</v>
      </c>
      <c r="AU135" s="216" t="s">
        <v>72</v>
      </c>
      <c r="AY135" s="18" t="s">
        <v>143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80</v>
      </c>
      <c r="BK135" s="217">
        <f>ROUND(I135*H135,2)</f>
        <v>0</v>
      </c>
      <c r="BL135" s="18" t="s">
        <v>150</v>
      </c>
      <c r="BM135" s="216" t="s">
        <v>650</v>
      </c>
    </row>
    <row r="136" spans="1:65" s="2" customFormat="1" ht="21.75" customHeight="1">
      <c r="A136" s="39"/>
      <c r="B136" s="40"/>
      <c r="C136" s="205" t="s">
        <v>435</v>
      </c>
      <c r="D136" s="205" t="s">
        <v>145</v>
      </c>
      <c r="E136" s="206" t="s">
        <v>1650</v>
      </c>
      <c r="F136" s="207" t="s">
        <v>1651</v>
      </c>
      <c r="G136" s="208" t="s">
        <v>1552</v>
      </c>
      <c r="H136" s="209">
        <v>6</v>
      </c>
      <c r="I136" s="210"/>
      <c r="J136" s="211">
        <f>ROUND(I136*H136,2)</f>
        <v>0</v>
      </c>
      <c r="K136" s="207" t="s">
        <v>19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150</v>
      </c>
      <c r="AT136" s="216" t="s">
        <v>145</v>
      </c>
      <c r="AU136" s="216" t="s">
        <v>72</v>
      </c>
      <c r="AY136" s="18" t="s">
        <v>143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150</v>
      </c>
      <c r="BM136" s="216" t="s">
        <v>660</v>
      </c>
    </row>
    <row r="137" spans="1:65" s="2" customFormat="1" ht="21.75" customHeight="1">
      <c r="A137" s="39"/>
      <c r="B137" s="40"/>
      <c r="C137" s="236" t="s">
        <v>440</v>
      </c>
      <c r="D137" s="236" t="s">
        <v>189</v>
      </c>
      <c r="E137" s="237" t="s">
        <v>1652</v>
      </c>
      <c r="F137" s="238" t="s">
        <v>1653</v>
      </c>
      <c r="G137" s="239" t="s">
        <v>1552</v>
      </c>
      <c r="H137" s="240">
        <v>6</v>
      </c>
      <c r="I137" s="241"/>
      <c r="J137" s="242">
        <f>ROUND(I137*H137,2)</f>
        <v>0</v>
      </c>
      <c r="K137" s="238" t="s">
        <v>19</v>
      </c>
      <c r="L137" s="243"/>
      <c r="M137" s="244" t="s">
        <v>19</v>
      </c>
      <c r="N137" s="245" t="s">
        <v>43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193</v>
      </c>
      <c r="AT137" s="216" t="s">
        <v>189</v>
      </c>
      <c r="AU137" s="216" t="s">
        <v>72</v>
      </c>
      <c r="AY137" s="18" t="s">
        <v>143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80</v>
      </c>
      <c r="BK137" s="217">
        <f>ROUND(I137*H137,2)</f>
        <v>0</v>
      </c>
      <c r="BL137" s="18" t="s">
        <v>150</v>
      </c>
      <c r="BM137" s="216" t="s">
        <v>669</v>
      </c>
    </row>
    <row r="138" spans="1:65" s="2" customFormat="1" ht="16.5" customHeight="1">
      <c r="A138" s="39"/>
      <c r="B138" s="40"/>
      <c r="C138" s="236" t="s">
        <v>446</v>
      </c>
      <c r="D138" s="236" t="s">
        <v>189</v>
      </c>
      <c r="E138" s="237" t="s">
        <v>1654</v>
      </c>
      <c r="F138" s="238" t="s">
        <v>1655</v>
      </c>
      <c r="G138" s="239" t="s">
        <v>189</v>
      </c>
      <c r="H138" s="240">
        <v>7.2</v>
      </c>
      <c r="I138" s="241"/>
      <c r="J138" s="242">
        <f>ROUND(I138*H138,2)</f>
        <v>0</v>
      </c>
      <c r="K138" s="238" t="s">
        <v>19</v>
      </c>
      <c r="L138" s="243"/>
      <c r="M138" s="244" t="s">
        <v>19</v>
      </c>
      <c r="N138" s="245" t="s">
        <v>43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193</v>
      </c>
      <c r="AT138" s="216" t="s">
        <v>189</v>
      </c>
      <c r="AU138" s="216" t="s">
        <v>72</v>
      </c>
      <c r="AY138" s="18" t="s">
        <v>143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80</v>
      </c>
      <c r="BK138" s="217">
        <f>ROUND(I138*H138,2)</f>
        <v>0</v>
      </c>
      <c r="BL138" s="18" t="s">
        <v>150</v>
      </c>
      <c r="BM138" s="216" t="s">
        <v>678</v>
      </c>
    </row>
    <row r="139" spans="1:51" s="13" customFormat="1" ht="12">
      <c r="A139" s="13"/>
      <c r="B139" s="225"/>
      <c r="C139" s="226"/>
      <c r="D139" s="223" t="s">
        <v>186</v>
      </c>
      <c r="E139" s="227" t="s">
        <v>19</v>
      </c>
      <c r="F139" s="228" t="s">
        <v>1656</v>
      </c>
      <c r="G139" s="226"/>
      <c r="H139" s="229">
        <v>7.2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186</v>
      </c>
      <c r="AU139" s="235" t="s">
        <v>72</v>
      </c>
      <c r="AV139" s="13" t="s">
        <v>82</v>
      </c>
      <c r="AW139" s="13" t="s">
        <v>34</v>
      </c>
      <c r="AX139" s="13" t="s">
        <v>72</v>
      </c>
      <c r="AY139" s="235" t="s">
        <v>143</v>
      </c>
    </row>
    <row r="140" spans="1:51" s="14" customFormat="1" ht="12">
      <c r="A140" s="14"/>
      <c r="B140" s="256"/>
      <c r="C140" s="257"/>
      <c r="D140" s="223" t="s">
        <v>186</v>
      </c>
      <c r="E140" s="258" t="s">
        <v>19</v>
      </c>
      <c r="F140" s="259" t="s">
        <v>1097</v>
      </c>
      <c r="G140" s="257"/>
      <c r="H140" s="260">
        <v>7.2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6" t="s">
        <v>186</v>
      </c>
      <c r="AU140" s="266" t="s">
        <v>72</v>
      </c>
      <c r="AV140" s="14" t="s">
        <v>150</v>
      </c>
      <c r="AW140" s="14" t="s">
        <v>34</v>
      </c>
      <c r="AX140" s="14" t="s">
        <v>80</v>
      </c>
      <c r="AY140" s="266" t="s">
        <v>143</v>
      </c>
    </row>
    <row r="141" spans="1:65" s="2" customFormat="1" ht="16.5" customHeight="1">
      <c r="A141" s="39"/>
      <c r="B141" s="40"/>
      <c r="C141" s="236" t="s">
        <v>451</v>
      </c>
      <c r="D141" s="236" t="s">
        <v>189</v>
      </c>
      <c r="E141" s="237" t="s">
        <v>1657</v>
      </c>
      <c r="F141" s="238" t="s">
        <v>1658</v>
      </c>
      <c r="G141" s="239" t="s">
        <v>1552</v>
      </c>
      <c r="H141" s="240">
        <v>6</v>
      </c>
      <c r="I141" s="241"/>
      <c r="J141" s="242">
        <f>ROUND(I141*H141,2)</f>
        <v>0</v>
      </c>
      <c r="K141" s="238" t="s">
        <v>19</v>
      </c>
      <c r="L141" s="243"/>
      <c r="M141" s="244" t="s">
        <v>19</v>
      </c>
      <c r="N141" s="245" t="s">
        <v>43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193</v>
      </c>
      <c r="AT141" s="216" t="s">
        <v>189</v>
      </c>
      <c r="AU141" s="216" t="s">
        <v>72</v>
      </c>
      <c r="AY141" s="18" t="s">
        <v>143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150</v>
      </c>
      <c r="BM141" s="216" t="s">
        <v>690</v>
      </c>
    </row>
    <row r="142" spans="1:65" s="2" customFormat="1" ht="16.5" customHeight="1">
      <c r="A142" s="39"/>
      <c r="B142" s="40"/>
      <c r="C142" s="236" t="s">
        <v>458</v>
      </c>
      <c r="D142" s="236" t="s">
        <v>189</v>
      </c>
      <c r="E142" s="237" t="s">
        <v>1659</v>
      </c>
      <c r="F142" s="238" t="s">
        <v>1660</v>
      </c>
      <c r="G142" s="239" t="s">
        <v>1552</v>
      </c>
      <c r="H142" s="240">
        <v>1</v>
      </c>
      <c r="I142" s="241"/>
      <c r="J142" s="242">
        <f>ROUND(I142*H142,2)</f>
        <v>0</v>
      </c>
      <c r="K142" s="238" t="s">
        <v>19</v>
      </c>
      <c r="L142" s="243"/>
      <c r="M142" s="244" t="s">
        <v>19</v>
      </c>
      <c r="N142" s="245" t="s">
        <v>43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193</v>
      </c>
      <c r="AT142" s="216" t="s">
        <v>189</v>
      </c>
      <c r="AU142" s="216" t="s">
        <v>72</v>
      </c>
      <c r="AY142" s="18" t="s">
        <v>143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150</v>
      </c>
      <c r="BM142" s="216" t="s">
        <v>705</v>
      </c>
    </row>
    <row r="143" spans="1:65" s="2" customFormat="1" ht="16.5" customHeight="1">
      <c r="A143" s="39"/>
      <c r="B143" s="40"/>
      <c r="C143" s="205" t="s">
        <v>465</v>
      </c>
      <c r="D143" s="205" t="s">
        <v>145</v>
      </c>
      <c r="E143" s="206" t="s">
        <v>1661</v>
      </c>
      <c r="F143" s="207" t="s">
        <v>1662</v>
      </c>
      <c r="G143" s="208" t="s">
        <v>1552</v>
      </c>
      <c r="H143" s="209">
        <v>9</v>
      </c>
      <c r="I143" s="210"/>
      <c r="J143" s="211">
        <f>ROUND(I143*H143,2)</f>
        <v>0</v>
      </c>
      <c r="K143" s="207" t="s">
        <v>19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150</v>
      </c>
      <c r="AT143" s="216" t="s">
        <v>145</v>
      </c>
      <c r="AU143" s="216" t="s">
        <v>72</v>
      </c>
      <c r="AY143" s="18" t="s">
        <v>143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150</v>
      </c>
      <c r="BM143" s="216" t="s">
        <v>1272</v>
      </c>
    </row>
    <row r="144" spans="1:65" s="2" customFormat="1" ht="16.5" customHeight="1">
      <c r="A144" s="39"/>
      <c r="B144" s="40"/>
      <c r="C144" s="236" t="s">
        <v>469</v>
      </c>
      <c r="D144" s="236" t="s">
        <v>189</v>
      </c>
      <c r="E144" s="237" t="s">
        <v>1663</v>
      </c>
      <c r="F144" s="238" t="s">
        <v>1664</v>
      </c>
      <c r="G144" s="239" t="s">
        <v>1552</v>
      </c>
      <c r="H144" s="240">
        <v>9</v>
      </c>
      <c r="I144" s="241"/>
      <c r="J144" s="242">
        <f>ROUND(I144*H144,2)</f>
        <v>0</v>
      </c>
      <c r="K144" s="238" t="s">
        <v>19</v>
      </c>
      <c r="L144" s="243"/>
      <c r="M144" s="244" t="s">
        <v>19</v>
      </c>
      <c r="N144" s="245" t="s">
        <v>43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193</v>
      </c>
      <c r="AT144" s="216" t="s">
        <v>189</v>
      </c>
      <c r="AU144" s="216" t="s">
        <v>72</v>
      </c>
      <c r="AY144" s="18" t="s">
        <v>143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80</v>
      </c>
      <c r="BK144" s="217">
        <f>ROUND(I144*H144,2)</f>
        <v>0</v>
      </c>
      <c r="BL144" s="18" t="s">
        <v>150</v>
      </c>
      <c r="BM144" s="216" t="s">
        <v>1275</v>
      </c>
    </row>
    <row r="145" spans="1:65" s="2" customFormat="1" ht="24.15" customHeight="1">
      <c r="A145" s="39"/>
      <c r="B145" s="40"/>
      <c r="C145" s="205" t="s">
        <v>473</v>
      </c>
      <c r="D145" s="205" t="s">
        <v>145</v>
      </c>
      <c r="E145" s="206" t="s">
        <v>1665</v>
      </c>
      <c r="F145" s="207" t="s">
        <v>1666</v>
      </c>
      <c r="G145" s="208" t="s">
        <v>1667</v>
      </c>
      <c r="H145" s="209">
        <v>44.591</v>
      </c>
      <c r="I145" s="210"/>
      <c r="J145" s="211">
        <f>ROUND(I145*H145,2)</f>
        <v>0</v>
      </c>
      <c r="K145" s="207" t="s">
        <v>19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150</v>
      </c>
      <c r="AT145" s="216" t="s">
        <v>145</v>
      </c>
      <c r="AU145" s="216" t="s">
        <v>72</v>
      </c>
      <c r="AY145" s="18" t="s">
        <v>143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150</v>
      </c>
      <c r="BM145" s="216" t="s">
        <v>1278</v>
      </c>
    </row>
    <row r="146" spans="1:65" s="2" customFormat="1" ht="16.5" customHeight="1">
      <c r="A146" s="39"/>
      <c r="B146" s="40"/>
      <c r="C146" s="205" t="s">
        <v>477</v>
      </c>
      <c r="D146" s="205" t="s">
        <v>145</v>
      </c>
      <c r="E146" s="206" t="s">
        <v>1668</v>
      </c>
      <c r="F146" s="207" t="s">
        <v>1669</v>
      </c>
      <c r="G146" s="208" t="s">
        <v>1647</v>
      </c>
      <c r="H146" s="209">
        <v>20</v>
      </c>
      <c r="I146" s="210"/>
      <c r="J146" s="211">
        <f>ROUND(I146*H146,2)</f>
        <v>0</v>
      </c>
      <c r="K146" s="207" t="s">
        <v>19</v>
      </c>
      <c r="L146" s="45"/>
      <c r="M146" s="212" t="s">
        <v>19</v>
      </c>
      <c r="N146" s="213" t="s">
        <v>43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150</v>
      </c>
      <c r="AT146" s="216" t="s">
        <v>145</v>
      </c>
      <c r="AU146" s="216" t="s">
        <v>72</v>
      </c>
      <c r="AY146" s="18" t="s">
        <v>143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80</v>
      </c>
      <c r="BK146" s="217">
        <f>ROUND(I146*H146,2)</f>
        <v>0</v>
      </c>
      <c r="BL146" s="18" t="s">
        <v>150</v>
      </c>
      <c r="BM146" s="216" t="s">
        <v>1281</v>
      </c>
    </row>
    <row r="147" spans="1:65" s="2" customFormat="1" ht="16.5" customHeight="1">
      <c r="A147" s="39"/>
      <c r="B147" s="40"/>
      <c r="C147" s="205" t="s">
        <v>481</v>
      </c>
      <c r="D147" s="205" t="s">
        <v>145</v>
      </c>
      <c r="E147" s="206" t="s">
        <v>1670</v>
      </c>
      <c r="F147" s="207" t="s">
        <v>1671</v>
      </c>
      <c r="G147" s="208" t="s">
        <v>189</v>
      </c>
      <c r="H147" s="209">
        <v>470</v>
      </c>
      <c r="I147" s="210"/>
      <c r="J147" s="211">
        <f>ROUND(I147*H147,2)</f>
        <v>0</v>
      </c>
      <c r="K147" s="207" t="s">
        <v>19</v>
      </c>
      <c r="L147" s="45"/>
      <c r="M147" s="212" t="s">
        <v>19</v>
      </c>
      <c r="N147" s="213" t="s">
        <v>43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150</v>
      </c>
      <c r="AT147" s="216" t="s">
        <v>145</v>
      </c>
      <c r="AU147" s="216" t="s">
        <v>72</v>
      </c>
      <c r="AY147" s="18" t="s">
        <v>143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80</v>
      </c>
      <c r="BK147" s="217">
        <f>ROUND(I147*H147,2)</f>
        <v>0</v>
      </c>
      <c r="BL147" s="18" t="s">
        <v>150</v>
      </c>
      <c r="BM147" s="216" t="s">
        <v>1284</v>
      </c>
    </row>
    <row r="148" spans="1:65" s="2" customFormat="1" ht="16.5" customHeight="1">
      <c r="A148" s="39"/>
      <c r="B148" s="40"/>
      <c r="C148" s="236" t="s">
        <v>485</v>
      </c>
      <c r="D148" s="236" t="s">
        <v>189</v>
      </c>
      <c r="E148" s="237" t="s">
        <v>1672</v>
      </c>
      <c r="F148" s="238" t="s">
        <v>1673</v>
      </c>
      <c r="G148" s="239" t="s">
        <v>1552</v>
      </c>
      <c r="H148" s="240">
        <v>28</v>
      </c>
      <c r="I148" s="241"/>
      <c r="J148" s="242">
        <f>ROUND(I148*H148,2)</f>
        <v>0</v>
      </c>
      <c r="K148" s="238" t="s">
        <v>19</v>
      </c>
      <c r="L148" s="243"/>
      <c r="M148" s="244" t="s">
        <v>19</v>
      </c>
      <c r="N148" s="245" t="s">
        <v>43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193</v>
      </c>
      <c r="AT148" s="216" t="s">
        <v>189</v>
      </c>
      <c r="AU148" s="216" t="s">
        <v>72</v>
      </c>
      <c r="AY148" s="18" t="s">
        <v>143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80</v>
      </c>
      <c r="BK148" s="217">
        <f>ROUND(I148*H148,2)</f>
        <v>0</v>
      </c>
      <c r="BL148" s="18" t="s">
        <v>150</v>
      </c>
      <c r="BM148" s="216" t="s">
        <v>1287</v>
      </c>
    </row>
    <row r="149" spans="1:65" s="2" customFormat="1" ht="16.5" customHeight="1">
      <c r="A149" s="39"/>
      <c r="B149" s="40"/>
      <c r="C149" s="236" t="s">
        <v>489</v>
      </c>
      <c r="D149" s="236" t="s">
        <v>189</v>
      </c>
      <c r="E149" s="237" t="s">
        <v>1674</v>
      </c>
      <c r="F149" s="238" t="s">
        <v>1675</v>
      </c>
      <c r="G149" s="239" t="s">
        <v>1552</v>
      </c>
      <c r="H149" s="240">
        <v>14</v>
      </c>
      <c r="I149" s="241"/>
      <c r="J149" s="242">
        <f>ROUND(I149*H149,2)</f>
        <v>0</v>
      </c>
      <c r="K149" s="238" t="s">
        <v>19</v>
      </c>
      <c r="L149" s="243"/>
      <c r="M149" s="244" t="s">
        <v>19</v>
      </c>
      <c r="N149" s="245" t="s">
        <v>43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193</v>
      </c>
      <c r="AT149" s="216" t="s">
        <v>189</v>
      </c>
      <c r="AU149" s="216" t="s">
        <v>72</v>
      </c>
      <c r="AY149" s="18" t="s">
        <v>143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80</v>
      </c>
      <c r="BK149" s="217">
        <f>ROUND(I149*H149,2)</f>
        <v>0</v>
      </c>
      <c r="BL149" s="18" t="s">
        <v>150</v>
      </c>
      <c r="BM149" s="216" t="s">
        <v>1291</v>
      </c>
    </row>
    <row r="150" spans="1:65" s="2" customFormat="1" ht="16.5" customHeight="1">
      <c r="A150" s="39"/>
      <c r="B150" s="40"/>
      <c r="C150" s="205" t="s">
        <v>493</v>
      </c>
      <c r="D150" s="205" t="s">
        <v>145</v>
      </c>
      <c r="E150" s="206" t="s">
        <v>200</v>
      </c>
      <c r="F150" s="207" t="s">
        <v>1676</v>
      </c>
      <c r="G150" s="208" t="s">
        <v>189</v>
      </c>
      <c r="H150" s="209">
        <v>470</v>
      </c>
      <c r="I150" s="210"/>
      <c r="J150" s="211">
        <f>ROUND(I150*H150,2)</f>
        <v>0</v>
      </c>
      <c r="K150" s="207" t="s">
        <v>19</v>
      </c>
      <c r="L150" s="45"/>
      <c r="M150" s="212" t="s">
        <v>19</v>
      </c>
      <c r="N150" s="213" t="s">
        <v>43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150</v>
      </c>
      <c r="AT150" s="216" t="s">
        <v>145</v>
      </c>
      <c r="AU150" s="216" t="s">
        <v>72</v>
      </c>
      <c r="AY150" s="18" t="s">
        <v>143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80</v>
      </c>
      <c r="BK150" s="217">
        <f>ROUND(I150*H150,2)</f>
        <v>0</v>
      </c>
      <c r="BL150" s="18" t="s">
        <v>150</v>
      </c>
      <c r="BM150" s="216" t="s">
        <v>1295</v>
      </c>
    </row>
    <row r="151" spans="1:65" s="2" customFormat="1" ht="16.5" customHeight="1">
      <c r="A151" s="39"/>
      <c r="B151" s="40"/>
      <c r="C151" s="205" t="s">
        <v>497</v>
      </c>
      <c r="D151" s="205" t="s">
        <v>145</v>
      </c>
      <c r="E151" s="206" t="s">
        <v>1677</v>
      </c>
      <c r="F151" s="207" t="s">
        <v>1678</v>
      </c>
      <c r="G151" s="208" t="s">
        <v>189</v>
      </c>
      <c r="H151" s="209">
        <v>470</v>
      </c>
      <c r="I151" s="210"/>
      <c r="J151" s="211">
        <f>ROUND(I151*H151,2)</f>
        <v>0</v>
      </c>
      <c r="K151" s="207" t="s">
        <v>19</v>
      </c>
      <c r="L151" s="45"/>
      <c r="M151" s="212" t="s">
        <v>19</v>
      </c>
      <c r="N151" s="213" t="s">
        <v>43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150</v>
      </c>
      <c r="AT151" s="216" t="s">
        <v>145</v>
      </c>
      <c r="AU151" s="216" t="s">
        <v>72</v>
      </c>
      <c r="AY151" s="18" t="s">
        <v>143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80</v>
      </c>
      <c r="BK151" s="217">
        <f>ROUND(I151*H151,2)</f>
        <v>0</v>
      </c>
      <c r="BL151" s="18" t="s">
        <v>150</v>
      </c>
      <c r="BM151" s="216" t="s">
        <v>1298</v>
      </c>
    </row>
    <row r="152" spans="1:65" s="2" customFormat="1" ht="16.5" customHeight="1">
      <c r="A152" s="39"/>
      <c r="B152" s="40"/>
      <c r="C152" s="205" t="s">
        <v>501</v>
      </c>
      <c r="D152" s="205" t="s">
        <v>145</v>
      </c>
      <c r="E152" s="206" t="s">
        <v>1679</v>
      </c>
      <c r="F152" s="207" t="s">
        <v>1680</v>
      </c>
      <c r="G152" s="208" t="s">
        <v>1552</v>
      </c>
      <c r="H152" s="209">
        <v>4</v>
      </c>
      <c r="I152" s="210"/>
      <c r="J152" s="211">
        <f>ROUND(I152*H152,2)</f>
        <v>0</v>
      </c>
      <c r="K152" s="207" t="s">
        <v>19</v>
      </c>
      <c r="L152" s="45"/>
      <c r="M152" s="212" t="s">
        <v>19</v>
      </c>
      <c r="N152" s="213" t="s">
        <v>43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150</v>
      </c>
      <c r="AT152" s="216" t="s">
        <v>145</v>
      </c>
      <c r="AU152" s="216" t="s">
        <v>72</v>
      </c>
      <c r="AY152" s="18" t="s">
        <v>143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80</v>
      </c>
      <c r="BK152" s="217">
        <f>ROUND(I152*H152,2)</f>
        <v>0</v>
      </c>
      <c r="BL152" s="18" t="s">
        <v>150</v>
      </c>
      <c r="BM152" s="216" t="s">
        <v>1302</v>
      </c>
    </row>
    <row r="153" spans="1:65" s="2" customFormat="1" ht="16.5" customHeight="1">
      <c r="A153" s="39"/>
      <c r="B153" s="40"/>
      <c r="C153" s="205" t="s">
        <v>505</v>
      </c>
      <c r="D153" s="205" t="s">
        <v>145</v>
      </c>
      <c r="E153" s="206" t="s">
        <v>1681</v>
      </c>
      <c r="F153" s="207" t="s">
        <v>1682</v>
      </c>
      <c r="G153" s="208" t="s">
        <v>1552</v>
      </c>
      <c r="H153" s="209">
        <v>1</v>
      </c>
      <c r="I153" s="210"/>
      <c r="J153" s="211">
        <f>ROUND(I153*H153,2)</f>
        <v>0</v>
      </c>
      <c r="K153" s="207" t="s">
        <v>19</v>
      </c>
      <c r="L153" s="45"/>
      <c r="M153" s="212" t="s">
        <v>19</v>
      </c>
      <c r="N153" s="213" t="s">
        <v>43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150</v>
      </c>
      <c r="AT153" s="216" t="s">
        <v>145</v>
      </c>
      <c r="AU153" s="216" t="s">
        <v>72</v>
      </c>
      <c r="AY153" s="18" t="s">
        <v>143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80</v>
      </c>
      <c r="BK153" s="217">
        <f>ROUND(I153*H153,2)</f>
        <v>0</v>
      </c>
      <c r="BL153" s="18" t="s">
        <v>150</v>
      </c>
      <c r="BM153" s="216" t="s">
        <v>1306</v>
      </c>
    </row>
    <row r="154" spans="1:65" s="2" customFormat="1" ht="16.5" customHeight="1">
      <c r="A154" s="39"/>
      <c r="B154" s="40"/>
      <c r="C154" s="205" t="s">
        <v>511</v>
      </c>
      <c r="D154" s="205" t="s">
        <v>145</v>
      </c>
      <c r="E154" s="206" t="s">
        <v>207</v>
      </c>
      <c r="F154" s="207" t="s">
        <v>1683</v>
      </c>
      <c r="G154" s="208" t="s">
        <v>189</v>
      </c>
      <c r="H154" s="209">
        <v>470</v>
      </c>
      <c r="I154" s="210"/>
      <c r="J154" s="211">
        <f>ROUND(I154*H154,2)</f>
        <v>0</v>
      </c>
      <c r="K154" s="207" t="s">
        <v>19</v>
      </c>
      <c r="L154" s="45"/>
      <c r="M154" s="212" t="s">
        <v>19</v>
      </c>
      <c r="N154" s="213" t="s">
        <v>43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150</v>
      </c>
      <c r="AT154" s="216" t="s">
        <v>145</v>
      </c>
      <c r="AU154" s="216" t="s">
        <v>72</v>
      </c>
      <c r="AY154" s="18" t="s">
        <v>143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150</v>
      </c>
      <c r="BM154" s="216" t="s">
        <v>1310</v>
      </c>
    </row>
    <row r="155" spans="1:65" s="2" customFormat="1" ht="16.5" customHeight="1">
      <c r="A155" s="39"/>
      <c r="B155" s="40"/>
      <c r="C155" s="205" t="s">
        <v>516</v>
      </c>
      <c r="D155" s="205" t="s">
        <v>145</v>
      </c>
      <c r="E155" s="206" t="s">
        <v>1684</v>
      </c>
      <c r="F155" s="207" t="s">
        <v>1685</v>
      </c>
      <c r="G155" s="208" t="s">
        <v>1552</v>
      </c>
      <c r="H155" s="209">
        <v>112</v>
      </c>
      <c r="I155" s="210"/>
      <c r="J155" s="211">
        <f>ROUND(I155*H155,2)</f>
        <v>0</v>
      </c>
      <c r="K155" s="207" t="s">
        <v>19</v>
      </c>
      <c r="L155" s="45"/>
      <c r="M155" s="212" t="s">
        <v>19</v>
      </c>
      <c r="N155" s="213" t="s">
        <v>43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150</v>
      </c>
      <c r="AT155" s="216" t="s">
        <v>145</v>
      </c>
      <c r="AU155" s="216" t="s">
        <v>72</v>
      </c>
      <c r="AY155" s="18" t="s">
        <v>143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80</v>
      </c>
      <c r="BK155" s="217">
        <f>ROUND(I155*H155,2)</f>
        <v>0</v>
      </c>
      <c r="BL155" s="18" t="s">
        <v>150</v>
      </c>
      <c r="BM155" s="216" t="s">
        <v>1317</v>
      </c>
    </row>
    <row r="156" spans="1:65" s="2" customFormat="1" ht="16.5" customHeight="1">
      <c r="A156" s="39"/>
      <c r="B156" s="40"/>
      <c r="C156" s="205" t="s">
        <v>521</v>
      </c>
      <c r="D156" s="205" t="s">
        <v>145</v>
      </c>
      <c r="E156" s="206" t="s">
        <v>1686</v>
      </c>
      <c r="F156" s="207" t="s">
        <v>1687</v>
      </c>
      <c r="G156" s="208" t="s">
        <v>1575</v>
      </c>
      <c r="H156" s="209">
        <v>59.125</v>
      </c>
      <c r="I156" s="210"/>
      <c r="J156" s="211">
        <f>ROUND(I156*H156,2)</f>
        <v>0</v>
      </c>
      <c r="K156" s="207" t="s">
        <v>19</v>
      </c>
      <c r="L156" s="45"/>
      <c r="M156" s="246" t="s">
        <v>19</v>
      </c>
      <c r="N156" s="247" t="s">
        <v>43</v>
      </c>
      <c r="O156" s="24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150</v>
      </c>
      <c r="AT156" s="216" t="s">
        <v>145</v>
      </c>
      <c r="AU156" s="216" t="s">
        <v>72</v>
      </c>
      <c r="AY156" s="18" t="s">
        <v>143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150</v>
      </c>
      <c r="BM156" s="216" t="s">
        <v>1324</v>
      </c>
    </row>
    <row r="157" spans="1:31" s="2" customFormat="1" ht="6.95" customHeight="1">
      <c r="A157" s="39"/>
      <c r="B157" s="60"/>
      <c r="C157" s="61"/>
      <c r="D157" s="61"/>
      <c r="E157" s="61"/>
      <c r="F157" s="61"/>
      <c r="G157" s="61"/>
      <c r="H157" s="61"/>
      <c r="I157" s="61"/>
      <c r="J157" s="61"/>
      <c r="K157" s="61"/>
      <c r="L157" s="45"/>
      <c r="M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</sheetData>
  <sheetProtection password="CC35" sheet="1" objects="1" scenarios="1" formatColumns="0" formatRows="0" autoFilter="0"/>
  <autoFilter ref="C78:K156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KAREL-PC\Karel</dc:creator>
  <cp:keywords/>
  <dc:description/>
  <cp:lastModifiedBy>KAREL-PC\Karel</cp:lastModifiedBy>
  <dcterms:created xsi:type="dcterms:W3CDTF">2023-02-07T07:26:57Z</dcterms:created>
  <dcterms:modified xsi:type="dcterms:W3CDTF">2023-02-07T07:27:09Z</dcterms:modified>
  <cp:category/>
  <cp:version/>
  <cp:contentType/>
  <cp:contentStatus/>
</cp:coreProperties>
</file>