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5022 - Chotěšov - okružn..." sheetId="2" r:id="rId2"/>
  </sheets>
  <definedNames>
    <definedName name="_xlnm.Print_Area" localSheetId="0">'Rekapitulace stavby'!$D$4:$AO$76,'Rekapitulace stavby'!$C$82:$AQ$96</definedName>
    <definedName name="_xlnm._FilterDatabase" localSheetId="1" hidden="1">'15022 - Chotěšov - okružn...'!$C$120:$K$170</definedName>
    <definedName name="_xlnm.Print_Area" localSheetId="1">'15022 - Chotěšov - okružn...'!$C$4:$J$76,'15022 - Chotěšov - okružn...'!$C$82:$J$104,'15022 - Chotěšov - okružn...'!$C$110:$J$170</definedName>
    <definedName name="_xlnm.Print_Titles" localSheetId="0">'Rekapitulace stavby'!$92:$92</definedName>
    <definedName name="_xlnm.Print_Titles" localSheetId="1">'15022 - Chotěšov - okružn...'!$120:$120</definedName>
  </definedNames>
  <calcPr fullCalcOnLoad="1"/>
</workbook>
</file>

<file path=xl/sharedStrings.xml><?xml version="1.0" encoding="utf-8"?>
<sst xmlns="http://schemas.openxmlformats.org/spreadsheetml/2006/main" count="871" uniqueCount="301">
  <si>
    <t>Export Komplet</t>
  </si>
  <si>
    <t/>
  </si>
  <si>
    <t>2.0</t>
  </si>
  <si>
    <t>ZAMOK</t>
  </si>
  <si>
    <t>False</t>
  </si>
  <si>
    <t>{0b9f6f75-25e9-4c25-940d-6e46046cbd49}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</si>
  <si>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</si>
  <si>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</si>
  <si>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</si>
  <si>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</si>
  <si>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</si>
  <si>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</si>
  <si>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</si>
  <si>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</si>
  <si>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</si>
  <si>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</si>
  <si>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</si>
  <si>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Chotěšov - okružní křižovatka, SO510 - přeložka STL plynovodu</t>
  </si>
  <si>
    <t>KSO:</t>
  </si>
  <si>
    <t>CC-CZ:</t>
  </si>
  <si>
    <t>Místo:</t>
  </si>
  <si>
    <t>Chotěšov</t>
  </si>
  <si>
    <t>Datum:</t>
  </si>
  <si>
    <t>29. 9. 2022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</si>
  <si>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</si>
  <si>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</si>
  <si>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</si>
  <si>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</si>
  <si>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</si>
  <si>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</si>
  <si>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</si>
  <si>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KORECKÝ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</si>
  <si>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</si>
  <si>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</si>
  <si>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</si>
  <si>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</si>
  <si>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</si>
  <si>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</si>
  <si>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</si>
  <si>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</si>
  <si>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</si>
  <si>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</si>
  <si>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</si>
  <si>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</si>
  <si>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</si>
  <si>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</si>
  <si>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</si>
  <si>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</si>
  <si>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</si>
  <si>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</si>
  <si>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</si>
  <si>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</si>
  <si>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</si>
  <si>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</si>
  <si>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</si>
  <si>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</si>
  <si>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</si>
  <si>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</si>
  <si>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</si>
  <si>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</si>
  <si>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</si>
  <si>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</si>
  <si>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</si>
  <si>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</si>
  <si>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</si>
  <si>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</si>
  <si>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</si>
  <si>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</si>
  <si>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</si>
  <si>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</si>
  <si>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</si>
  <si>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</si>
  <si>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</si>
  <si>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</si>
  <si>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</si>
  <si>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</si>
  <si>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</si>
  <si>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</si>
  <si>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</si>
  <si>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</si>
  <si>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</si>
  <si>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</si>
  <si>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</si>
  <si>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</si>
  <si>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</si>
  <si>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</si>
  <si>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</si>
  <si>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</si>
  <si>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</si>
  <si>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</si>
  <si>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</si>
  <si>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46-M - Zemní práce při extr.mont.pracích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</si>
  <si>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</si>
  <si>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</si>
  <si>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</si>
  <si>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</si>
  <si>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</si>
  <si>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</si>
  <si>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</si>
  <si>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</si>
  <si>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</si>
  <si>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</si>
  <si>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</si>
  <si>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</si>
  <si>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</si>
  <si>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</si>
  <si>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</si>
  <si>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</si>
  <si>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</si>
  <si>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</si>
  <si>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</si>
  <si>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</si>
  <si>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</si>
  <si>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</si>
  <si>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</si>
  <si>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</si>
  <si>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043154000</t>
  </si>
  <si>
    <t>Zkoušky hutnicí</t>
  </si>
  <si>
    <t>klp</t>
  </si>
  <si>
    <t>1024</t>
  </si>
  <si>
    <t>-1594049146</t>
  </si>
  <si>
    <t>3</t>
  </si>
  <si>
    <t>131251100</t>
  </si>
  <si>
    <t>Hloubení jam nezapažených v hornině třídy těžitelnosti I, skupiny 3 objem do 20 m3 strojně</t>
  </si>
  <si>
    <t>m3</t>
  </si>
  <si>
    <t>4</t>
  </si>
  <si>
    <t>-665116627</t>
  </si>
  <si>
    <t>5</t>
  </si>
  <si>
    <t>132251103</t>
  </si>
  <si>
    <t>Hloubení rýh nezapažených  š do 800 mm v hornině třídy těžitelnosti I, skupiny 3 objem do 100 m3 strojně</t>
  </si>
  <si>
    <t>-282337396</t>
  </si>
  <si>
    <t>11</t>
  </si>
  <si>
    <t>162351103</t>
  </si>
  <si>
    <t>Vodorovné přemístění do 500 m výkopku/sypaniny z horniny třídy těžitelnosti I, skupiny 1 až 3</t>
  </si>
  <si>
    <t>808225361</t>
  </si>
  <si>
    <t>13</t>
  </si>
  <si>
    <t>174151101</t>
  </si>
  <si>
    <t>Zásyp jam, šachet rýh nebo kolem objektů sypaninou se zhutněním</t>
  </si>
  <si>
    <t>1402939884</t>
  </si>
  <si>
    <t>175111101</t>
  </si>
  <si>
    <t>Obsypání potrubí ručně sypaninou bez prohození, uloženou do 3 m</t>
  </si>
  <si>
    <t>1547713768</t>
  </si>
  <si>
    <t>38</t>
  </si>
  <si>
    <t>M</t>
  </si>
  <si>
    <t>58337303</t>
  </si>
  <si>
    <t>štěrkopísek frakce 0/8</t>
  </si>
  <si>
    <t>t</t>
  </si>
  <si>
    <t>8</t>
  </si>
  <si>
    <t>410387097</t>
  </si>
  <si>
    <t>46-M</t>
  </si>
  <si>
    <t>Zemní práce při extr.mont.pracích</t>
  </si>
  <si>
    <t>54</t>
  </si>
  <si>
    <t>220270603</t>
  </si>
  <si>
    <t>Montáž vodič Cu pevně uložený CY, CYA 2,5 mm2</t>
  </si>
  <si>
    <t>m</t>
  </si>
  <si>
    <t>64</t>
  </si>
  <si>
    <t>991380026</t>
  </si>
  <si>
    <t>55</t>
  </si>
  <si>
    <t>341095130</t>
  </si>
  <si>
    <t>kabel silový s Cu jádrem plochý 1 kV 2x2,5mm2</t>
  </si>
  <si>
    <t>256</t>
  </si>
  <si>
    <t>1893148666</t>
  </si>
  <si>
    <t>Práce a dodávky M</t>
  </si>
  <si>
    <t>18</t>
  </si>
  <si>
    <t>230086143</t>
  </si>
  <si>
    <t>Demontáž plastového potrubí dn do 225 mm</t>
  </si>
  <si>
    <t>-970972859</t>
  </si>
  <si>
    <t>22</t>
  </si>
  <si>
    <t>899722113</t>
  </si>
  <si>
    <t>Krytí potrubí z plastů výstražnou fólií z PVC 34cm</t>
  </si>
  <si>
    <t>1843156553</t>
  </si>
  <si>
    <t>23-M</t>
  </si>
  <si>
    <t>Montáže potrubí</t>
  </si>
  <si>
    <t>56</t>
  </si>
  <si>
    <t>230170004</t>
  </si>
  <si>
    <t>Tlakové zkoušky těsnosti potrubí - příprava DN přes 125 do 200</t>
  </si>
  <si>
    <t>sada</t>
  </si>
  <si>
    <t>-1815237058</t>
  </si>
  <si>
    <t>57</t>
  </si>
  <si>
    <t>230170014</t>
  </si>
  <si>
    <t>Tlakové zkoušky těsnosti potrubí - zkouška DN do 200</t>
  </si>
  <si>
    <t>1243322536</t>
  </si>
  <si>
    <t>73</t>
  </si>
  <si>
    <t>230200222</t>
  </si>
  <si>
    <t>Jednostranné přerušení průtoku plynu 2 balony vloženými ručně v plastovém potrubí do dn 225 mm</t>
  </si>
  <si>
    <t>kus</t>
  </si>
  <si>
    <t>-2006308291</t>
  </si>
  <si>
    <t>72</t>
  </si>
  <si>
    <t>230200271</t>
  </si>
  <si>
    <t>Jednostranné přerušení průtoku plynu stlačením plastového potrubí dn do 63 mm - jedním stlačovadlem</t>
  </si>
  <si>
    <t>1126012465</t>
  </si>
  <si>
    <t>63</t>
  </si>
  <si>
    <t>230205025</t>
  </si>
  <si>
    <t>Montáž potrubí plastového svařované na tupo nebo elektrospojkou dn 32 mm en 3,0 mm</t>
  </si>
  <si>
    <t>-1905474779</t>
  </si>
  <si>
    <t>28613900R</t>
  </si>
  <si>
    <t>potrubí PE DSR11 dn32 s opláštěním</t>
  </si>
  <si>
    <t>-1935119295</t>
  </si>
  <si>
    <t>67</t>
  </si>
  <si>
    <t>230205031</t>
  </si>
  <si>
    <t>Montáž potrubí plastového svařované na tupo nebo elektrospojkou dn 40 mm en 3,7 mm</t>
  </si>
  <si>
    <t>-35604331</t>
  </si>
  <si>
    <t>68</t>
  </si>
  <si>
    <t>28613912</t>
  </si>
  <si>
    <t>potrubí plynovodní PE 100RC SDR 11 PN 0,4MPa D 40x3,7mm</t>
  </si>
  <si>
    <t>-223894015</t>
  </si>
  <si>
    <t>69</t>
  </si>
  <si>
    <t>230205035</t>
  </si>
  <si>
    <t>Montáž potrubí plastového svařované na tupo nebo elektrospojkou dn 50 mm en 4,6 mm</t>
  </si>
  <si>
    <t>-102341115</t>
  </si>
  <si>
    <t>70</t>
  </si>
  <si>
    <t>28613526</t>
  </si>
  <si>
    <t>potrubí třívrstvé PE100 RC SDR11 50x4,60 dl 12m</t>
  </si>
  <si>
    <t>128</t>
  </si>
  <si>
    <t>-2019539647</t>
  </si>
  <si>
    <t>58</t>
  </si>
  <si>
    <t>230205125</t>
  </si>
  <si>
    <t>Montáž potrubí plastového svařovaného na tupo nebo elektrospojkou dn 160 mm en 9,1 mm</t>
  </si>
  <si>
    <t>1774612386</t>
  </si>
  <si>
    <t>65</t>
  </si>
  <si>
    <t>28613904</t>
  </si>
  <si>
    <t>potrubí plynovodní PE 100RC SDR 17,6 PN 0,1MPa tyče 12m 160x9,1mm</t>
  </si>
  <si>
    <t>1986014620</t>
  </si>
  <si>
    <t>77</t>
  </si>
  <si>
    <t>230205225</t>
  </si>
  <si>
    <t>Montáž trubního dílu PE elektrotvarovky nebo svařovaného na tupo dn 32 mm en 2,0 mm</t>
  </si>
  <si>
    <t>1292078099</t>
  </si>
  <si>
    <t>79</t>
  </si>
  <si>
    <t>615502R</t>
  </si>
  <si>
    <t>elektroredukce dn32/25</t>
  </si>
  <si>
    <t>-561337641</t>
  </si>
  <si>
    <t>78</t>
  </si>
  <si>
    <t>28614199</t>
  </si>
  <si>
    <t>koleno 90° SDR11 PE 100 PN16 D 32mm</t>
  </si>
  <si>
    <t>-1984254351</t>
  </si>
  <si>
    <t>74</t>
  </si>
  <si>
    <t>230205235</t>
  </si>
  <si>
    <t>Montáž trubního dílu PE elektrotvarovky nebo svařovaného na tupo dn 50 mm en 4,5 mm</t>
  </si>
  <si>
    <t>1466751597</t>
  </si>
  <si>
    <t>76</t>
  </si>
  <si>
    <t>28614838</t>
  </si>
  <si>
    <t>koleno 45° SDR11 PE 100 PN16 D 50mm</t>
  </si>
  <si>
    <t>616499028</t>
  </si>
  <si>
    <t>75</t>
  </si>
  <si>
    <t>28614812</t>
  </si>
  <si>
    <t>koleno 90° SDR11 PE 100 PN16 D 50mm</t>
  </si>
  <si>
    <t>-636280095</t>
  </si>
  <si>
    <t>59</t>
  </si>
  <si>
    <t>230205411</t>
  </si>
  <si>
    <t>Montáž trubního dílu PE svařovaného na tupo nebo elektrospojkou dn 160 mm en 9,1 mm</t>
  </si>
  <si>
    <t>-1281328557</t>
  </si>
  <si>
    <t>66</t>
  </si>
  <si>
    <t>286102232R</t>
  </si>
  <si>
    <t>Elektrotvarovka sedlová balonovací  dn160</t>
  </si>
  <si>
    <t>ks</t>
  </si>
  <si>
    <t>-158958256</t>
  </si>
  <si>
    <t>60</t>
  </si>
  <si>
    <t>612641R</t>
  </si>
  <si>
    <t>navrtávací odbočkový T-kus 160/32</t>
  </si>
  <si>
    <t>1373488635</t>
  </si>
  <si>
    <t>61</t>
  </si>
  <si>
    <t>615675R</t>
  </si>
  <si>
    <t>navrtávací odbočkový T-kus 160/40</t>
  </si>
  <si>
    <t>618477296</t>
  </si>
  <si>
    <t>62</t>
  </si>
  <si>
    <t>612650R</t>
  </si>
  <si>
    <t>navrtávací odbořkový T-kus 160/50</t>
  </si>
  <si>
    <t>1686282369</t>
  </si>
  <si>
    <t>28</t>
  </si>
  <si>
    <t>28613488R1</t>
  </si>
  <si>
    <t>Elektrokoleno PE dn160*90</t>
  </si>
  <si>
    <t>-1458630993</t>
  </si>
  <si>
    <t>80</t>
  </si>
  <si>
    <t>230208514</t>
  </si>
  <si>
    <t>Odplynění a inertizace ocelového potrubí DN přes 100 do 200 mm</t>
  </si>
  <si>
    <t>1993452727</t>
  </si>
  <si>
    <t>VRN</t>
  </si>
  <si>
    <t>Vedlejší rozpočtové náklady</t>
  </si>
  <si>
    <t>VRN1</t>
  </si>
  <si>
    <t>Průzkumné, geodetické a projektové práce</t>
  </si>
  <si>
    <t>48</t>
  </si>
  <si>
    <t>012002000</t>
  </si>
  <si>
    <t>Geodetické práce ( před výstavbou, po výstavbě)</t>
  </si>
  <si>
    <t>153755607</t>
  </si>
  <si>
    <t>VRN3</t>
  </si>
  <si>
    <t>Zařízení staveniště</t>
  </si>
  <si>
    <t>49</t>
  </si>
  <si>
    <t>034002000</t>
  </si>
  <si>
    <t>Zabezpečení staveniště</t>
  </si>
  <si>
    <t>kpl</t>
  </si>
  <si>
    <t>2113559525</t>
  </si>
  <si>
    <t>VRN4</t>
  </si>
  <si>
    <t>Inženýrská činnost</t>
  </si>
  <si>
    <t>50</t>
  </si>
  <si>
    <t>044002000</t>
  </si>
  <si>
    <t>Revize</t>
  </si>
  <si>
    <t>-1179106600</t>
  </si>
  <si>
    <t>51</t>
  </si>
  <si>
    <t>045002000</t>
  </si>
  <si>
    <t>Kompletační, Inženýrská a koordinační činnost (dozor, dokumentace atd. )</t>
  </si>
  <si>
    <t>117219429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</si>
</sst>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15022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Chotěšov - okružní křižovatka, SO510 - přeložka STL plynovodu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Chotěšov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29. 9. 2022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KORECKÝ s.r.o.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KORECKÝ s.r.o.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74</v>
      </c>
      <c r="BT94" s="114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0" s="7" customFormat="1" ht="24.75" customHeight="1">
      <c r="A95" s="115" t="s">
        <v>78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'15022 - Chotěšov - okružn...'!J28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79</v>
      </c>
      <c r="AR95" s="122"/>
      <c r="AS95" s="123">
        <v>0</v>
      </c>
      <c r="AT95" s="124">
        <f>ROUND(SUM(AV95:AW95),2)</f>
        <v>0</v>
      </c>
      <c r="AU95" s="125">
        <f>'15022 - Chotěšov - okružn...'!P121</f>
        <v>0</v>
      </c>
      <c r="AV95" s="124">
        <f>'15022 - Chotěšov - okružn...'!J31</f>
        <v>0</v>
      </c>
      <c r="AW95" s="124">
        <f>'15022 - Chotěšov - okružn...'!J32</f>
        <v>0</v>
      </c>
      <c r="AX95" s="124">
        <f>'15022 - Chotěšov - okružn...'!J33</f>
        <v>0</v>
      </c>
      <c r="AY95" s="124">
        <f>'15022 - Chotěšov - okružn...'!J34</f>
        <v>0</v>
      </c>
      <c r="AZ95" s="124">
        <f>'15022 - Chotěšov - okružn...'!F31</f>
        <v>0</v>
      </c>
      <c r="BA95" s="124">
        <f>'15022 - Chotěšov - okružn...'!F32</f>
        <v>0</v>
      </c>
      <c r="BB95" s="124">
        <f>'15022 - Chotěšov - okružn...'!F33</f>
        <v>0</v>
      </c>
      <c r="BC95" s="124">
        <f>'15022 - Chotěšov - okružn...'!F34</f>
        <v>0</v>
      </c>
      <c r="BD95" s="126">
        <f>'15022 - Chotěšov - okružn...'!F35</f>
        <v>0</v>
      </c>
      <c r="BE95" s="7"/>
      <c r="BT95" s="127" t="s">
        <v>80</v>
      </c>
      <c r="BU95" s="127" t="s">
        <v>81</v>
      </c>
      <c r="BV95" s="127" t="s">
        <v>76</v>
      </c>
      <c r="BW95" s="127" t="s">
        <v>5</v>
      </c>
      <c r="BX95" s="127" t="s">
        <v>77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5022 - Chotěšov - okruž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82</v>
      </c>
    </row>
    <row r="4" spans="2:46" s="1" customFormat="1" ht="24.95" customHeight="1">
      <c r="B4" s="17"/>
      <c r="D4" s="130" t="s">
        <v>83</v>
      </c>
      <c r="L4" s="17"/>
      <c r="M4" s="131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30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29. 9. 2022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4" t="str">
        <f>IF('Rekapitulace stavby'!E11="","",'Rekapitulace stavby'!E11)</f>
        <v xml:space="preserve"> </v>
      </c>
      <c r="F13" s="35"/>
      <c r="G13" s="35"/>
      <c r="H13" s="35"/>
      <c r="I13" s="132" t="s">
        <v>27</v>
      </c>
      <c r="J13" s="134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2" t="s">
        <v>28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27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2" t="s">
        <v>30</v>
      </c>
      <c r="E18" s="35"/>
      <c r="F18" s="35"/>
      <c r="G18" s="35"/>
      <c r="H18" s="35"/>
      <c r="I18" s="132" t="s">
        <v>25</v>
      </c>
      <c r="J18" s="134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4" t="s">
        <v>31</v>
      </c>
      <c r="F19" s="35"/>
      <c r="G19" s="35"/>
      <c r="H19" s="35"/>
      <c r="I19" s="132" t="s">
        <v>27</v>
      </c>
      <c r="J19" s="134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2" t="s">
        <v>33</v>
      </c>
      <c r="E21" s="35"/>
      <c r="F21" s="35"/>
      <c r="G21" s="35"/>
      <c r="H21" s="35"/>
      <c r="I21" s="132" t="s">
        <v>25</v>
      </c>
      <c r="J21" s="134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4" t="s">
        <v>31</v>
      </c>
      <c r="F22" s="35"/>
      <c r="G22" s="35"/>
      <c r="H22" s="35"/>
      <c r="I22" s="132" t="s">
        <v>27</v>
      </c>
      <c r="J22" s="134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2" t="s">
        <v>34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1" t="s">
        <v>35</v>
      </c>
      <c r="E28" s="35"/>
      <c r="F28" s="35"/>
      <c r="G28" s="35"/>
      <c r="H28" s="35"/>
      <c r="I28" s="35"/>
      <c r="J28" s="142">
        <f>ROUND(J121,2)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3" t="s">
        <v>37</v>
      </c>
      <c r="G30" s="35"/>
      <c r="H30" s="35"/>
      <c r="I30" s="143" t="s">
        <v>36</v>
      </c>
      <c r="J30" s="143" t="s">
        <v>38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44" t="s">
        <v>39</v>
      </c>
      <c r="E31" s="132" t="s">
        <v>40</v>
      </c>
      <c r="F31" s="145">
        <f>ROUND((SUM(BE121:BE170)),2)</f>
        <v>0</v>
      </c>
      <c r="G31" s="35"/>
      <c r="H31" s="35"/>
      <c r="I31" s="146">
        <v>0.21</v>
      </c>
      <c r="J31" s="145">
        <f>ROUND(((SUM(BE121:BE170))*I31),2)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2" t="s">
        <v>41</v>
      </c>
      <c r="F32" s="145">
        <f>ROUND((SUM(BF121:BF170)),2)</f>
        <v>0</v>
      </c>
      <c r="G32" s="35"/>
      <c r="H32" s="35"/>
      <c r="I32" s="146">
        <v>0.15</v>
      </c>
      <c r="J32" s="145">
        <f>ROUND(((SUM(BF121:BF170))*I32),2)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42</v>
      </c>
      <c r="F33" s="145">
        <f>ROUND((SUM(BG121:BG170)),2)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43</v>
      </c>
      <c r="F34" s="145">
        <f>ROUND((SUM(BH121:BH170)),2)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44</v>
      </c>
      <c r="F35" s="145">
        <f>ROUND((SUM(BI121:BI170)),2)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7"/>
      <c r="D37" s="148" t="s">
        <v>45</v>
      </c>
      <c r="E37" s="149"/>
      <c r="F37" s="149"/>
      <c r="G37" s="150" t="s">
        <v>46</v>
      </c>
      <c r="H37" s="151" t="s">
        <v>47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4" t="s">
        <v>48</v>
      </c>
      <c r="E50" s="155"/>
      <c r="F50" s="155"/>
      <c r="G50" s="154" t="s">
        <v>49</v>
      </c>
      <c r="H50" s="155"/>
      <c r="I50" s="155"/>
      <c r="J50" s="155"/>
      <c r="K50" s="15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6" t="s">
        <v>50</v>
      </c>
      <c r="E61" s="157"/>
      <c r="F61" s="158" t="s">
        <v>51</v>
      </c>
      <c r="G61" s="156" t="s">
        <v>50</v>
      </c>
      <c r="H61" s="157"/>
      <c r="I61" s="157"/>
      <c r="J61" s="159" t="s">
        <v>51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4" t="s">
        <v>52</v>
      </c>
      <c r="E65" s="160"/>
      <c r="F65" s="160"/>
      <c r="G65" s="154" t="s">
        <v>53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6" t="s">
        <v>50</v>
      </c>
      <c r="E76" s="157"/>
      <c r="F76" s="158" t="s">
        <v>51</v>
      </c>
      <c r="G76" s="156" t="s">
        <v>50</v>
      </c>
      <c r="H76" s="157"/>
      <c r="I76" s="157"/>
      <c r="J76" s="159" t="s">
        <v>51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30" customHeight="1">
      <c r="A85" s="35"/>
      <c r="B85" s="36"/>
      <c r="C85" s="37"/>
      <c r="D85" s="37"/>
      <c r="E85" s="73" t="str">
        <f>E7</f>
        <v>Chotěšov - okružní křižovatka, SO510 - přeložka STL plynovodu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Chotěšov</v>
      </c>
      <c r="G87" s="37"/>
      <c r="H87" s="37"/>
      <c r="I87" s="29" t="s">
        <v>22</v>
      </c>
      <c r="J87" s="76" t="str">
        <f>IF(J10="","",J10)</f>
        <v>29. 9. 2022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29" t="s">
        <v>30</v>
      </c>
      <c r="J89" s="33" t="str">
        <f>E19</f>
        <v>KORECKÝ s.r.o.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29" t="s">
        <v>33</v>
      </c>
      <c r="J90" s="33" t="str">
        <f>E22</f>
        <v>KORECKÝ s.r.o.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85</v>
      </c>
      <c r="D92" s="166"/>
      <c r="E92" s="166"/>
      <c r="F92" s="166"/>
      <c r="G92" s="166"/>
      <c r="H92" s="166"/>
      <c r="I92" s="166"/>
      <c r="J92" s="167" t="s">
        <v>86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87</v>
      </c>
      <c r="D94" s="37"/>
      <c r="E94" s="37"/>
      <c r="F94" s="37"/>
      <c r="G94" s="37"/>
      <c r="H94" s="37"/>
      <c r="I94" s="37"/>
      <c r="J94" s="107">
        <f>J121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88</v>
      </c>
    </row>
    <row r="95" spans="1:31" s="9" customFormat="1" ht="24.95" customHeight="1">
      <c r="A95" s="9"/>
      <c r="B95" s="169"/>
      <c r="C95" s="170"/>
      <c r="D95" s="171" t="s">
        <v>89</v>
      </c>
      <c r="E95" s="172"/>
      <c r="F95" s="172"/>
      <c r="G95" s="172"/>
      <c r="H95" s="172"/>
      <c r="I95" s="172"/>
      <c r="J95" s="173">
        <f>J122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90</v>
      </c>
      <c r="E96" s="178"/>
      <c r="F96" s="178"/>
      <c r="G96" s="178"/>
      <c r="H96" s="178"/>
      <c r="I96" s="178"/>
      <c r="J96" s="179">
        <f>J123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91</v>
      </c>
      <c r="E97" s="178"/>
      <c r="F97" s="178"/>
      <c r="G97" s="178"/>
      <c r="H97" s="178"/>
      <c r="I97" s="178"/>
      <c r="J97" s="179">
        <f>J131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9" customFormat="1" ht="24.95" customHeight="1">
      <c r="A98" s="9"/>
      <c r="B98" s="169"/>
      <c r="C98" s="170"/>
      <c r="D98" s="171" t="s">
        <v>92</v>
      </c>
      <c r="E98" s="172"/>
      <c r="F98" s="172"/>
      <c r="G98" s="172"/>
      <c r="H98" s="172"/>
      <c r="I98" s="172"/>
      <c r="J98" s="173">
        <f>J134</f>
        <v>0</v>
      </c>
      <c r="K98" s="170"/>
      <c r="L98" s="17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75"/>
      <c r="C99" s="176"/>
      <c r="D99" s="177" t="s">
        <v>93</v>
      </c>
      <c r="E99" s="178"/>
      <c r="F99" s="178"/>
      <c r="G99" s="178"/>
      <c r="H99" s="178"/>
      <c r="I99" s="178"/>
      <c r="J99" s="179">
        <f>J137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69"/>
      <c r="C100" s="170"/>
      <c r="D100" s="171" t="s">
        <v>94</v>
      </c>
      <c r="E100" s="172"/>
      <c r="F100" s="172"/>
      <c r="G100" s="172"/>
      <c r="H100" s="172"/>
      <c r="I100" s="172"/>
      <c r="J100" s="173">
        <f>J163</f>
        <v>0</v>
      </c>
      <c r="K100" s="170"/>
      <c r="L100" s="17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75"/>
      <c r="C101" s="176"/>
      <c r="D101" s="177" t="s">
        <v>95</v>
      </c>
      <c r="E101" s="178"/>
      <c r="F101" s="178"/>
      <c r="G101" s="178"/>
      <c r="H101" s="178"/>
      <c r="I101" s="178"/>
      <c r="J101" s="179">
        <f>J164</f>
        <v>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5"/>
      <c r="C102" s="176"/>
      <c r="D102" s="177" t="s">
        <v>96</v>
      </c>
      <c r="E102" s="178"/>
      <c r="F102" s="178"/>
      <c r="G102" s="178"/>
      <c r="H102" s="178"/>
      <c r="I102" s="178"/>
      <c r="J102" s="179">
        <f>J166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5"/>
      <c r="C103" s="176"/>
      <c r="D103" s="177" t="s">
        <v>97</v>
      </c>
      <c r="E103" s="178"/>
      <c r="F103" s="178"/>
      <c r="G103" s="178"/>
      <c r="H103" s="178"/>
      <c r="I103" s="178"/>
      <c r="J103" s="179">
        <f>J168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98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30" customHeight="1">
      <c r="A113" s="35"/>
      <c r="B113" s="36"/>
      <c r="C113" s="37"/>
      <c r="D113" s="37"/>
      <c r="E113" s="73" t="str">
        <f>E7</f>
        <v>Chotěšov - okružní křižovatka, SO510 - přeložka STL plynovodu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F10</f>
        <v>Chotěšov</v>
      </c>
      <c r="G115" s="37"/>
      <c r="H115" s="37"/>
      <c r="I115" s="29" t="s">
        <v>22</v>
      </c>
      <c r="J115" s="76" t="str">
        <f>IF(J10="","",J10)</f>
        <v>29. 9. 2022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E13</f>
        <v xml:space="preserve"> </v>
      </c>
      <c r="G117" s="37"/>
      <c r="H117" s="37"/>
      <c r="I117" s="29" t="s">
        <v>30</v>
      </c>
      <c r="J117" s="33" t="str">
        <f>E19</f>
        <v>KORECKÝ s.r.o.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28</v>
      </c>
      <c r="D118" s="37"/>
      <c r="E118" s="37"/>
      <c r="F118" s="24" t="str">
        <f>IF(E16="","",E16)</f>
        <v>Vyplň údaj</v>
      </c>
      <c r="G118" s="37"/>
      <c r="H118" s="37"/>
      <c r="I118" s="29" t="s">
        <v>33</v>
      </c>
      <c r="J118" s="33" t="str">
        <f>E22</f>
        <v>KORECKÝ s.r.o.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81"/>
      <c r="B120" s="182"/>
      <c r="C120" s="183" t="s">
        <v>99</v>
      </c>
      <c r="D120" s="184" t="s">
        <v>60</v>
      </c>
      <c r="E120" s="184" t="s">
        <v>56</v>
      </c>
      <c r="F120" s="184" t="s">
        <v>57</v>
      </c>
      <c r="G120" s="184" t="s">
        <v>100</v>
      </c>
      <c r="H120" s="184" t="s">
        <v>101</v>
      </c>
      <c r="I120" s="184" t="s">
        <v>102</v>
      </c>
      <c r="J120" s="185" t="s">
        <v>86</v>
      </c>
      <c r="K120" s="186" t="s">
        <v>103</v>
      </c>
      <c r="L120" s="187"/>
      <c r="M120" s="97" t="s">
        <v>1</v>
      </c>
      <c r="N120" s="98" t="s">
        <v>39</v>
      </c>
      <c r="O120" s="98" t="s">
        <v>104</v>
      </c>
      <c r="P120" s="98" t="s">
        <v>105</v>
      </c>
      <c r="Q120" s="98" t="s">
        <v>106</v>
      </c>
      <c r="R120" s="98" t="s">
        <v>107</v>
      </c>
      <c r="S120" s="98" t="s">
        <v>108</v>
      </c>
      <c r="T120" s="99" t="s">
        <v>109</v>
      </c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</row>
    <row r="121" spans="1:63" s="2" customFormat="1" ht="22.8" customHeight="1">
      <c r="A121" s="35"/>
      <c r="B121" s="36"/>
      <c r="C121" s="104" t="s">
        <v>110</v>
      </c>
      <c r="D121" s="37"/>
      <c r="E121" s="37"/>
      <c r="F121" s="37"/>
      <c r="G121" s="37"/>
      <c r="H121" s="37"/>
      <c r="I121" s="37"/>
      <c r="J121" s="188">
        <f>BK121</f>
        <v>0</v>
      </c>
      <c r="K121" s="37"/>
      <c r="L121" s="41"/>
      <c r="M121" s="100"/>
      <c r="N121" s="189"/>
      <c r="O121" s="101"/>
      <c r="P121" s="190">
        <f>P122+P134+P163</f>
        <v>0</v>
      </c>
      <c r="Q121" s="101"/>
      <c r="R121" s="190">
        <f>R122+R134+R163</f>
        <v>110.6705</v>
      </c>
      <c r="S121" s="101"/>
      <c r="T121" s="191">
        <f>T122+T134+T163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74</v>
      </c>
      <c r="AU121" s="14" t="s">
        <v>88</v>
      </c>
      <c r="BK121" s="192">
        <f>BK122+BK134+BK163</f>
        <v>0</v>
      </c>
    </row>
    <row r="122" spans="1:63" s="12" customFormat="1" ht="25.9" customHeight="1">
      <c r="A122" s="12"/>
      <c r="B122" s="193"/>
      <c r="C122" s="194"/>
      <c r="D122" s="195" t="s">
        <v>74</v>
      </c>
      <c r="E122" s="196" t="s">
        <v>111</v>
      </c>
      <c r="F122" s="196" t="s">
        <v>112</v>
      </c>
      <c r="G122" s="194"/>
      <c r="H122" s="194"/>
      <c r="I122" s="197"/>
      <c r="J122" s="198">
        <f>BK122</f>
        <v>0</v>
      </c>
      <c r="K122" s="194"/>
      <c r="L122" s="199"/>
      <c r="M122" s="200"/>
      <c r="N122" s="201"/>
      <c r="O122" s="201"/>
      <c r="P122" s="202">
        <f>P123+P131</f>
        <v>0</v>
      </c>
      <c r="Q122" s="201"/>
      <c r="R122" s="202">
        <f>R123+R131</f>
        <v>110.01152</v>
      </c>
      <c r="S122" s="201"/>
      <c r="T122" s="203">
        <f>T123+T131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4" t="s">
        <v>80</v>
      </c>
      <c r="AT122" s="205" t="s">
        <v>74</v>
      </c>
      <c r="AU122" s="205" t="s">
        <v>75</v>
      </c>
      <c r="AY122" s="204" t="s">
        <v>113</v>
      </c>
      <c r="BK122" s="206">
        <f>BK123+BK131</f>
        <v>0</v>
      </c>
    </row>
    <row r="123" spans="1:63" s="12" customFormat="1" ht="22.8" customHeight="1">
      <c r="A123" s="12"/>
      <c r="B123" s="193"/>
      <c r="C123" s="194"/>
      <c r="D123" s="195" t="s">
        <v>74</v>
      </c>
      <c r="E123" s="207" t="s">
        <v>80</v>
      </c>
      <c r="F123" s="207" t="s">
        <v>114</v>
      </c>
      <c r="G123" s="194"/>
      <c r="H123" s="194"/>
      <c r="I123" s="197"/>
      <c r="J123" s="208">
        <f>BK123</f>
        <v>0</v>
      </c>
      <c r="K123" s="194"/>
      <c r="L123" s="199"/>
      <c r="M123" s="200"/>
      <c r="N123" s="201"/>
      <c r="O123" s="201"/>
      <c r="P123" s="202">
        <f>SUM(P124:P130)</f>
        <v>0</v>
      </c>
      <c r="Q123" s="201"/>
      <c r="R123" s="202">
        <f>SUM(R124:R130)</f>
        <v>110</v>
      </c>
      <c r="S123" s="201"/>
      <c r="T123" s="203">
        <f>SUM(T124:T130)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4" t="s">
        <v>80</v>
      </c>
      <c r="AT123" s="205" t="s">
        <v>74</v>
      </c>
      <c r="AU123" s="205" t="s">
        <v>80</v>
      </c>
      <c r="AY123" s="204" t="s">
        <v>113</v>
      </c>
      <c r="BK123" s="206">
        <f>SUM(BK124:BK130)</f>
        <v>0</v>
      </c>
    </row>
    <row r="124" spans="1:65" s="2" customFormat="1" ht="16.5" customHeight="1">
      <c r="A124" s="35"/>
      <c r="B124" s="36"/>
      <c r="C124" s="209" t="s">
        <v>80</v>
      </c>
      <c r="D124" s="209" t="s">
        <v>115</v>
      </c>
      <c r="E124" s="210" t="s">
        <v>116</v>
      </c>
      <c r="F124" s="211" t="s">
        <v>117</v>
      </c>
      <c r="G124" s="212" t="s">
        <v>118</v>
      </c>
      <c r="H124" s="213">
        <v>1</v>
      </c>
      <c r="I124" s="214"/>
      <c r="J124" s="215">
        <f>ROUND(I124*H124,2)</f>
        <v>0</v>
      </c>
      <c r="K124" s="216"/>
      <c r="L124" s="41"/>
      <c r="M124" s="217" t="s">
        <v>1</v>
      </c>
      <c r="N124" s="218" t="s">
        <v>40</v>
      </c>
      <c r="O124" s="88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1" t="s">
        <v>119</v>
      </c>
      <c r="AT124" s="221" t="s">
        <v>115</v>
      </c>
      <c r="AU124" s="221" t="s">
        <v>82</v>
      </c>
      <c r="AY124" s="14" t="s">
        <v>113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4" t="s">
        <v>80</v>
      </c>
      <c r="BK124" s="222">
        <f>ROUND(I124*H124,2)</f>
        <v>0</v>
      </c>
      <c r="BL124" s="14" t="s">
        <v>119</v>
      </c>
      <c r="BM124" s="221" t="s">
        <v>120</v>
      </c>
    </row>
    <row r="125" spans="1:65" s="2" customFormat="1" ht="33" customHeight="1">
      <c r="A125" s="35"/>
      <c r="B125" s="36"/>
      <c r="C125" s="209" t="s">
        <v>121</v>
      </c>
      <c r="D125" s="209" t="s">
        <v>115</v>
      </c>
      <c r="E125" s="210" t="s">
        <v>122</v>
      </c>
      <c r="F125" s="211" t="s">
        <v>123</v>
      </c>
      <c r="G125" s="212" t="s">
        <v>124</v>
      </c>
      <c r="H125" s="213">
        <v>24.877</v>
      </c>
      <c r="I125" s="214"/>
      <c r="J125" s="215">
        <f>ROUND(I125*H125,2)</f>
        <v>0</v>
      </c>
      <c r="K125" s="216"/>
      <c r="L125" s="41"/>
      <c r="M125" s="217" t="s">
        <v>1</v>
      </c>
      <c r="N125" s="218" t="s">
        <v>40</v>
      </c>
      <c r="O125" s="88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1" t="s">
        <v>125</v>
      </c>
      <c r="AT125" s="221" t="s">
        <v>115</v>
      </c>
      <c r="AU125" s="221" t="s">
        <v>82</v>
      </c>
      <c r="AY125" s="14" t="s">
        <v>113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4" t="s">
        <v>80</v>
      </c>
      <c r="BK125" s="222">
        <f>ROUND(I125*H125,2)</f>
        <v>0</v>
      </c>
      <c r="BL125" s="14" t="s">
        <v>125</v>
      </c>
      <c r="BM125" s="221" t="s">
        <v>126</v>
      </c>
    </row>
    <row r="126" spans="1:65" s="2" customFormat="1" ht="33" customHeight="1">
      <c r="A126" s="35"/>
      <c r="B126" s="36"/>
      <c r="C126" s="209" t="s">
        <v>127</v>
      </c>
      <c r="D126" s="209" t="s">
        <v>115</v>
      </c>
      <c r="E126" s="210" t="s">
        <v>128</v>
      </c>
      <c r="F126" s="211" t="s">
        <v>129</v>
      </c>
      <c r="G126" s="212" t="s">
        <v>124</v>
      </c>
      <c r="H126" s="213">
        <v>124.2</v>
      </c>
      <c r="I126" s="214"/>
      <c r="J126" s="215">
        <f>ROUND(I126*H126,2)</f>
        <v>0</v>
      </c>
      <c r="K126" s="216"/>
      <c r="L126" s="41"/>
      <c r="M126" s="217" t="s">
        <v>1</v>
      </c>
      <c r="N126" s="218" t="s">
        <v>40</v>
      </c>
      <c r="O126" s="88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1" t="s">
        <v>125</v>
      </c>
      <c r="AT126" s="221" t="s">
        <v>115</v>
      </c>
      <c r="AU126" s="221" t="s">
        <v>82</v>
      </c>
      <c r="AY126" s="14" t="s">
        <v>113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4" t="s">
        <v>80</v>
      </c>
      <c r="BK126" s="222">
        <f>ROUND(I126*H126,2)</f>
        <v>0</v>
      </c>
      <c r="BL126" s="14" t="s">
        <v>125</v>
      </c>
      <c r="BM126" s="221" t="s">
        <v>130</v>
      </c>
    </row>
    <row r="127" spans="1:65" s="2" customFormat="1" ht="33" customHeight="1">
      <c r="A127" s="35"/>
      <c r="B127" s="36"/>
      <c r="C127" s="209" t="s">
        <v>131</v>
      </c>
      <c r="D127" s="209" t="s">
        <v>115</v>
      </c>
      <c r="E127" s="210" t="s">
        <v>132</v>
      </c>
      <c r="F127" s="211" t="s">
        <v>133</v>
      </c>
      <c r="G127" s="212" t="s">
        <v>124</v>
      </c>
      <c r="H127" s="213">
        <v>124.2</v>
      </c>
      <c r="I127" s="214"/>
      <c r="J127" s="215">
        <f>ROUND(I127*H127,2)</f>
        <v>0</v>
      </c>
      <c r="K127" s="216"/>
      <c r="L127" s="41"/>
      <c r="M127" s="217" t="s">
        <v>1</v>
      </c>
      <c r="N127" s="218" t="s">
        <v>40</v>
      </c>
      <c r="O127" s="88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1" t="s">
        <v>119</v>
      </c>
      <c r="AT127" s="221" t="s">
        <v>115</v>
      </c>
      <c r="AU127" s="221" t="s">
        <v>82</v>
      </c>
      <c r="AY127" s="14" t="s">
        <v>113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4" t="s">
        <v>80</v>
      </c>
      <c r="BK127" s="222">
        <f>ROUND(I127*H127,2)</f>
        <v>0</v>
      </c>
      <c r="BL127" s="14" t="s">
        <v>119</v>
      </c>
      <c r="BM127" s="221" t="s">
        <v>134</v>
      </c>
    </row>
    <row r="128" spans="1:65" s="2" customFormat="1" ht="24.15" customHeight="1">
      <c r="A128" s="35"/>
      <c r="B128" s="36"/>
      <c r="C128" s="209" t="s">
        <v>135</v>
      </c>
      <c r="D128" s="209" t="s">
        <v>115</v>
      </c>
      <c r="E128" s="210" t="s">
        <v>136</v>
      </c>
      <c r="F128" s="211" t="s">
        <v>137</v>
      </c>
      <c r="G128" s="212" t="s">
        <v>124</v>
      </c>
      <c r="H128" s="213">
        <v>69</v>
      </c>
      <c r="I128" s="214"/>
      <c r="J128" s="215">
        <f>ROUND(I128*H128,2)</f>
        <v>0</v>
      </c>
      <c r="K128" s="216"/>
      <c r="L128" s="41"/>
      <c r="M128" s="217" t="s">
        <v>1</v>
      </c>
      <c r="N128" s="218" t="s">
        <v>40</v>
      </c>
      <c r="O128" s="88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1" t="s">
        <v>125</v>
      </c>
      <c r="AT128" s="221" t="s">
        <v>115</v>
      </c>
      <c r="AU128" s="221" t="s">
        <v>82</v>
      </c>
      <c r="AY128" s="14" t="s">
        <v>113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4" t="s">
        <v>80</v>
      </c>
      <c r="BK128" s="222">
        <f>ROUND(I128*H128,2)</f>
        <v>0</v>
      </c>
      <c r="BL128" s="14" t="s">
        <v>125</v>
      </c>
      <c r="BM128" s="221" t="s">
        <v>138</v>
      </c>
    </row>
    <row r="129" spans="1:65" s="2" customFormat="1" ht="24.15" customHeight="1">
      <c r="A129" s="35"/>
      <c r="B129" s="36"/>
      <c r="C129" s="209" t="s">
        <v>8</v>
      </c>
      <c r="D129" s="209" t="s">
        <v>115</v>
      </c>
      <c r="E129" s="210" t="s">
        <v>139</v>
      </c>
      <c r="F129" s="211" t="s">
        <v>140</v>
      </c>
      <c r="G129" s="212" t="s">
        <v>124</v>
      </c>
      <c r="H129" s="213">
        <v>55</v>
      </c>
      <c r="I129" s="214"/>
      <c r="J129" s="215">
        <f>ROUND(I129*H129,2)</f>
        <v>0</v>
      </c>
      <c r="K129" s="216"/>
      <c r="L129" s="41"/>
      <c r="M129" s="217" t="s">
        <v>1</v>
      </c>
      <c r="N129" s="218" t="s">
        <v>40</v>
      </c>
      <c r="O129" s="88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1" t="s">
        <v>125</v>
      </c>
      <c r="AT129" s="221" t="s">
        <v>115</v>
      </c>
      <c r="AU129" s="221" t="s">
        <v>82</v>
      </c>
      <c r="AY129" s="14" t="s">
        <v>113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4" t="s">
        <v>80</v>
      </c>
      <c r="BK129" s="222">
        <f>ROUND(I129*H129,2)</f>
        <v>0</v>
      </c>
      <c r="BL129" s="14" t="s">
        <v>125</v>
      </c>
      <c r="BM129" s="221" t="s">
        <v>141</v>
      </c>
    </row>
    <row r="130" spans="1:65" s="2" customFormat="1" ht="16.5" customHeight="1">
      <c r="A130" s="35"/>
      <c r="B130" s="36"/>
      <c r="C130" s="223" t="s">
        <v>142</v>
      </c>
      <c r="D130" s="223" t="s">
        <v>143</v>
      </c>
      <c r="E130" s="224" t="s">
        <v>144</v>
      </c>
      <c r="F130" s="225" t="s">
        <v>145</v>
      </c>
      <c r="G130" s="226" t="s">
        <v>146</v>
      </c>
      <c r="H130" s="227">
        <v>110</v>
      </c>
      <c r="I130" s="228"/>
      <c r="J130" s="229">
        <f>ROUND(I130*H130,2)</f>
        <v>0</v>
      </c>
      <c r="K130" s="230"/>
      <c r="L130" s="231"/>
      <c r="M130" s="232" t="s">
        <v>1</v>
      </c>
      <c r="N130" s="233" t="s">
        <v>40</v>
      </c>
      <c r="O130" s="88"/>
      <c r="P130" s="219">
        <f>O130*H130</f>
        <v>0</v>
      </c>
      <c r="Q130" s="219">
        <v>1</v>
      </c>
      <c r="R130" s="219">
        <f>Q130*H130</f>
        <v>110</v>
      </c>
      <c r="S130" s="219">
        <v>0</v>
      </c>
      <c r="T130" s="220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1" t="s">
        <v>147</v>
      </c>
      <c r="AT130" s="221" t="s">
        <v>143</v>
      </c>
      <c r="AU130" s="221" t="s">
        <v>82</v>
      </c>
      <c r="AY130" s="14" t="s">
        <v>113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4" t="s">
        <v>80</v>
      </c>
      <c r="BK130" s="222">
        <f>ROUND(I130*H130,2)</f>
        <v>0</v>
      </c>
      <c r="BL130" s="14" t="s">
        <v>125</v>
      </c>
      <c r="BM130" s="221" t="s">
        <v>148</v>
      </c>
    </row>
    <row r="131" spans="1:63" s="12" customFormat="1" ht="22.8" customHeight="1">
      <c r="A131" s="12"/>
      <c r="B131" s="193"/>
      <c r="C131" s="194"/>
      <c r="D131" s="195" t="s">
        <v>74</v>
      </c>
      <c r="E131" s="207" t="s">
        <v>149</v>
      </c>
      <c r="F131" s="207" t="s">
        <v>150</v>
      </c>
      <c r="G131" s="194"/>
      <c r="H131" s="194"/>
      <c r="I131" s="197"/>
      <c r="J131" s="208">
        <f>BK131</f>
        <v>0</v>
      </c>
      <c r="K131" s="194"/>
      <c r="L131" s="199"/>
      <c r="M131" s="200"/>
      <c r="N131" s="201"/>
      <c r="O131" s="201"/>
      <c r="P131" s="202">
        <f>SUM(P132:P133)</f>
        <v>0</v>
      </c>
      <c r="Q131" s="201"/>
      <c r="R131" s="202">
        <f>SUM(R132:R133)</f>
        <v>0.011519999999999999</v>
      </c>
      <c r="S131" s="201"/>
      <c r="T131" s="203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4" t="s">
        <v>121</v>
      </c>
      <c r="AT131" s="205" t="s">
        <v>74</v>
      </c>
      <c r="AU131" s="205" t="s">
        <v>80</v>
      </c>
      <c r="AY131" s="204" t="s">
        <v>113</v>
      </c>
      <c r="BK131" s="206">
        <f>SUM(BK132:BK133)</f>
        <v>0</v>
      </c>
    </row>
    <row r="132" spans="1:65" s="2" customFormat="1" ht="21.75" customHeight="1">
      <c r="A132" s="35"/>
      <c r="B132" s="36"/>
      <c r="C132" s="209" t="s">
        <v>151</v>
      </c>
      <c r="D132" s="209" t="s">
        <v>115</v>
      </c>
      <c r="E132" s="210" t="s">
        <v>152</v>
      </c>
      <c r="F132" s="211" t="s">
        <v>153</v>
      </c>
      <c r="G132" s="212" t="s">
        <v>154</v>
      </c>
      <c r="H132" s="213">
        <v>144</v>
      </c>
      <c r="I132" s="214"/>
      <c r="J132" s="215">
        <f>ROUND(I132*H132,2)</f>
        <v>0</v>
      </c>
      <c r="K132" s="216"/>
      <c r="L132" s="41"/>
      <c r="M132" s="217" t="s">
        <v>1</v>
      </c>
      <c r="N132" s="218" t="s">
        <v>40</v>
      </c>
      <c r="O132" s="88"/>
      <c r="P132" s="219">
        <f>O132*H132</f>
        <v>0</v>
      </c>
      <c r="Q132" s="219">
        <v>1E-05</v>
      </c>
      <c r="R132" s="219">
        <f>Q132*H132</f>
        <v>0.00144</v>
      </c>
      <c r="S132" s="219">
        <v>0</v>
      </c>
      <c r="T132" s="220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1" t="s">
        <v>155</v>
      </c>
      <c r="AT132" s="221" t="s">
        <v>115</v>
      </c>
      <c r="AU132" s="221" t="s">
        <v>82</v>
      </c>
      <c r="AY132" s="14" t="s">
        <v>113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4" t="s">
        <v>80</v>
      </c>
      <c r="BK132" s="222">
        <f>ROUND(I132*H132,2)</f>
        <v>0</v>
      </c>
      <c r="BL132" s="14" t="s">
        <v>155</v>
      </c>
      <c r="BM132" s="221" t="s">
        <v>156</v>
      </c>
    </row>
    <row r="133" spans="1:65" s="2" customFormat="1" ht="21.75" customHeight="1">
      <c r="A133" s="35"/>
      <c r="B133" s="36"/>
      <c r="C133" s="223" t="s">
        <v>157</v>
      </c>
      <c r="D133" s="223" t="s">
        <v>143</v>
      </c>
      <c r="E133" s="224" t="s">
        <v>158</v>
      </c>
      <c r="F133" s="225" t="s">
        <v>159</v>
      </c>
      <c r="G133" s="226" t="s">
        <v>154</v>
      </c>
      <c r="H133" s="227">
        <v>144</v>
      </c>
      <c r="I133" s="228"/>
      <c r="J133" s="229">
        <f>ROUND(I133*H133,2)</f>
        <v>0</v>
      </c>
      <c r="K133" s="230"/>
      <c r="L133" s="231"/>
      <c r="M133" s="232" t="s">
        <v>1</v>
      </c>
      <c r="N133" s="233" t="s">
        <v>40</v>
      </c>
      <c r="O133" s="88"/>
      <c r="P133" s="219">
        <f>O133*H133</f>
        <v>0</v>
      </c>
      <c r="Q133" s="219">
        <v>7E-05</v>
      </c>
      <c r="R133" s="219">
        <f>Q133*H133</f>
        <v>0.010079999999999999</v>
      </c>
      <c r="S133" s="219">
        <v>0</v>
      </c>
      <c r="T133" s="220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1" t="s">
        <v>160</v>
      </c>
      <c r="AT133" s="221" t="s">
        <v>143</v>
      </c>
      <c r="AU133" s="221" t="s">
        <v>82</v>
      </c>
      <c r="AY133" s="14" t="s">
        <v>113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4" t="s">
        <v>80</v>
      </c>
      <c r="BK133" s="222">
        <f>ROUND(I133*H133,2)</f>
        <v>0</v>
      </c>
      <c r="BL133" s="14" t="s">
        <v>155</v>
      </c>
      <c r="BM133" s="221" t="s">
        <v>161</v>
      </c>
    </row>
    <row r="134" spans="1:63" s="12" customFormat="1" ht="25.9" customHeight="1">
      <c r="A134" s="12"/>
      <c r="B134" s="193"/>
      <c r="C134" s="194"/>
      <c r="D134" s="195" t="s">
        <v>74</v>
      </c>
      <c r="E134" s="196" t="s">
        <v>143</v>
      </c>
      <c r="F134" s="196" t="s">
        <v>162</v>
      </c>
      <c r="G134" s="194"/>
      <c r="H134" s="194"/>
      <c r="I134" s="197"/>
      <c r="J134" s="198">
        <f>BK134</f>
        <v>0</v>
      </c>
      <c r="K134" s="194"/>
      <c r="L134" s="199"/>
      <c r="M134" s="200"/>
      <c r="N134" s="201"/>
      <c r="O134" s="201"/>
      <c r="P134" s="202">
        <f>P135+P136+P137</f>
        <v>0</v>
      </c>
      <c r="Q134" s="201"/>
      <c r="R134" s="202">
        <f>R135+R136+R137</f>
        <v>0.65898</v>
      </c>
      <c r="S134" s="201"/>
      <c r="T134" s="203">
        <f>T135+T136+T137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4" t="s">
        <v>121</v>
      </c>
      <c r="AT134" s="205" t="s">
        <v>74</v>
      </c>
      <c r="AU134" s="205" t="s">
        <v>75</v>
      </c>
      <c r="AY134" s="204" t="s">
        <v>113</v>
      </c>
      <c r="BK134" s="206">
        <f>BK135+BK136+BK137</f>
        <v>0</v>
      </c>
    </row>
    <row r="135" spans="1:65" s="2" customFormat="1" ht="16.5" customHeight="1">
      <c r="A135" s="35"/>
      <c r="B135" s="36"/>
      <c r="C135" s="209" t="s">
        <v>163</v>
      </c>
      <c r="D135" s="209" t="s">
        <v>115</v>
      </c>
      <c r="E135" s="210" t="s">
        <v>164</v>
      </c>
      <c r="F135" s="211" t="s">
        <v>165</v>
      </c>
      <c r="G135" s="212" t="s">
        <v>154</v>
      </c>
      <c r="H135" s="213">
        <v>44</v>
      </c>
      <c r="I135" s="214"/>
      <c r="J135" s="215">
        <f>ROUND(I135*H135,2)</f>
        <v>0</v>
      </c>
      <c r="K135" s="216"/>
      <c r="L135" s="41"/>
      <c r="M135" s="217" t="s">
        <v>1</v>
      </c>
      <c r="N135" s="218" t="s">
        <v>40</v>
      </c>
      <c r="O135" s="88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1" t="s">
        <v>119</v>
      </c>
      <c r="AT135" s="221" t="s">
        <v>115</v>
      </c>
      <c r="AU135" s="221" t="s">
        <v>80</v>
      </c>
      <c r="AY135" s="14" t="s">
        <v>113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4" t="s">
        <v>80</v>
      </c>
      <c r="BK135" s="222">
        <f>ROUND(I135*H135,2)</f>
        <v>0</v>
      </c>
      <c r="BL135" s="14" t="s">
        <v>119</v>
      </c>
      <c r="BM135" s="221" t="s">
        <v>166</v>
      </c>
    </row>
    <row r="136" spans="1:65" s="2" customFormat="1" ht="21.75" customHeight="1">
      <c r="A136" s="35"/>
      <c r="B136" s="36"/>
      <c r="C136" s="209" t="s">
        <v>167</v>
      </c>
      <c r="D136" s="209" t="s">
        <v>115</v>
      </c>
      <c r="E136" s="210" t="s">
        <v>168</v>
      </c>
      <c r="F136" s="211" t="s">
        <v>169</v>
      </c>
      <c r="G136" s="212" t="s">
        <v>154</v>
      </c>
      <c r="H136" s="213">
        <v>144</v>
      </c>
      <c r="I136" s="214"/>
      <c r="J136" s="215">
        <f>ROUND(I136*H136,2)</f>
        <v>0</v>
      </c>
      <c r="K136" s="216"/>
      <c r="L136" s="41"/>
      <c r="M136" s="217" t="s">
        <v>1</v>
      </c>
      <c r="N136" s="218" t="s">
        <v>40</v>
      </c>
      <c r="O136" s="88"/>
      <c r="P136" s="219">
        <f>O136*H136</f>
        <v>0</v>
      </c>
      <c r="Q136" s="219">
        <v>9E-05</v>
      </c>
      <c r="R136" s="219">
        <f>Q136*H136</f>
        <v>0.012960000000000001</v>
      </c>
      <c r="S136" s="219">
        <v>0</v>
      </c>
      <c r="T136" s="22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1" t="s">
        <v>119</v>
      </c>
      <c r="AT136" s="221" t="s">
        <v>115</v>
      </c>
      <c r="AU136" s="221" t="s">
        <v>80</v>
      </c>
      <c r="AY136" s="14" t="s">
        <v>113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4" t="s">
        <v>80</v>
      </c>
      <c r="BK136" s="222">
        <f>ROUND(I136*H136,2)</f>
        <v>0</v>
      </c>
      <c r="BL136" s="14" t="s">
        <v>119</v>
      </c>
      <c r="BM136" s="221" t="s">
        <v>170</v>
      </c>
    </row>
    <row r="137" spans="1:63" s="12" customFormat="1" ht="22.8" customHeight="1">
      <c r="A137" s="12"/>
      <c r="B137" s="193"/>
      <c r="C137" s="194"/>
      <c r="D137" s="195" t="s">
        <v>74</v>
      </c>
      <c r="E137" s="207" t="s">
        <v>171</v>
      </c>
      <c r="F137" s="207" t="s">
        <v>172</v>
      </c>
      <c r="G137" s="194"/>
      <c r="H137" s="194"/>
      <c r="I137" s="197"/>
      <c r="J137" s="208">
        <f>BK137</f>
        <v>0</v>
      </c>
      <c r="K137" s="194"/>
      <c r="L137" s="199"/>
      <c r="M137" s="200"/>
      <c r="N137" s="201"/>
      <c r="O137" s="201"/>
      <c r="P137" s="202">
        <f>SUM(P138:P162)</f>
        <v>0</v>
      </c>
      <c r="Q137" s="201"/>
      <c r="R137" s="202">
        <f>SUM(R138:R162)</f>
        <v>0.64602</v>
      </c>
      <c r="S137" s="201"/>
      <c r="T137" s="203">
        <f>SUM(T138:T162)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4" t="s">
        <v>121</v>
      </c>
      <c r="AT137" s="205" t="s">
        <v>74</v>
      </c>
      <c r="AU137" s="205" t="s">
        <v>80</v>
      </c>
      <c r="AY137" s="204" t="s">
        <v>113</v>
      </c>
      <c r="BK137" s="206">
        <f>SUM(BK138:BK162)</f>
        <v>0</v>
      </c>
    </row>
    <row r="138" spans="1:65" s="2" customFormat="1" ht="24.15" customHeight="1">
      <c r="A138" s="35"/>
      <c r="B138" s="36"/>
      <c r="C138" s="209" t="s">
        <v>173</v>
      </c>
      <c r="D138" s="209" t="s">
        <v>115</v>
      </c>
      <c r="E138" s="210" t="s">
        <v>174</v>
      </c>
      <c r="F138" s="211" t="s">
        <v>175</v>
      </c>
      <c r="G138" s="212" t="s">
        <v>176</v>
      </c>
      <c r="H138" s="213">
        <v>1</v>
      </c>
      <c r="I138" s="214"/>
      <c r="J138" s="215">
        <f>ROUND(I138*H138,2)</f>
        <v>0</v>
      </c>
      <c r="K138" s="216"/>
      <c r="L138" s="41"/>
      <c r="M138" s="217" t="s">
        <v>1</v>
      </c>
      <c r="N138" s="218" t="s">
        <v>40</v>
      </c>
      <c r="O138" s="88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1" t="s">
        <v>155</v>
      </c>
      <c r="AT138" s="221" t="s">
        <v>115</v>
      </c>
      <c r="AU138" s="221" t="s">
        <v>82</v>
      </c>
      <c r="AY138" s="14" t="s">
        <v>113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4" t="s">
        <v>80</v>
      </c>
      <c r="BK138" s="222">
        <f>ROUND(I138*H138,2)</f>
        <v>0</v>
      </c>
      <c r="BL138" s="14" t="s">
        <v>155</v>
      </c>
      <c r="BM138" s="221" t="s">
        <v>177</v>
      </c>
    </row>
    <row r="139" spans="1:65" s="2" customFormat="1" ht="21.75" customHeight="1">
      <c r="A139" s="35"/>
      <c r="B139" s="36"/>
      <c r="C139" s="209" t="s">
        <v>178</v>
      </c>
      <c r="D139" s="209" t="s">
        <v>115</v>
      </c>
      <c r="E139" s="210" t="s">
        <v>179</v>
      </c>
      <c r="F139" s="211" t="s">
        <v>180</v>
      </c>
      <c r="G139" s="212" t="s">
        <v>154</v>
      </c>
      <c r="H139" s="213">
        <v>144</v>
      </c>
      <c r="I139" s="214"/>
      <c r="J139" s="215">
        <f>ROUND(I139*H139,2)</f>
        <v>0</v>
      </c>
      <c r="K139" s="216"/>
      <c r="L139" s="41"/>
      <c r="M139" s="217" t="s">
        <v>1</v>
      </c>
      <c r="N139" s="218" t="s">
        <v>40</v>
      </c>
      <c r="O139" s="88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1" t="s">
        <v>155</v>
      </c>
      <c r="AT139" s="221" t="s">
        <v>115</v>
      </c>
      <c r="AU139" s="221" t="s">
        <v>82</v>
      </c>
      <c r="AY139" s="14" t="s">
        <v>113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4" t="s">
        <v>80</v>
      </c>
      <c r="BK139" s="222">
        <f>ROUND(I139*H139,2)</f>
        <v>0</v>
      </c>
      <c r="BL139" s="14" t="s">
        <v>155</v>
      </c>
      <c r="BM139" s="221" t="s">
        <v>181</v>
      </c>
    </row>
    <row r="140" spans="1:65" s="2" customFormat="1" ht="33" customHeight="1">
      <c r="A140" s="35"/>
      <c r="B140" s="36"/>
      <c r="C140" s="209" t="s">
        <v>182</v>
      </c>
      <c r="D140" s="209" t="s">
        <v>115</v>
      </c>
      <c r="E140" s="210" t="s">
        <v>183</v>
      </c>
      <c r="F140" s="211" t="s">
        <v>184</v>
      </c>
      <c r="G140" s="212" t="s">
        <v>185</v>
      </c>
      <c r="H140" s="213">
        <v>4</v>
      </c>
      <c r="I140" s="214"/>
      <c r="J140" s="215">
        <f>ROUND(I140*H140,2)</f>
        <v>0</v>
      </c>
      <c r="K140" s="216"/>
      <c r="L140" s="41"/>
      <c r="M140" s="217" t="s">
        <v>1</v>
      </c>
      <c r="N140" s="218" t="s">
        <v>40</v>
      </c>
      <c r="O140" s="88"/>
      <c r="P140" s="219">
        <f>O140*H140</f>
        <v>0</v>
      </c>
      <c r="Q140" s="219">
        <v>0.00023</v>
      </c>
      <c r="R140" s="219">
        <f>Q140*H140</f>
        <v>0.00092</v>
      </c>
      <c r="S140" s="219">
        <v>0</v>
      </c>
      <c r="T140" s="220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1" t="s">
        <v>155</v>
      </c>
      <c r="AT140" s="221" t="s">
        <v>115</v>
      </c>
      <c r="AU140" s="221" t="s">
        <v>82</v>
      </c>
      <c r="AY140" s="14" t="s">
        <v>113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4" t="s">
        <v>80</v>
      </c>
      <c r="BK140" s="222">
        <f>ROUND(I140*H140,2)</f>
        <v>0</v>
      </c>
      <c r="BL140" s="14" t="s">
        <v>155</v>
      </c>
      <c r="BM140" s="221" t="s">
        <v>186</v>
      </c>
    </row>
    <row r="141" spans="1:65" s="2" customFormat="1" ht="33" customHeight="1">
      <c r="A141" s="35"/>
      <c r="B141" s="36"/>
      <c r="C141" s="209" t="s">
        <v>187</v>
      </c>
      <c r="D141" s="209" t="s">
        <v>115</v>
      </c>
      <c r="E141" s="210" t="s">
        <v>188</v>
      </c>
      <c r="F141" s="211" t="s">
        <v>189</v>
      </c>
      <c r="G141" s="212" t="s">
        <v>185</v>
      </c>
      <c r="H141" s="213">
        <v>4</v>
      </c>
      <c r="I141" s="214"/>
      <c r="J141" s="215">
        <f>ROUND(I141*H141,2)</f>
        <v>0</v>
      </c>
      <c r="K141" s="216"/>
      <c r="L141" s="41"/>
      <c r="M141" s="217" t="s">
        <v>1</v>
      </c>
      <c r="N141" s="218" t="s">
        <v>40</v>
      </c>
      <c r="O141" s="88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1" t="s">
        <v>155</v>
      </c>
      <c r="AT141" s="221" t="s">
        <v>115</v>
      </c>
      <c r="AU141" s="221" t="s">
        <v>82</v>
      </c>
      <c r="AY141" s="14" t="s">
        <v>113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4" t="s">
        <v>80</v>
      </c>
      <c r="BK141" s="222">
        <f>ROUND(I141*H141,2)</f>
        <v>0</v>
      </c>
      <c r="BL141" s="14" t="s">
        <v>155</v>
      </c>
      <c r="BM141" s="221" t="s">
        <v>190</v>
      </c>
    </row>
    <row r="142" spans="1:65" s="2" customFormat="1" ht="24.15" customHeight="1">
      <c r="A142" s="35"/>
      <c r="B142" s="36"/>
      <c r="C142" s="209" t="s">
        <v>191</v>
      </c>
      <c r="D142" s="209" t="s">
        <v>115</v>
      </c>
      <c r="E142" s="210" t="s">
        <v>192</v>
      </c>
      <c r="F142" s="211" t="s">
        <v>193</v>
      </c>
      <c r="G142" s="212" t="s">
        <v>154</v>
      </c>
      <c r="H142" s="213">
        <v>6</v>
      </c>
      <c r="I142" s="214"/>
      <c r="J142" s="215">
        <f>ROUND(I142*H142,2)</f>
        <v>0</v>
      </c>
      <c r="K142" s="216"/>
      <c r="L142" s="41"/>
      <c r="M142" s="217" t="s">
        <v>1</v>
      </c>
      <c r="N142" s="218" t="s">
        <v>40</v>
      </c>
      <c r="O142" s="88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1" t="s">
        <v>155</v>
      </c>
      <c r="AT142" s="221" t="s">
        <v>115</v>
      </c>
      <c r="AU142" s="221" t="s">
        <v>82</v>
      </c>
      <c r="AY142" s="14" t="s">
        <v>113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4" t="s">
        <v>80</v>
      </c>
      <c r="BK142" s="222">
        <f>ROUND(I142*H142,2)</f>
        <v>0</v>
      </c>
      <c r="BL142" s="14" t="s">
        <v>155</v>
      </c>
      <c r="BM142" s="221" t="s">
        <v>194</v>
      </c>
    </row>
    <row r="143" spans="1:65" s="2" customFormat="1" ht="16.5" customHeight="1">
      <c r="A143" s="35"/>
      <c r="B143" s="36"/>
      <c r="C143" s="223" t="s">
        <v>155</v>
      </c>
      <c r="D143" s="223" t="s">
        <v>143</v>
      </c>
      <c r="E143" s="224" t="s">
        <v>195</v>
      </c>
      <c r="F143" s="225" t="s">
        <v>196</v>
      </c>
      <c r="G143" s="226" t="s">
        <v>154</v>
      </c>
      <c r="H143" s="227">
        <v>6</v>
      </c>
      <c r="I143" s="228"/>
      <c r="J143" s="229">
        <f>ROUND(I143*H143,2)</f>
        <v>0</v>
      </c>
      <c r="K143" s="230"/>
      <c r="L143" s="231"/>
      <c r="M143" s="232" t="s">
        <v>1</v>
      </c>
      <c r="N143" s="233" t="s">
        <v>40</v>
      </c>
      <c r="O143" s="88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1" t="s">
        <v>160</v>
      </c>
      <c r="AT143" s="221" t="s">
        <v>143</v>
      </c>
      <c r="AU143" s="221" t="s">
        <v>82</v>
      </c>
      <c r="AY143" s="14" t="s">
        <v>113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4" t="s">
        <v>80</v>
      </c>
      <c r="BK143" s="222">
        <f>ROUND(I143*H143,2)</f>
        <v>0</v>
      </c>
      <c r="BL143" s="14" t="s">
        <v>155</v>
      </c>
      <c r="BM143" s="221" t="s">
        <v>197</v>
      </c>
    </row>
    <row r="144" spans="1:65" s="2" customFormat="1" ht="24.15" customHeight="1">
      <c r="A144" s="35"/>
      <c r="B144" s="36"/>
      <c r="C144" s="209" t="s">
        <v>198</v>
      </c>
      <c r="D144" s="209" t="s">
        <v>115</v>
      </c>
      <c r="E144" s="210" t="s">
        <v>199</v>
      </c>
      <c r="F144" s="211" t="s">
        <v>200</v>
      </c>
      <c r="G144" s="212" t="s">
        <v>154</v>
      </c>
      <c r="H144" s="213">
        <v>1</v>
      </c>
      <c r="I144" s="214"/>
      <c r="J144" s="215">
        <f>ROUND(I144*H144,2)</f>
        <v>0</v>
      </c>
      <c r="K144" s="216"/>
      <c r="L144" s="41"/>
      <c r="M144" s="217" t="s">
        <v>1</v>
      </c>
      <c r="N144" s="218" t="s">
        <v>40</v>
      </c>
      <c r="O144" s="88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1" t="s">
        <v>155</v>
      </c>
      <c r="AT144" s="221" t="s">
        <v>115</v>
      </c>
      <c r="AU144" s="221" t="s">
        <v>82</v>
      </c>
      <c r="AY144" s="14" t="s">
        <v>113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4" t="s">
        <v>80</v>
      </c>
      <c r="BK144" s="222">
        <f>ROUND(I144*H144,2)</f>
        <v>0</v>
      </c>
      <c r="BL144" s="14" t="s">
        <v>155</v>
      </c>
      <c r="BM144" s="221" t="s">
        <v>201</v>
      </c>
    </row>
    <row r="145" spans="1:65" s="2" customFormat="1" ht="24.15" customHeight="1">
      <c r="A145" s="35"/>
      <c r="B145" s="36"/>
      <c r="C145" s="223" t="s">
        <v>202</v>
      </c>
      <c r="D145" s="223" t="s">
        <v>143</v>
      </c>
      <c r="E145" s="224" t="s">
        <v>203</v>
      </c>
      <c r="F145" s="225" t="s">
        <v>204</v>
      </c>
      <c r="G145" s="226" t="s">
        <v>154</v>
      </c>
      <c r="H145" s="227">
        <v>1</v>
      </c>
      <c r="I145" s="228"/>
      <c r="J145" s="229">
        <f>ROUND(I145*H145,2)</f>
        <v>0</v>
      </c>
      <c r="K145" s="230"/>
      <c r="L145" s="231"/>
      <c r="M145" s="232" t="s">
        <v>1</v>
      </c>
      <c r="N145" s="233" t="s">
        <v>40</v>
      </c>
      <c r="O145" s="88"/>
      <c r="P145" s="219">
        <f>O145*H145</f>
        <v>0</v>
      </c>
      <c r="Q145" s="219">
        <v>0.00043</v>
      </c>
      <c r="R145" s="219">
        <f>Q145*H145</f>
        <v>0.00043</v>
      </c>
      <c r="S145" s="219">
        <v>0</v>
      </c>
      <c r="T145" s="22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1" t="s">
        <v>160</v>
      </c>
      <c r="AT145" s="221" t="s">
        <v>143</v>
      </c>
      <c r="AU145" s="221" t="s">
        <v>82</v>
      </c>
      <c r="AY145" s="14" t="s">
        <v>113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4" t="s">
        <v>80</v>
      </c>
      <c r="BK145" s="222">
        <f>ROUND(I145*H145,2)</f>
        <v>0</v>
      </c>
      <c r="BL145" s="14" t="s">
        <v>155</v>
      </c>
      <c r="BM145" s="221" t="s">
        <v>205</v>
      </c>
    </row>
    <row r="146" spans="1:65" s="2" customFormat="1" ht="24.15" customHeight="1">
      <c r="A146" s="35"/>
      <c r="B146" s="36"/>
      <c r="C146" s="209" t="s">
        <v>206</v>
      </c>
      <c r="D146" s="209" t="s">
        <v>115</v>
      </c>
      <c r="E146" s="210" t="s">
        <v>207</v>
      </c>
      <c r="F146" s="211" t="s">
        <v>208</v>
      </c>
      <c r="G146" s="212" t="s">
        <v>154</v>
      </c>
      <c r="H146" s="213">
        <v>24</v>
      </c>
      <c r="I146" s="214"/>
      <c r="J146" s="215">
        <f>ROUND(I146*H146,2)</f>
        <v>0</v>
      </c>
      <c r="K146" s="216"/>
      <c r="L146" s="41"/>
      <c r="M146" s="217" t="s">
        <v>1</v>
      </c>
      <c r="N146" s="218" t="s">
        <v>40</v>
      </c>
      <c r="O146" s="88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1" t="s">
        <v>155</v>
      </c>
      <c r="AT146" s="221" t="s">
        <v>115</v>
      </c>
      <c r="AU146" s="221" t="s">
        <v>82</v>
      </c>
      <c r="AY146" s="14" t="s">
        <v>113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4" t="s">
        <v>80</v>
      </c>
      <c r="BK146" s="222">
        <f>ROUND(I146*H146,2)</f>
        <v>0</v>
      </c>
      <c r="BL146" s="14" t="s">
        <v>155</v>
      </c>
      <c r="BM146" s="221" t="s">
        <v>209</v>
      </c>
    </row>
    <row r="147" spans="1:65" s="2" customFormat="1" ht="21.75" customHeight="1">
      <c r="A147" s="35"/>
      <c r="B147" s="36"/>
      <c r="C147" s="223" t="s">
        <v>210</v>
      </c>
      <c r="D147" s="223" t="s">
        <v>143</v>
      </c>
      <c r="E147" s="224" t="s">
        <v>211</v>
      </c>
      <c r="F147" s="225" t="s">
        <v>212</v>
      </c>
      <c r="G147" s="226" t="s">
        <v>154</v>
      </c>
      <c r="H147" s="227">
        <v>24</v>
      </c>
      <c r="I147" s="228"/>
      <c r="J147" s="229">
        <f>ROUND(I147*H147,2)</f>
        <v>0</v>
      </c>
      <c r="K147" s="230"/>
      <c r="L147" s="231"/>
      <c r="M147" s="232" t="s">
        <v>1</v>
      </c>
      <c r="N147" s="233" t="s">
        <v>40</v>
      </c>
      <c r="O147" s="88"/>
      <c r="P147" s="219">
        <f>O147*H147</f>
        <v>0</v>
      </c>
      <c r="Q147" s="219">
        <v>0.00067</v>
      </c>
      <c r="R147" s="219">
        <f>Q147*H147</f>
        <v>0.01608</v>
      </c>
      <c r="S147" s="219">
        <v>0</v>
      </c>
      <c r="T147" s="22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1" t="s">
        <v>213</v>
      </c>
      <c r="AT147" s="221" t="s">
        <v>143</v>
      </c>
      <c r="AU147" s="221" t="s">
        <v>82</v>
      </c>
      <c r="AY147" s="14" t="s">
        <v>113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4" t="s">
        <v>80</v>
      </c>
      <c r="BK147" s="222">
        <f>ROUND(I147*H147,2)</f>
        <v>0</v>
      </c>
      <c r="BL147" s="14" t="s">
        <v>213</v>
      </c>
      <c r="BM147" s="221" t="s">
        <v>214</v>
      </c>
    </row>
    <row r="148" spans="1:65" s="2" customFormat="1" ht="24.15" customHeight="1">
      <c r="A148" s="35"/>
      <c r="B148" s="36"/>
      <c r="C148" s="209" t="s">
        <v>215</v>
      </c>
      <c r="D148" s="209" t="s">
        <v>115</v>
      </c>
      <c r="E148" s="210" t="s">
        <v>216</v>
      </c>
      <c r="F148" s="211" t="s">
        <v>217</v>
      </c>
      <c r="G148" s="212" t="s">
        <v>154</v>
      </c>
      <c r="H148" s="213">
        <v>138</v>
      </c>
      <c r="I148" s="214"/>
      <c r="J148" s="215">
        <f>ROUND(I148*H148,2)</f>
        <v>0</v>
      </c>
      <c r="K148" s="216"/>
      <c r="L148" s="41"/>
      <c r="M148" s="217" t="s">
        <v>1</v>
      </c>
      <c r="N148" s="218" t="s">
        <v>40</v>
      </c>
      <c r="O148" s="88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1" t="s">
        <v>155</v>
      </c>
      <c r="AT148" s="221" t="s">
        <v>115</v>
      </c>
      <c r="AU148" s="221" t="s">
        <v>82</v>
      </c>
      <c r="AY148" s="14" t="s">
        <v>113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4" t="s">
        <v>80</v>
      </c>
      <c r="BK148" s="222">
        <f>ROUND(I148*H148,2)</f>
        <v>0</v>
      </c>
      <c r="BL148" s="14" t="s">
        <v>155</v>
      </c>
      <c r="BM148" s="221" t="s">
        <v>218</v>
      </c>
    </row>
    <row r="149" spans="1:65" s="2" customFormat="1" ht="24.15" customHeight="1">
      <c r="A149" s="35"/>
      <c r="B149" s="36"/>
      <c r="C149" s="223" t="s">
        <v>219</v>
      </c>
      <c r="D149" s="223" t="s">
        <v>143</v>
      </c>
      <c r="E149" s="224" t="s">
        <v>220</v>
      </c>
      <c r="F149" s="225" t="s">
        <v>221</v>
      </c>
      <c r="G149" s="226" t="s">
        <v>154</v>
      </c>
      <c r="H149" s="227">
        <v>138</v>
      </c>
      <c r="I149" s="228"/>
      <c r="J149" s="229">
        <f>ROUND(I149*H149,2)</f>
        <v>0</v>
      </c>
      <c r="K149" s="230"/>
      <c r="L149" s="231"/>
      <c r="M149" s="232" t="s">
        <v>1</v>
      </c>
      <c r="N149" s="233" t="s">
        <v>40</v>
      </c>
      <c r="O149" s="88"/>
      <c r="P149" s="219">
        <f>O149*H149</f>
        <v>0</v>
      </c>
      <c r="Q149" s="219">
        <v>0.00434</v>
      </c>
      <c r="R149" s="219">
        <f>Q149*H149</f>
        <v>0.59892</v>
      </c>
      <c r="S149" s="219">
        <v>0</v>
      </c>
      <c r="T149" s="220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1" t="s">
        <v>160</v>
      </c>
      <c r="AT149" s="221" t="s">
        <v>143</v>
      </c>
      <c r="AU149" s="221" t="s">
        <v>82</v>
      </c>
      <c r="AY149" s="14" t="s">
        <v>113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4" t="s">
        <v>80</v>
      </c>
      <c r="BK149" s="222">
        <f>ROUND(I149*H149,2)</f>
        <v>0</v>
      </c>
      <c r="BL149" s="14" t="s">
        <v>155</v>
      </c>
      <c r="BM149" s="221" t="s">
        <v>222</v>
      </c>
    </row>
    <row r="150" spans="1:65" s="2" customFormat="1" ht="24.15" customHeight="1">
      <c r="A150" s="35"/>
      <c r="B150" s="36"/>
      <c r="C150" s="209" t="s">
        <v>223</v>
      </c>
      <c r="D150" s="209" t="s">
        <v>115</v>
      </c>
      <c r="E150" s="210" t="s">
        <v>224</v>
      </c>
      <c r="F150" s="211" t="s">
        <v>225</v>
      </c>
      <c r="G150" s="212" t="s">
        <v>185</v>
      </c>
      <c r="H150" s="213">
        <v>4</v>
      </c>
      <c r="I150" s="214"/>
      <c r="J150" s="215">
        <f>ROUND(I150*H150,2)</f>
        <v>0</v>
      </c>
      <c r="K150" s="216"/>
      <c r="L150" s="41"/>
      <c r="M150" s="217" t="s">
        <v>1</v>
      </c>
      <c r="N150" s="218" t="s">
        <v>40</v>
      </c>
      <c r="O150" s="88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1" t="s">
        <v>155</v>
      </c>
      <c r="AT150" s="221" t="s">
        <v>115</v>
      </c>
      <c r="AU150" s="221" t="s">
        <v>82</v>
      </c>
      <c r="AY150" s="14" t="s">
        <v>113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4" t="s">
        <v>80</v>
      </c>
      <c r="BK150" s="222">
        <f>ROUND(I150*H150,2)</f>
        <v>0</v>
      </c>
      <c r="BL150" s="14" t="s">
        <v>155</v>
      </c>
      <c r="BM150" s="221" t="s">
        <v>226</v>
      </c>
    </row>
    <row r="151" spans="1:65" s="2" customFormat="1" ht="16.5" customHeight="1">
      <c r="A151" s="35"/>
      <c r="B151" s="36"/>
      <c r="C151" s="223" t="s">
        <v>227</v>
      </c>
      <c r="D151" s="223" t="s">
        <v>143</v>
      </c>
      <c r="E151" s="224" t="s">
        <v>228</v>
      </c>
      <c r="F151" s="225" t="s">
        <v>229</v>
      </c>
      <c r="G151" s="226" t="s">
        <v>185</v>
      </c>
      <c r="H151" s="227">
        <v>2</v>
      </c>
      <c r="I151" s="228"/>
      <c r="J151" s="229">
        <f>ROUND(I151*H151,2)</f>
        <v>0</v>
      </c>
      <c r="K151" s="230"/>
      <c r="L151" s="231"/>
      <c r="M151" s="232" t="s">
        <v>1</v>
      </c>
      <c r="N151" s="233" t="s">
        <v>40</v>
      </c>
      <c r="O151" s="88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1" t="s">
        <v>160</v>
      </c>
      <c r="AT151" s="221" t="s">
        <v>143</v>
      </c>
      <c r="AU151" s="221" t="s">
        <v>82</v>
      </c>
      <c r="AY151" s="14" t="s">
        <v>113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4" t="s">
        <v>80</v>
      </c>
      <c r="BK151" s="222">
        <f>ROUND(I151*H151,2)</f>
        <v>0</v>
      </c>
      <c r="BL151" s="14" t="s">
        <v>155</v>
      </c>
      <c r="BM151" s="221" t="s">
        <v>230</v>
      </c>
    </row>
    <row r="152" spans="1:65" s="2" customFormat="1" ht="16.5" customHeight="1">
      <c r="A152" s="35"/>
      <c r="B152" s="36"/>
      <c r="C152" s="223" t="s">
        <v>231</v>
      </c>
      <c r="D152" s="223" t="s">
        <v>143</v>
      </c>
      <c r="E152" s="224" t="s">
        <v>232</v>
      </c>
      <c r="F152" s="225" t="s">
        <v>233</v>
      </c>
      <c r="G152" s="226" t="s">
        <v>185</v>
      </c>
      <c r="H152" s="227">
        <v>2</v>
      </c>
      <c r="I152" s="228"/>
      <c r="J152" s="229">
        <f>ROUND(I152*H152,2)</f>
        <v>0</v>
      </c>
      <c r="K152" s="230"/>
      <c r="L152" s="231"/>
      <c r="M152" s="232" t="s">
        <v>1</v>
      </c>
      <c r="N152" s="233" t="s">
        <v>40</v>
      </c>
      <c r="O152" s="88"/>
      <c r="P152" s="219">
        <f>O152*H152</f>
        <v>0</v>
      </c>
      <c r="Q152" s="219">
        <v>6E-05</v>
      </c>
      <c r="R152" s="219">
        <f>Q152*H152</f>
        <v>0.00012</v>
      </c>
      <c r="S152" s="219">
        <v>0</v>
      </c>
      <c r="T152" s="22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1" t="s">
        <v>213</v>
      </c>
      <c r="AT152" s="221" t="s">
        <v>143</v>
      </c>
      <c r="AU152" s="221" t="s">
        <v>82</v>
      </c>
      <c r="AY152" s="14" t="s">
        <v>113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4" t="s">
        <v>80</v>
      </c>
      <c r="BK152" s="222">
        <f>ROUND(I152*H152,2)</f>
        <v>0</v>
      </c>
      <c r="BL152" s="14" t="s">
        <v>213</v>
      </c>
      <c r="BM152" s="221" t="s">
        <v>234</v>
      </c>
    </row>
    <row r="153" spans="1:65" s="2" customFormat="1" ht="24.15" customHeight="1">
      <c r="A153" s="35"/>
      <c r="B153" s="36"/>
      <c r="C153" s="209" t="s">
        <v>235</v>
      </c>
      <c r="D153" s="209" t="s">
        <v>115</v>
      </c>
      <c r="E153" s="210" t="s">
        <v>236</v>
      </c>
      <c r="F153" s="211" t="s">
        <v>237</v>
      </c>
      <c r="G153" s="212" t="s">
        <v>185</v>
      </c>
      <c r="H153" s="213">
        <v>4</v>
      </c>
      <c r="I153" s="214"/>
      <c r="J153" s="215">
        <f>ROUND(I153*H153,2)</f>
        <v>0</v>
      </c>
      <c r="K153" s="216"/>
      <c r="L153" s="41"/>
      <c r="M153" s="217" t="s">
        <v>1</v>
      </c>
      <c r="N153" s="218" t="s">
        <v>40</v>
      </c>
      <c r="O153" s="88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1" t="s">
        <v>155</v>
      </c>
      <c r="AT153" s="221" t="s">
        <v>115</v>
      </c>
      <c r="AU153" s="221" t="s">
        <v>82</v>
      </c>
      <c r="AY153" s="14" t="s">
        <v>113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4" t="s">
        <v>80</v>
      </c>
      <c r="BK153" s="222">
        <f>ROUND(I153*H153,2)</f>
        <v>0</v>
      </c>
      <c r="BL153" s="14" t="s">
        <v>155</v>
      </c>
      <c r="BM153" s="221" t="s">
        <v>238</v>
      </c>
    </row>
    <row r="154" spans="1:65" s="2" customFormat="1" ht="16.5" customHeight="1">
      <c r="A154" s="35"/>
      <c r="B154" s="36"/>
      <c r="C154" s="223" t="s">
        <v>239</v>
      </c>
      <c r="D154" s="223" t="s">
        <v>143</v>
      </c>
      <c r="E154" s="224" t="s">
        <v>240</v>
      </c>
      <c r="F154" s="225" t="s">
        <v>241</v>
      </c>
      <c r="G154" s="226" t="s">
        <v>185</v>
      </c>
      <c r="H154" s="227">
        <v>2</v>
      </c>
      <c r="I154" s="228"/>
      <c r="J154" s="229">
        <f>ROUND(I154*H154,2)</f>
        <v>0</v>
      </c>
      <c r="K154" s="230"/>
      <c r="L154" s="231"/>
      <c r="M154" s="232" t="s">
        <v>1</v>
      </c>
      <c r="N154" s="233" t="s">
        <v>40</v>
      </c>
      <c r="O154" s="88"/>
      <c r="P154" s="219">
        <f>O154*H154</f>
        <v>0</v>
      </c>
      <c r="Q154" s="219">
        <v>0.00014</v>
      </c>
      <c r="R154" s="219">
        <f>Q154*H154</f>
        <v>0.00028</v>
      </c>
      <c r="S154" s="219">
        <v>0</v>
      </c>
      <c r="T154" s="22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1" t="s">
        <v>160</v>
      </c>
      <c r="AT154" s="221" t="s">
        <v>143</v>
      </c>
      <c r="AU154" s="221" t="s">
        <v>82</v>
      </c>
      <c r="AY154" s="14" t="s">
        <v>113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4" t="s">
        <v>80</v>
      </c>
      <c r="BK154" s="222">
        <f>ROUND(I154*H154,2)</f>
        <v>0</v>
      </c>
      <c r="BL154" s="14" t="s">
        <v>155</v>
      </c>
      <c r="BM154" s="221" t="s">
        <v>242</v>
      </c>
    </row>
    <row r="155" spans="1:65" s="2" customFormat="1" ht="16.5" customHeight="1">
      <c r="A155" s="35"/>
      <c r="B155" s="36"/>
      <c r="C155" s="223" t="s">
        <v>243</v>
      </c>
      <c r="D155" s="223" t="s">
        <v>143</v>
      </c>
      <c r="E155" s="224" t="s">
        <v>244</v>
      </c>
      <c r="F155" s="225" t="s">
        <v>245</v>
      </c>
      <c r="G155" s="226" t="s">
        <v>185</v>
      </c>
      <c r="H155" s="227">
        <v>2</v>
      </c>
      <c r="I155" s="228"/>
      <c r="J155" s="229">
        <f>ROUND(I155*H155,2)</f>
        <v>0</v>
      </c>
      <c r="K155" s="230"/>
      <c r="L155" s="231"/>
      <c r="M155" s="232" t="s">
        <v>1</v>
      </c>
      <c r="N155" s="233" t="s">
        <v>40</v>
      </c>
      <c r="O155" s="88"/>
      <c r="P155" s="219">
        <f>O155*H155</f>
        <v>0</v>
      </c>
      <c r="Q155" s="219">
        <v>0.00056</v>
      </c>
      <c r="R155" s="219">
        <f>Q155*H155</f>
        <v>0.00112</v>
      </c>
      <c r="S155" s="219">
        <v>0</v>
      </c>
      <c r="T155" s="22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1" t="s">
        <v>213</v>
      </c>
      <c r="AT155" s="221" t="s">
        <v>143</v>
      </c>
      <c r="AU155" s="221" t="s">
        <v>82</v>
      </c>
      <c r="AY155" s="14" t="s">
        <v>113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4" t="s">
        <v>80</v>
      </c>
      <c r="BK155" s="222">
        <f>ROUND(I155*H155,2)</f>
        <v>0</v>
      </c>
      <c r="BL155" s="14" t="s">
        <v>213</v>
      </c>
      <c r="BM155" s="221" t="s">
        <v>246</v>
      </c>
    </row>
    <row r="156" spans="1:65" s="2" customFormat="1" ht="24.15" customHeight="1">
      <c r="A156" s="35"/>
      <c r="B156" s="36"/>
      <c r="C156" s="209" t="s">
        <v>247</v>
      </c>
      <c r="D156" s="209" t="s">
        <v>115</v>
      </c>
      <c r="E156" s="210" t="s">
        <v>248</v>
      </c>
      <c r="F156" s="211" t="s">
        <v>249</v>
      </c>
      <c r="G156" s="212" t="s">
        <v>185</v>
      </c>
      <c r="H156" s="213">
        <v>20</v>
      </c>
      <c r="I156" s="214"/>
      <c r="J156" s="215">
        <f>ROUND(I156*H156,2)</f>
        <v>0</v>
      </c>
      <c r="K156" s="216"/>
      <c r="L156" s="41"/>
      <c r="M156" s="217" t="s">
        <v>1</v>
      </c>
      <c r="N156" s="218" t="s">
        <v>40</v>
      </c>
      <c r="O156" s="88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1" t="s">
        <v>155</v>
      </c>
      <c r="AT156" s="221" t="s">
        <v>115</v>
      </c>
      <c r="AU156" s="221" t="s">
        <v>82</v>
      </c>
      <c r="AY156" s="14" t="s">
        <v>113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4" t="s">
        <v>80</v>
      </c>
      <c r="BK156" s="222">
        <f>ROUND(I156*H156,2)</f>
        <v>0</v>
      </c>
      <c r="BL156" s="14" t="s">
        <v>155</v>
      </c>
      <c r="BM156" s="221" t="s">
        <v>250</v>
      </c>
    </row>
    <row r="157" spans="1:65" s="2" customFormat="1" ht="16.5" customHeight="1">
      <c r="A157" s="35"/>
      <c r="B157" s="36"/>
      <c r="C157" s="223" t="s">
        <v>251</v>
      </c>
      <c r="D157" s="223" t="s">
        <v>143</v>
      </c>
      <c r="E157" s="224" t="s">
        <v>252</v>
      </c>
      <c r="F157" s="225" t="s">
        <v>253</v>
      </c>
      <c r="G157" s="226" t="s">
        <v>254</v>
      </c>
      <c r="H157" s="227">
        <v>8</v>
      </c>
      <c r="I157" s="228"/>
      <c r="J157" s="229">
        <f>ROUND(I157*H157,2)</f>
        <v>0</v>
      </c>
      <c r="K157" s="230"/>
      <c r="L157" s="231"/>
      <c r="M157" s="232" t="s">
        <v>1</v>
      </c>
      <c r="N157" s="233" t="s">
        <v>40</v>
      </c>
      <c r="O157" s="88"/>
      <c r="P157" s="219">
        <f>O157*H157</f>
        <v>0</v>
      </c>
      <c r="Q157" s="219">
        <v>0</v>
      </c>
      <c r="R157" s="219">
        <f>Q157*H157</f>
        <v>0</v>
      </c>
      <c r="S157" s="219">
        <v>0</v>
      </c>
      <c r="T157" s="22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1" t="s">
        <v>160</v>
      </c>
      <c r="AT157" s="221" t="s">
        <v>143</v>
      </c>
      <c r="AU157" s="221" t="s">
        <v>82</v>
      </c>
      <c r="AY157" s="14" t="s">
        <v>113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4" t="s">
        <v>80</v>
      </c>
      <c r="BK157" s="222">
        <f>ROUND(I157*H157,2)</f>
        <v>0</v>
      </c>
      <c r="BL157" s="14" t="s">
        <v>155</v>
      </c>
      <c r="BM157" s="221" t="s">
        <v>255</v>
      </c>
    </row>
    <row r="158" spans="1:65" s="2" customFormat="1" ht="16.5" customHeight="1">
      <c r="A158" s="35"/>
      <c r="B158" s="36"/>
      <c r="C158" s="223" t="s">
        <v>256</v>
      </c>
      <c r="D158" s="223" t="s">
        <v>143</v>
      </c>
      <c r="E158" s="224" t="s">
        <v>257</v>
      </c>
      <c r="F158" s="225" t="s">
        <v>258</v>
      </c>
      <c r="G158" s="226" t="s">
        <v>185</v>
      </c>
      <c r="H158" s="227">
        <v>2</v>
      </c>
      <c r="I158" s="228"/>
      <c r="J158" s="229">
        <f>ROUND(I158*H158,2)</f>
        <v>0</v>
      </c>
      <c r="K158" s="230"/>
      <c r="L158" s="231"/>
      <c r="M158" s="232" t="s">
        <v>1</v>
      </c>
      <c r="N158" s="233" t="s">
        <v>40</v>
      </c>
      <c r="O158" s="88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1" t="s">
        <v>160</v>
      </c>
      <c r="AT158" s="221" t="s">
        <v>143</v>
      </c>
      <c r="AU158" s="221" t="s">
        <v>82</v>
      </c>
      <c r="AY158" s="14" t="s">
        <v>113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4" t="s">
        <v>80</v>
      </c>
      <c r="BK158" s="222">
        <f>ROUND(I158*H158,2)</f>
        <v>0</v>
      </c>
      <c r="BL158" s="14" t="s">
        <v>155</v>
      </c>
      <c r="BM158" s="221" t="s">
        <v>259</v>
      </c>
    </row>
    <row r="159" spans="1:65" s="2" customFormat="1" ht="16.5" customHeight="1">
      <c r="A159" s="35"/>
      <c r="B159" s="36"/>
      <c r="C159" s="223" t="s">
        <v>260</v>
      </c>
      <c r="D159" s="223" t="s">
        <v>143</v>
      </c>
      <c r="E159" s="224" t="s">
        <v>261</v>
      </c>
      <c r="F159" s="225" t="s">
        <v>262</v>
      </c>
      <c r="G159" s="226" t="s">
        <v>185</v>
      </c>
      <c r="H159" s="227">
        <v>1</v>
      </c>
      <c r="I159" s="228"/>
      <c r="J159" s="229">
        <f>ROUND(I159*H159,2)</f>
        <v>0</v>
      </c>
      <c r="K159" s="230"/>
      <c r="L159" s="231"/>
      <c r="M159" s="232" t="s">
        <v>1</v>
      </c>
      <c r="N159" s="233" t="s">
        <v>40</v>
      </c>
      <c r="O159" s="88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1" t="s">
        <v>160</v>
      </c>
      <c r="AT159" s="221" t="s">
        <v>143</v>
      </c>
      <c r="AU159" s="221" t="s">
        <v>82</v>
      </c>
      <c r="AY159" s="14" t="s">
        <v>113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4" t="s">
        <v>80</v>
      </c>
      <c r="BK159" s="222">
        <f>ROUND(I159*H159,2)</f>
        <v>0</v>
      </c>
      <c r="BL159" s="14" t="s">
        <v>155</v>
      </c>
      <c r="BM159" s="221" t="s">
        <v>263</v>
      </c>
    </row>
    <row r="160" spans="1:65" s="2" customFormat="1" ht="16.5" customHeight="1">
      <c r="A160" s="35"/>
      <c r="B160" s="36"/>
      <c r="C160" s="223" t="s">
        <v>264</v>
      </c>
      <c r="D160" s="223" t="s">
        <v>143</v>
      </c>
      <c r="E160" s="224" t="s">
        <v>265</v>
      </c>
      <c r="F160" s="225" t="s">
        <v>266</v>
      </c>
      <c r="G160" s="226" t="s">
        <v>185</v>
      </c>
      <c r="H160" s="227">
        <v>5</v>
      </c>
      <c r="I160" s="228"/>
      <c r="J160" s="229">
        <f>ROUND(I160*H160,2)</f>
        <v>0</v>
      </c>
      <c r="K160" s="230"/>
      <c r="L160" s="231"/>
      <c r="M160" s="232" t="s">
        <v>1</v>
      </c>
      <c r="N160" s="233" t="s">
        <v>40</v>
      </c>
      <c r="O160" s="88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1" t="s">
        <v>160</v>
      </c>
      <c r="AT160" s="221" t="s">
        <v>143</v>
      </c>
      <c r="AU160" s="221" t="s">
        <v>82</v>
      </c>
      <c r="AY160" s="14" t="s">
        <v>113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4" t="s">
        <v>80</v>
      </c>
      <c r="BK160" s="222">
        <f>ROUND(I160*H160,2)</f>
        <v>0</v>
      </c>
      <c r="BL160" s="14" t="s">
        <v>155</v>
      </c>
      <c r="BM160" s="221" t="s">
        <v>267</v>
      </c>
    </row>
    <row r="161" spans="1:65" s="2" customFormat="1" ht="16.5" customHeight="1">
      <c r="A161" s="35"/>
      <c r="B161" s="36"/>
      <c r="C161" s="223" t="s">
        <v>268</v>
      </c>
      <c r="D161" s="223" t="s">
        <v>143</v>
      </c>
      <c r="E161" s="224" t="s">
        <v>269</v>
      </c>
      <c r="F161" s="225" t="s">
        <v>270</v>
      </c>
      <c r="G161" s="226" t="s">
        <v>254</v>
      </c>
      <c r="H161" s="227">
        <v>4</v>
      </c>
      <c r="I161" s="228"/>
      <c r="J161" s="229">
        <f>ROUND(I161*H161,2)</f>
        <v>0</v>
      </c>
      <c r="K161" s="230"/>
      <c r="L161" s="231"/>
      <c r="M161" s="232" t="s">
        <v>1</v>
      </c>
      <c r="N161" s="233" t="s">
        <v>40</v>
      </c>
      <c r="O161" s="88"/>
      <c r="P161" s="219">
        <f>O161*H161</f>
        <v>0</v>
      </c>
      <c r="Q161" s="219">
        <v>0.00674</v>
      </c>
      <c r="R161" s="219">
        <f>Q161*H161</f>
        <v>0.02696</v>
      </c>
      <c r="S161" s="219">
        <v>0</v>
      </c>
      <c r="T161" s="22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1" t="s">
        <v>160</v>
      </c>
      <c r="AT161" s="221" t="s">
        <v>143</v>
      </c>
      <c r="AU161" s="221" t="s">
        <v>82</v>
      </c>
      <c r="AY161" s="14" t="s">
        <v>113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4" t="s">
        <v>80</v>
      </c>
      <c r="BK161" s="222">
        <f>ROUND(I161*H161,2)</f>
        <v>0</v>
      </c>
      <c r="BL161" s="14" t="s">
        <v>155</v>
      </c>
      <c r="BM161" s="221" t="s">
        <v>271</v>
      </c>
    </row>
    <row r="162" spans="1:65" s="2" customFormat="1" ht="24.15" customHeight="1">
      <c r="A162" s="35"/>
      <c r="B162" s="36"/>
      <c r="C162" s="209" t="s">
        <v>272</v>
      </c>
      <c r="D162" s="209" t="s">
        <v>115</v>
      </c>
      <c r="E162" s="210" t="s">
        <v>273</v>
      </c>
      <c r="F162" s="211" t="s">
        <v>274</v>
      </c>
      <c r="G162" s="212" t="s">
        <v>154</v>
      </c>
      <c r="H162" s="213">
        <v>119</v>
      </c>
      <c r="I162" s="214"/>
      <c r="J162" s="215">
        <f>ROUND(I162*H162,2)</f>
        <v>0</v>
      </c>
      <c r="K162" s="216"/>
      <c r="L162" s="41"/>
      <c r="M162" s="217" t="s">
        <v>1</v>
      </c>
      <c r="N162" s="218" t="s">
        <v>40</v>
      </c>
      <c r="O162" s="88"/>
      <c r="P162" s="219">
        <f>O162*H162</f>
        <v>0</v>
      </c>
      <c r="Q162" s="219">
        <v>1E-05</v>
      </c>
      <c r="R162" s="219">
        <f>Q162*H162</f>
        <v>0.00119</v>
      </c>
      <c r="S162" s="219">
        <v>0</v>
      </c>
      <c r="T162" s="22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1" t="s">
        <v>155</v>
      </c>
      <c r="AT162" s="221" t="s">
        <v>115</v>
      </c>
      <c r="AU162" s="221" t="s">
        <v>82</v>
      </c>
      <c r="AY162" s="14" t="s">
        <v>113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4" t="s">
        <v>80</v>
      </c>
      <c r="BK162" s="222">
        <f>ROUND(I162*H162,2)</f>
        <v>0</v>
      </c>
      <c r="BL162" s="14" t="s">
        <v>155</v>
      </c>
      <c r="BM162" s="221" t="s">
        <v>275</v>
      </c>
    </row>
    <row r="163" spans="1:63" s="12" customFormat="1" ht="25.9" customHeight="1">
      <c r="A163" s="12"/>
      <c r="B163" s="193"/>
      <c r="C163" s="194"/>
      <c r="D163" s="195" t="s">
        <v>74</v>
      </c>
      <c r="E163" s="196" t="s">
        <v>276</v>
      </c>
      <c r="F163" s="196" t="s">
        <v>277</v>
      </c>
      <c r="G163" s="194"/>
      <c r="H163" s="194"/>
      <c r="I163" s="197"/>
      <c r="J163" s="198">
        <f>BK163</f>
        <v>0</v>
      </c>
      <c r="K163" s="194"/>
      <c r="L163" s="199"/>
      <c r="M163" s="200"/>
      <c r="N163" s="201"/>
      <c r="O163" s="201"/>
      <c r="P163" s="202">
        <f>P164+P166+P168</f>
        <v>0</v>
      </c>
      <c r="Q163" s="201"/>
      <c r="R163" s="202">
        <f>R164+R166+R168</f>
        <v>0</v>
      </c>
      <c r="S163" s="201"/>
      <c r="T163" s="203">
        <f>T164+T166+T168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4" t="s">
        <v>127</v>
      </c>
      <c r="AT163" s="205" t="s">
        <v>74</v>
      </c>
      <c r="AU163" s="205" t="s">
        <v>75</v>
      </c>
      <c r="AY163" s="204" t="s">
        <v>113</v>
      </c>
      <c r="BK163" s="206">
        <f>BK164+BK166+BK168</f>
        <v>0</v>
      </c>
    </row>
    <row r="164" spans="1:63" s="12" customFormat="1" ht="22.8" customHeight="1">
      <c r="A164" s="12"/>
      <c r="B164" s="193"/>
      <c r="C164" s="194"/>
      <c r="D164" s="195" t="s">
        <v>74</v>
      </c>
      <c r="E164" s="207" t="s">
        <v>278</v>
      </c>
      <c r="F164" s="207" t="s">
        <v>279</v>
      </c>
      <c r="G164" s="194"/>
      <c r="H164" s="194"/>
      <c r="I164" s="197"/>
      <c r="J164" s="208">
        <f>BK164</f>
        <v>0</v>
      </c>
      <c r="K164" s="194"/>
      <c r="L164" s="199"/>
      <c r="M164" s="200"/>
      <c r="N164" s="201"/>
      <c r="O164" s="201"/>
      <c r="P164" s="202">
        <f>P165</f>
        <v>0</v>
      </c>
      <c r="Q164" s="201"/>
      <c r="R164" s="202">
        <f>R165</f>
        <v>0</v>
      </c>
      <c r="S164" s="201"/>
      <c r="T164" s="203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4" t="s">
        <v>127</v>
      </c>
      <c r="AT164" s="205" t="s">
        <v>74</v>
      </c>
      <c r="AU164" s="205" t="s">
        <v>80</v>
      </c>
      <c r="AY164" s="204" t="s">
        <v>113</v>
      </c>
      <c r="BK164" s="206">
        <f>BK165</f>
        <v>0</v>
      </c>
    </row>
    <row r="165" spans="1:65" s="2" customFormat="1" ht="16.5" customHeight="1">
      <c r="A165" s="35"/>
      <c r="B165" s="36"/>
      <c r="C165" s="209" t="s">
        <v>280</v>
      </c>
      <c r="D165" s="209" t="s">
        <v>115</v>
      </c>
      <c r="E165" s="210" t="s">
        <v>281</v>
      </c>
      <c r="F165" s="211" t="s">
        <v>282</v>
      </c>
      <c r="G165" s="212" t="s">
        <v>254</v>
      </c>
      <c r="H165" s="213">
        <v>1</v>
      </c>
      <c r="I165" s="214"/>
      <c r="J165" s="215">
        <f>ROUND(I165*H165,2)</f>
        <v>0</v>
      </c>
      <c r="K165" s="216"/>
      <c r="L165" s="41"/>
      <c r="M165" s="217" t="s">
        <v>1</v>
      </c>
      <c r="N165" s="218" t="s">
        <v>40</v>
      </c>
      <c r="O165" s="88"/>
      <c r="P165" s="219">
        <f>O165*H165</f>
        <v>0</v>
      </c>
      <c r="Q165" s="219">
        <v>0</v>
      </c>
      <c r="R165" s="219">
        <f>Q165*H165</f>
        <v>0</v>
      </c>
      <c r="S165" s="219">
        <v>0</v>
      </c>
      <c r="T165" s="22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1" t="s">
        <v>119</v>
      </c>
      <c r="AT165" s="221" t="s">
        <v>115</v>
      </c>
      <c r="AU165" s="221" t="s">
        <v>82</v>
      </c>
      <c r="AY165" s="14" t="s">
        <v>113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4" t="s">
        <v>80</v>
      </c>
      <c r="BK165" s="222">
        <f>ROUND(I165*H165,2)</f>
        <v>0</v>
      </c>
      <c r="BL165" s="14" t="s">
        <v>119</v>
      </c>
      <c r="BM165" s="221" t="s">
        <v>283</v>
      </c>
    </row>
    <row r="166" spans="1:63" s="12" customFormat="1" ht="22.8" customHeight="1">
      <c r="A166" s="12"/>
      <c r="B166" s="193"/>
      <c r="C166" s="194"/>
      <c r="D166" s="195" t="s">
        <v>74</v>
      </c>
      <c r="E166" s="207" t="s">
        <v>284</v>
      </c>
      <c r="F166" s="207" t="s">
        <v>285</v>
      </c>
      <c r="G166" s="194"/>
      <c r="H166" s="194"/>
      <c r="I166" s="197"/>
      <c r="J166" s="208">
        <f>BK166</f>
        <v>0</v>
      </c>
      <c r="K166" s="194"/>
      <c r="L166" s="199"/>
      <c r="M166" s="200"/>
      <c r="N166" s="201"/>
      <c r="O166" s="201"/>
      <c r="P166" s="202">
        <f>P167</f>
        <v>0</v>
      </c>
      <c r="Q166" s="201"/>
      <c r="R166" s="202">
        <f>R167</f>
        <v>0</v>
      </c>
      <c r="S166" s="201"/>
      <c r="T166" s="203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4" t="s">
        <v>127</v>
      </c>
      <c r="AT166" s="205" t="s">
        <v>74</v>
      </c>
      <c r="AU166" s="205" t="s">
        <v>80</v>
      </c>
      <c r="AY166" s="204" t="s">
        <v>113</v>
      </c>
      <c r="BK166" s="206">
        <f>BK167</f>
        <v>0</v>
      </c>
    </row>
    <row r="167" spans="1:65" s="2" customFormat="1" ht="16.5" customHeight="1">
      <c r="A167" s="35"/>
      <c r="B167" s="36"/>
      <c r="C167" s="209" t="s">
        <v>286</v>
      </c>
      <c r="D167" s="209" t="s">
        <v>115</v>
      </c>
      <c r="E167" s="210" t="s">
        <v>287</v>
      </c>
      <c r="F167" s="211" t="s">
        <v>288</v>
      </c>
      <c r="G167" s="212" t="s">
        <v>289</v>
      </c>
      <c r="H167" s="213">
        <v>1</v>
      </c>
      <c r="I167" s="214"/>
      <c r="J167" s="215">
        <f>ROUND(I167*H167,2)</f>
        <v>0</v>
      </c>
      <c r="K167" s="216"/>
      <c r="L167" s="41"/>
      <c r="M167" s="217" t="s">
        <v>1</v>
      </c>
      <c r="N167" s="218" t="s">
        <v>40</v>
      </c>
      <c r="O167" s="88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1" t="s">
        <v>119</v>
      </c>
      <c r="AT167" s="221" t="s">
        <v>115</v>
      </c>
      <c r="AU167" s="221" t="s">
        <v>82</v>
      </c>
      <c r="AY167" s="14" t="s">
        <v>113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4" t="s">
        <v>80</v>
      </c>
      <c r="BK167" s="222">
        <f>ROUND(I167*H167,2)</f>
        <v>0</v>
      </c>
      <c r="BL167" s="14" t="s">
        <v>119</v>
      </c>
      <c r="BM167" s="221" t="s">
        <v>290</v>
      </c>
    </row>
    <row r="168" spans="1:63" s="12" customFormat="1" ht="22.8" customHeight="1">
      <c r="A168" s="12"/>
      <c r="B168" s="193"/>
      <c r="C168" s="194"/>
      <c r="D168" s="195" t="s">
        <v>74</v>
      </c>
      <c r="E168" s="207" t="s">
        <v>291</v>
      </c>
      <c r="F168" s="207" t="s">
        <v>292</v>
      </c>
      <c r="G168" s="194"/>
      <c r="H168" s="194"/>
      <c r="I168" s="197"/>
      <c r="J168" s="208">
        <f>BK168</f>
        <v>0</v>
      </c>
      <c r="K168" s="194"/>
      <c r="L168" s="199"/>
      <c r="M168" s="200"/>
      <c r="N168" s="201"/>
      <c r="O168" s="201"/>
      <c r="P168" s="202">
        <f>SUM(P169:P170)</f>
        <v>0</v>
      </c>
      <c r="Q168" s="201"/>
      <c r="R168" s="202">
        <f>SUM(R169:R170)</f>
        <v>0</v>
      </c>
      <c r="S168" s="201"/>
      <c r="T168" s="203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4" t="s">
        <v>127</v>
      </c>
      <c r="AT168" s="205" t="s">
        <v>74</v>
      </c>
      <c r="AU168" s="205" t="s">
        <v>80</v>
      </c>
      <c r="AY168" s="204" t="s">
        <v>113</v>
      </c>
      <c r="BK168" s="206">
        <f>SUM(BK169:BK170)</f>
        <v>0</v>
      </c>
    </row>
    <row r="169" spans="1:65" s="2" customFormat="1" ht="16.5" customHeight="1">
      <c r="A169" s="35"/>
      <c r="B169" s="36"/>
      <c r="C169" s="209" t="s">
        <v>293</v>
      </c>
      <c r="D169" s="209" t="s">
        <v>115</v>
      </c>
      <c r="E169" s="210" t="s">
        <v>294</v>
      </c>
      <c r="F169" s="211" t="s">
        <v>295</v>
      </c>
      <c r="G169" s="212" t="s">
        <v>289</v>
      </c>
      <c r="H169" s="213">
        <v>1</v>
      </c>
      <c r="I169" s="214"/>
      <c r="J169" s="215">
        <f>ROUND(I169*H169,2)</f>
        <v>0</v>
      </c>
      <c r="K169" s="216"/>
      <c r="L169" s="41"/>
      <c r="M169" s="217" t="s">
        <v>1</v>
      </c>
      <c r="N169" s="218" t="s">
        <v>40</v>
      </c>
      <c r="O169" s="88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1" t="s">
        <v>119</v>
      </c>
      <c r="AT169" s="221" t="s">
        <v>115</v>
      </c>
      <c r="AU169" s="221" t="s">
        <v>82</v>
      </c>
      <c r="AY169" s="14" t="s">
        <v>113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4" t="s">
        <v>80</v>
      </c>
      <c r="BK169" s="222">
        <f>ROUND(I169*H169,2)</f>
        <v>0</v>
      </c>
      <c r="BL169" s="14" t="s">
        <v>119</v>
      </c>
      <c r="BM169" s="221" t="s">
        <v>296</v>
      </c>
    </row>
    <row r="170" spans="1:65" s="2" customFormat="1" ht="24.15" customHeight="1">
      <c r="A170" s="35"/>
      <c r="B170" s="36"/>
      <c r="C170" s="209" t="s">
        <v>297</v>
      </c>
      <c r="D170" s="209" t="s">
        <v>115</v>
      </c>
      <c r="E170" s="210" t="s">
        <v>298</v>
      </c>
      <c r="F170" s="211" t="s">
        <v>299</v>
      </c>
      <c r="G170" s="212" t="s">
        <v>289</v>
      </c>
      <c r="H170" s="213">
        <v>1</v>
      </c>
      <c r="I170" s="214"/>
      <c r="J170" s="215">
        <f>ROUND(I170*H170,2)</f>
        <v>0</v>
      </c>
      <c r="K170" s="216"/>
      <c r="L170" s="41"/>
      <c r="M170" s="234" t="s">
        <v>1</v>
      </c>
      <c r="N170" s="235" t="s">
        <v>40</v>
      </c>
      <c r="O170" s="236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1" t="s">
        <v>119</v>
      </c>
      <c r="AT170" s="221" t="s">
        <v>115</v>
      </c>
      <c r="AU170" s="221" t="s">
        <v>82</v>
      </c>
      <c r="AY170" s="14" t="s">
        <v>113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4" t="s">
        <v>80</v>
      </c>
      <c r="BK170" s="222">
        <f>ROUND(I170*H170,2)</f>
        <v>0</v>
      </c>
      <c r="BL170" s="14" t="s">
        <v>119</v>
      </c>
      <c r="BM170" s="221" t="s">
        <v>300</v>
      </c>
    </row>
    <row r="171" spans="1:31" s="2" customFormat="1" ht="6.95" customHeight="1">
      <c r="A171" s="35"/>
      <c r="B171" s="63"/>
      <c r="C171" s="64"/>
      <c r="D171" s="64"/>
      <c r="E171" s="64"/>
      <c r="F171" s="64"/>
      <c r="G171" s="64"/>
      <c r="H171" s="64"/>
      <c r="I171" s="64"/>
      <c r="J171" s="64"/>
      <c r="K171" s="64"/>
      <c r="L171" s="41"/>
      <c r="M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</sheetData>
  <sheetProtection password="CC35" sheet="1" objects="1" scenarios="1" formatColumns="0" formatRows="0" autoFilter="0"/>
  <autoFilter ref="C120:K170"/>
  <mergeCells count="6">
    <mergeCell ref="E7:H7"/>
    <mergeCell ref="E16:H16"/>
    <mergeCell ref="E25:H25"/>
    <mergeCell ref="E85:H85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Korecký Pavel</dc:creator>
  <cp:keywords/>
  <dc:description/>
  <cp:lastModifiedBy>Korecký Pavel</cp:lastModifiedBy>
  <dcterms:created xsi:type="dcterms:W3CDTF">2023-01-27T11:28:31Z</dcterms:created>
  <dcterms:modified xsi:type="dcterms:W3CDTF">2023-01-27T11:28:33Z</dcterms:modified>
  <cp:category/>
  <cp:version/>
  <cp:contentType/>
  <cp:contentStatus/>
</cp:coreProperties>
</file>