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a ostat..." sheetId="2" r:id="rId2"/>
    <sheet name="SO 101 - ÚPRAVA SIL. III-..." sheetId="3" r:id="rId3"/>
    <sheet name="SO 101.K - Kanalizace - o..." sheetId="4" r:id="rId4"/>
    <sheet name="SO 120 - Úprava MK a zříz..." sheetId="5" r:id="rId5"/>
    <sheet name="SO 180 - DIO" sheetId="6" r:id="rId6"/>
    <sheet name="SO 250 - OPĚRNÁ ZEĎ PODÉL..." sheetId="7" r:id="rId7"/>
    <sheet name="SO 432 - SO432 Úpravy VO" sheetId="8" r:id="rId8"/>
    <sheet name="SO 921 - Úprava oplocení ..." sheetId="9" r:id="rId9"/>
    <sheet name="SO 922 - Úprava oplocení ..." sheetId="10" r:id="rId10"/>
    <sheet name="SO 923 - Úprava oplocení ..." sheetId="11" r:id="rId11"/>
    <sheet name="SO 924 - Úprava oplocení ..." sheetId="12" r:id="rId12"/>
    <sheet name="SO 925 - Úprava oplocení ..." sheetId="13" r:id="rId13"/>
    <sheet name="SO 926 - Úprava oplocení ..." sheetId="14" r:id="rId14"/>
    <sheet name="SO 927 - Úprava oplocení ..." sheetId="15" r:id="rId15"/>
    <sheet name="Pokyny pro vyplnění" sheetId="16" r:id="rId16"/>
  </sheets>
  <definedNames>
    <definedName name="_xlnm.Print_Area" localSheetId="0">'Rekapitulace stavby'!$D$4:$AO$36,'Rekapitulace stavby'!$C$42:$AQ$69</definedName>
    <definedName name="_xlnm._FilterDatabase" localSheetId="1" hidden="1">'SO 000 - Vedlejší a ostat...'!$C$84:$K$169</definedName>
    <definedName name="_xlnm.Print_Area" localSheetId="1">'SO 000 - Vedlejší a ostat...'!$C$4:$J$39,'SO 000 - Vedlejší a ostat...'!$C$45:$J$66,'SO 000 - Vedlejší a ostat...'!$C$72:$K$169</definedName>
    <definedName name="_xlnm._FilterDatabase" localSheetId="2" hidden="1">'SO 101 - ÚPRAVA SIL. III-...'!$C$89:$K$552</definedName>
    <definedName name="_xlnm.Print_Area" localSheetId="2">'SO 101 - ÚPRAVA SIL. III-...'!$C$4:$J$39,'SO 101 - ÚPRAVA SIL. III-...'!$C$45:$J$71,'SO 101 - ÚPRAVA SIL. III-...'!$C$77:$K$552</definedName>
    <definedName name="_xlnm._FilterDatabase" localSheetId="3" hidden="1">'SO 101.K - Kanalizace - o...'!$C$83:$K$185</definedName>
    <definedName name="_xlnm.Print_Area" localSheetId="3">'SO 101.K - Kanalizace - o...'!$C$4:$J$39,'SO 101.K - Kanalizace - o...'!$C$45:$J$65,'SO 101.K - Kanalizace - o...'!$C$71:$K$185</definedName>
    <definedName name="_xlnm._FilterDatabase" localSheetId="4" hidden="1">'SO 120 - Úprava MK a zříz...'!$C$85:$K$249</definedName>
    <definedName name="_xlnm.Print_Area" localSheetId="4">'SO 120 - Úprava MK a zříz...'!$C$4:$J$39,'SO 120 - Úprava MK a zříz...'!$C$45:$J$67,'SO 120 - Úprava MK a zříz...'!$C$73:$K$249</definedName>
    <definedName name="_xlnm._FilterDatabase" localSheetId="5" hidden="1">'SO 180 - DIO'!$C$84:$K$185</definedName>
    <definedName name="_xlnm.Print_Area" localSheetId="5">'SO 180 - DIO'!$C$4:$J$39,'SO 180 - DIO'!$C$45:$J$66,'SO 180 - DIO'!$C$72:$K$185</definedName>
    <definedName name="_xlnm._FilterDatabase" localSheetId="6" hidden="1">'SO 250 - OPĚRNÁ ZEĎ PODÉL...'!$C$89:$K$323</definedName>
    <definedName name="_xlnm.Print_Area" localSheetId="6">'SO 250 - OPĚRNÁ ZEĎ PODÉL...'!$C$4:$J$39,'SO 250 - OPĚRNÁ ZEĎ PODÉL...'!$C$45:$J$71,'SO 250 - OPĚRNÁ ZEĎ PODÉL...'!$C$77:$K$323</definedName>
    <definedName name="_xlnm._FilterDatabase" localSheetId="7" hidden="1">'SO 432 - SO432 Úpravy VO'!$C$81:$K$150</definedName>
    <definedName name="_xlnm.Print_Area" localSheetId="7">'SO 432 - SO432 Úpravy VO'!$C$4:$J$39,'SO 432 - SO432 Úpravy VO'!$C$45:$J$63,'SO 432 - SO432 Úpravy VO'!$C$69:$K$150</definedName>
    <definedName name="_xlnm._FilterDatabase" localSheetId="8" hidden="1">'SO 921 - Úprava oplocení ...'!$C$83:$K$93</definedName>
    <definedName name="_xlnm.Print_Area" localSheetId="8">'SO 921 - Úprava oplocení ...'!$C$4:$J$39,'SO 921 - Úprava oplocení ...'!$C$45:$J$65,'SO 921 - Úprava oplocení ...'!$C$71:$K$93</definedName>
    <definedName name="_xlnm._FilterDatabase" localSheetId="9" hidden="1">'SO 922 - Úprava oplocení ...'!$C$84:$K$120</definedName>
    <definedName name="_xlnm.Print_Area" localSheetId="9">'SO 922 - Úprava oplocení ...'!$C$4:$J$39,'SO 922 - Úprava oplocení ...'!$C$45:$J$66,'SO 922 - Úprava oplocení ...'!$C$72:$K$120</definedName>
    <definedName name="_xlnm._FilterDatabase" localSheetId="10" hidden="1">'SO 923 - Úprava oplocení ...'!$C$86:$K$123</definedName>
    <definedName name="_xlnm.Print_Area" localSheetId="10">'SO 923 - Úprava oplocení ...'!$C$4:$J$39,'SO 923 - Úprava oplocení ...'!$C$45:$J$68,'SO 923 - Úprava oplocení ...'!$C$74:$K$123</definedName>
    <definedName name="_xlnm._FilterDatabase" localSheetId="11" hidden="1">'SO 924 - Úprava oplocení ...'!$C$85:$K$122</definedName>
    <definedName name="_xlnm.Print_Area" localSheetId="11">'SO 924 - Úprava oplocení ...'!$C$4:$J$39,'SO 924 - Úprava oplocení ...'!$C$45:$J$67,'SO 924 - Úprava oplocení ...'!$C$73:$K$122</definedName>
    <definedName name="_xlnm._FilterDatabase" localSheetId="12" hidden="1">'SO 925 - Úprava oplocení ...'!$C$85:$K$123</definedName>
    <definedName name="_xlnm.Print_Area" localSheetId="12">'SO 925 - Úprava oplocení ...'!$C$4:$J$39,'SO 925 - Úprava oplocení ...'!$C$45:$J$67,'SO 925 - Úprava oplocení ...'!$C$73:$K$123</definedName>
    <definedName name="_xlnm._FilterDatabase" localSheetId="13" hidden="1">'SO 926 - Úprava oplocení ...'!$C$85:$K$123</definedName>
    <definedName name="_xlnm.Print_Area" localSheetId="13">'SO 926 - Úprava oplocení ...'!$C$4:$J$39,'SO 926 - Úprava oplocení ...'!$C$45:$J$67,'SO 926 - Úprava oplocení ...'!$C$73:$K$123</definedName>
    <definedName name="_xlnm._FilterDatabase" localSheetId="14" hidden="1">'SO 927 - Úprava oplocení ...'!$C$85:$K$157</definedName>
    <definedName name="_xlnm.Print_Area" localSheetId="14">'SO 927 - Úprava oplocení ...'!$C$4:$J$39,'SO 927 - Úprava oplocení ...'!$C$45:$J$67,'SO 927 - Úprava oplocení ...'!$C$73:$K$157</definedName>
    <definedName name="_xlnm.Print_Area" localSheetId="1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000 - Vedlejší a ostat...'!$84:$84</definedName>
    <definedName name="_xlnm.Print_Titles" localSheetId="2">'SO 101 - ÚPRAVA SIL. III-...'!$89:$89</definedName>
    <definedName name="_xlnm.Print_Titles" localSheetId="3">'SO 101.K - Kanalizace - o...'!$83:$83</definedName>
    <definedName name="_xlnm.Print_Titles" localSheetId="4">'SO 120 - Úprava MK a zříz...'!$85:$85</definedName>
    <definedName name="_xlnm.Print_Titles" localSheetId="5">'SO 180 - DIO'!$84:$84</definedName>
    <definedName name="_xlnm.Print_Titles" localSheetId="6">'SO 250 - OPĚRNÁ ZEĎ PODÉL...'!$89:$89</definedName>
    <definedName name="_xlnm.Print_Titles" localSheetId="7">'SO 432 - SO432 Úpravy VO'!$81:$81</definedName>
    <definedName name="_xlnm.Print_Titles" localSheetId="8">'SO 921 - Úprava oplocení ...'!$83:$83</definedName>
    <definedName name="_xlnm.Print_Titles" localSheetId="9">'SO 922 - Úprava oplocení ...'!$84:$84</definedName>
    <definedName name="_xlnm.Print_Titles" localSheetId="10">'SO 923 - Úprava oplocení ...'!$86:$86</definedName>
    <definedName name="_xlnm.Print_Titles" localSheetId="11">'SO 924 - Úprava oplocení ...'!$85:$85</definedName>
    <definedName name="_xlnm.Print_Titles" localSheetId="12">'SO 925 - Úprava oplocení ...'!$85:$85</definedName>
    <definedName name="_xlnm.Print_Titles" localSheetId="13">'SO 926 - Úprava oplocení ...'!$85:$85</definedName>
    <definedName name="_xlnm.Print_Titles" localSheetId="14">'SO 927 - Úprava oplocení ...'!$85:$85</definedName>
  </definedNames>
  <calcPr fullCalcOnLoad="1"/>
</workbook>
</file>

<file path=xl/sharedStrings.xml><?xml version="1.0" encoding="utf-8"?>
<sst xmlns="http://schemas.openxmlformats.org/spreadsheetml/2006/main" count="16331" uniqueCount="2230">
  <si>
    <t>Export Komplet</t>
  </si>
  <si>
    <t>VZ</t>
  </si>
  <si>
    <t>2.0</t>
  </si>
  <si>
    <t>ZAMOK</t>
  </si>
  <si>
    <t>False</t>
  </si>
  <si>
    <t>{bcb85cfd-b038-428a-9651-f65030a920bb}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</si>
  <si>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</si>
  <si>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</si>
  <si>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</si>
  <si>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</si>
  <si>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</si>
  <si>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</si>
  <si>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</si>
  <si>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</si>
  <si>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2080400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</si>
  <si>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</si>
  <si>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</si>
  <si>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III/2341 Holoubkov - stabilizace svahu</t>
  </si>
  <si>
    <t>KSO:</t>
  </si>
  <si>
    <t/>
  </si>
  <si>
    <t>CC-CZ:</t>
  </si>
  <si>
    <t>Místo:</t>
  </si>
  <si>
    <t>Holoubkov</t>
  </si>
  <si>
    <t>Datum:</t>
  </si>
  <si>
    <t>7. 12. 2022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</si>
  <si>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</si>
  <si>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</si>
  <si>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</si>
  <si>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</si>
  <si>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</si>
  <si>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</si>
  <si>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</si>
  <si>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</si>
  <si>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</si>
  <si>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</si>
  <si>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</si>
  <si>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</si>
  <si>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</si>
  <si>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</si>
  <si>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</si>
  <si>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</si>
  <si>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</si>
  <si>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</si>
  <si>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</si>
  <si>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</si>
  <si>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</si>
  <si>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</si>
  <si>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</si>
  <si>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</si>
  <si>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</si>
  <si>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</si>
  <si>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</si>
  <si>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</si>
  <si>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</si>
  <si>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</si>
  <si>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</si>
  <si>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</si>
  <si>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</si>
  <si>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</si>
  <si>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</si>
  <si>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</si>
  <si>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</si>
  <si>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</si>
  <si>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</si>
  <si>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</si>
  <si>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</si>
  <si>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</si>
  <si>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</si>
  <si>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</si>
  <si>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</si>
  <si>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</si>
  <si>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</si>
  <si>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</si>
  <si>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</si>
  <si>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</si>
  <si>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</si>
  <si>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</si>
  <si>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</si>
  <si>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</si>
  <si>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{e01554ed-70e2-4635-90df-c477ec1d4100}</t>
  </si>
  <si>
    <t>2</t>
  </si>
  <si>
    <t>SO 101</t>
  </si>
  <si>
    <t>ÚPRAVA SIL. III/2341</t>
  </si>
  <si>
    <t>{3d112fa6-452d-4691-b7f9-f2d6a4547d0f}</t>
  </si>
  <si>
    <t>SO 101.K</t>
  </si>
  <si>
    <t>Kanalizace - odvodnění</t>
  </si>
  <si>
    <t>{9295dc6b-31a4-41b3-8840-ebc87f1f6b78}</t>
  </si>
  <si>
    <t>SO 120</t>
  </si>
  <si>
    <t>Úprava MK a zřízení chodníku</t>
  </si>
  <si>
    <t>{13d0f722-32d9-4f65-8787-d0b1ce3385dc}</t>
  </si>
  <si>
    <t>SO 180</t>
  </si>
  <si>
    <t>DIO</t>
  </si>
  <si>
    <t>{5cbde806-2020-4612-b85e-b07f88723ca4}</t>
  </si>
  <si>
    <t>SO 250</t>
  </si>
  <si>
    <t>OPĚRNÁ ZEĎ PODÉL SIL. III/2341</t>
  </si>
  <si>
    <t>{b5ab5b19-9718-4739-98f3-f370b660bf5b}</t>
  </si>
  <si>
    <t>SO 432</t>
  </si>
  <si>
    <t>SO432 Úpravy VO</t>
  </si>
  <si>
    <t>{4f8f69ba-ec30-4774-868f-f33eac6ddf5e}</t>
  </si>
  <si>
    <t>SO 921</t>
  </si>
  <si>
    <t>Úprava oplocení na p.č.3 a 488</t>
  </si>
  <si>
    <t>{20a780ff-7d88-4bb9-9772-0c0ba6e1f96c}</t>
  </si>
  <si>
    <t>SO 922</t>
  </si>
  <si>
    <t>Úprava oplocení na p.č. 2/1 a 30/2</t>
  </si>
  <si>
    <t>{daed571d-0554-41b4-9071-ea1507a362f9}</t>
  </si>
  <si>
    <t>SO 923</t>
  </si>
  <si>
    <t>Úprava oplocení na p.č.56/38 a 56/40</t>
  </si>
  <si>
    <t>{641683c2-1235-4369-8c9d-f7cf30716e18}</t>
  </si>
  <si>
    <t>SO 924</t>
  </si>
  <si>
    <t>Úprava oplocení na p.č. 56/35 a 119</t>
  </si>
  <si>
    <t>{c0fd6b57-1c5f-4500-bdb6-85a23d85aaf0}</t>
  </si>
  <si>
    <t>SO 925</t>
  </si>
  <si>
    <t>Úprava oplocení na p.č. 109/1</t>
  </si>
  <si>
    <t>{c211bf31-d42a-4f87-9e31-f01251cd60c6}</t>
  </si>
  <si>
    <t>SO 926</t>
  </si>
  <si>
    <t>Úprava oplocení na p.č. 148</t>
  </si>
  <si>
    <t>{04279ff1-f8eb-4590-af83-f7008a3cbc5b}</t>
  </si>
  <si>
    <t>SO 927</t>
  </si>
  <si>
    <t>Úprava oplocení na p.č. 56/44</t>
  </si>
  <si>
    <t>{024aa668-f2b7-4860-8765-2c7c73447bcb}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</si>
  <si>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</si>
  <si>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</si>
  <si>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</si>
  <si>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</si>
  <si>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</si>
  <si>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</si>
  <si>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</si>
  <si>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</si>
  <si>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</si>
  <si>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</si>
  <si>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</si>
  <si>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</si>
  <si>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</si>
  <si>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</si>
  <si>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</si>
  <si>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</si>
  <si>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</si>
  <si>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</si>
  <si>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</si>
  <si>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</si>
  <si>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</si>
  <si>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</si>
  <si>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</si>
  <si>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</si>
  <si>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</si>
  <si>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</si>
  <si>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</si>
  <si>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</si>
  <si>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</si>
  <si>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</si>
  <si>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</si>
  <si>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</si>
  <si>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</si>
  <si>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</si>
  <si>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</si>
  <si>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</si>
  <si>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2022 02</t>
  </si>
  <si>
    <t>1024</t>
  </si>
  <si>
    <t>-1546963124</t>
  </si>
  <si>
    <t>Online PSC</t>
  </si>
  <si>
    <t>https://podminky.urs.cz/item/CS_URS_2022_02/011503000</t>
  </si>
  <si>
    <t>VV</t>
  </si>
  <si>
    <t>Průzkumné práce diagnostiky konstrukcí na povrchu</t>
  </si>
  <si>
    <t>diagnostický průzkum po odbourání</t>
  </si>
  <si>
    <t>012103000</t>
  </si>
  <si>
    <t>Geodetické práce před výstavbou</t>
  </si>
  <si>
    <t>-1280146183</t>
  </si>
  <si>
    <t>https://podminky.urs.cz/item/CS_URS_2022_02/012103000</t>
  </si>
  <si>
    <t>vytyčení hranice staveniště, vč.vyhotovení vytyčovacího protokolu stavby</t>
  </si>
  <si>
    <t>3</t>
  </si>
  <si>
    <t>012103000 a</t>
  </si>
  <si>
    <t>Geodetické práce před výstavbou - Vytyčení stávajících IS</t>
  </si>
  <si>
    <t>-922518426</t>
  </si>
  <si>
    <t>https://podminky.urs.cz/item/CS_URS_2022_02/012103000 a</t>
  </si>
  <si>
    <t>4</t>
  </si>
  <si>
    <t>012203000</t>
  </si>
  <si>
    <t>Geodetické práce při provádění stavby</t>
  </si>
  <si>
    <t>1664878073</t>
  </si>
  <si>
    <t>https://podminky.urs.cz/item/CS_URS_2022_02/012203000</t>
  </si>
  <si>
    <t>zaměření po odkrytí zděných kcí</t>
  </si>
  <si>
    <t>012303000</t>
  </si>
  <si>
    <t>Geodetické práce po výstavbě</t>
  </si>
  <si>
    <t>1745728969</t>
  </si>
  <si>
    <t>https://podminky.urs.cz/item/CS_URS_2022_02/012303000</t>
  </si>
  <si>
    <t>Zaměření skutečného stavu po dokončení stavby vč.zákresu do katastrální mapy a její digitalizace</t>
  </si>
  <si>
    <t>6</t>
  </si>
  <si>
    <t>02945</t>
  </si>
  <si>
    <t>OSTAT POŽADAVKY - GEOMETRICKÝ PLÁN</t>
  </si>
  <si>
    <t>1821142215</t>
  </si>
  <si>
    <t>7</t>
  </si>
  <si>
    <t>013274000</t>
  </si>
  <si>
    <t>Pasportizace objektu před započetím prací</t>
  </si>
  <si>
    <t>-515482285</t>
  </si>
  <si>
    <t>https://podminky.urs.cz/item/CS_URS_2022_02/013274000</t>
  </si>
  <si>
    <t>pasportizace objektů v okolí</t>
  </si>
  <si>
    <t>8</t>
  </si>
  <si>
    <t>013284000</t>
  </si>
  <si>
    <t>Pasportizace objektu po provedení prací</t>
  </si>
  <si>
    <t>-106441511</t>
  </si>
  <si>
    <t>https://podminky.urs.cz/item/CS_URS_2022_02/013284000</t>
  </si>
  <si>
    <t>pasportizace objektů v okolí stavby</t>
  </si>
  <si>
    <t>9</t>
  </si>
  <si>
    <t>013294000b</t>
  </si>
  <si>
    <t>Ostatní dokumentace-VTD</t>
  </si>
  <si>
    <t>-313108488</t>
  </si>
  <si>
    <t>https://podminky.urs.cz/item/CS_URS_2022_02/013294000b</t>
  </si>
  <si>
    <t>"VTD záporového pažení" 1</t>
  </si>
  <si>
    <t>Součet</t>
  </si>
  <si>
    <t>10</t>
  </si>
  <si>
    <t>013294000e</t>
  </si>
  <si>
    <t>Ostatní dokumentace -Vypracování RDS</t>
  </si>
  <si>
    <t>-1364155022</t>
  </si>
  <si>
    <t>https://podminky.urs.cz/item/CS_URS_2022_02/013294000e</t>
  </si>
  <si>
    <t>Vypracování RDS pro všechny SO</t>
  </si>
  <si>
    <t>11</t>
  </si>
  <si>
    <t>013294000f</t>
  </si>
  <si>
    <t>Ostatní dokumentace - DOKUMENTACE SKUTEČ PROVEDENÍ V DIGIT FORMĚ</t>
  </si>
  <si>
    <t>269087018</t>
  </si>
  <si>
    <t>https://podminky.urs.cz/item/CS_URS_2022_02/013294000f</t>
  </si>
  <si>
    <t>skutečného provedení stavby pro všechny SO</t>
  </si>
  <si>
    <t>12</t>
  </si>
  <si>
    <t>013294000g</t>
  </si>
  <si>
    <t>Ostatní dokumentace - FOTODOKUMENTACE</t>
  </si>
  <si>
    <t>1086352431</t>
  </si>
  <si>
    <t>https://podminky.urs.cz/item/CS_URS_2022_02/013294000g</t>
  </si>
  <si>
    <t>Včetně zdokumentování stávajícího stavu během demolice a pasportizace</t>
  </si>
  <si>
    <t>přilehlých ploch, okolí a konstrukcí</t>
  </si>
  <si>
    <t>13</t>
  </si>
  <si>
    <t>02730R</t>
  </si>
  <si>
    <t>Pomocné práce zřízení nebo zajištění ochrany inženýrských sítí</t>
  </si>
  <si>
    <t>-1938715268</t>
  </si>
  <si>
    <t>https://podminky.urs.cz/item/CS_URS_2022_02/02730R</t>
  </si>
  <si>
    <t>zajištění ochrany všech stávajících vedení sítí po dobu stavby</t>
  </si>
  <si>
    <t>VRN3</t>
  </si>
  <si>
    <t>Zařízení staveniště</t>
  </si>
  <si>
    <t>14</t>
  </si>
  <si>
    <t>032002000</t>
  </si>
  <si>
    <t>Vybavení staveniště</t>
  </si>
  <si>
    <t>20910637</t>
  </si>
  <si>
    <t>https://podminky.urs.cz/item/CS_URS_2022_02/032002000</t>
  </si>
  <si>
    <t>buňkoviště, toalet a dalšího zařízení pro nezbytný provoz a řízení stavbypo celou dobu její výstavby</t>
  </si>
  <si>
    <t>034002000</t>
  </si>
  <si>
    <t>Zabezpečení staveniště</t>
  </si>
  <si>
    <t>2096728619</t>
  </si>
  <si>
    <t>https://podminky.urs.cz/item/CS_URS_2022_02/034002000</t>
  </si>
  <si>
    <t>16</t>
  </si>
  <si>
    <t>034103000</t>
  </si>
  <si>
    <t>Oplocení staveniště</t>
  </si>
  <si>
    <t>-801362898</t>
  </si>
  <si>
    <t>https://podminky.urs.cz/item/CS_URS_2022_02/034103000</t>
  </si>
  <si>
    <t>17</t>
  </si>
  <si>
    <t>034503000</t>
  </si>
  <si>
    <t>Informační tabule na staveništi</t>
  </si>
  <si>
    <t>582064926</t>
  </si>
  <si>
    <t>https://podminky.urs.cz/item/CS_URS_2022_02/034503000</t>
  </si>
  <si>
    <t>"informační tabule, 4 ks dle graf. manuálu SÚS PK" 1</t>
  </si>
  <si>
    <t>18</t>
  </si>
  <si>
    <t>039103000</t>
  </si>
  <si>
    <t>Rozebrání, bourání a odvoz zařízení staveniště</t>
  </si>
  <si>
    <t>1447753100</t>
  </si>
  <si>
    <t>https://podminky.urs.cz/item/CS_URS_2022_02/039103000</t>
  </si>
  <si>
    <t>VRN4</t>
  </si>
  <si>
    <t>Inženýrská činnost</t>
  </si>
  <si>
    <t>19</t>
  </si>
  <si>
    <t>042903000</t>
  </si>
  <si>
    <t>Ostatní posudky - výpočet zatížitelnosti vč.vyhodnocení a záporového pažení</t>
  </si>
  <si>
    <t>2139608585</t>
  </si>
  <si>
    <t>https://podminky.urs.cz/item/CS_URS_2022_02/042903000</t>
  </si>
  <si>
    <t>20</t>
  </si>
  <si>
    <t>042903000b</t>
  </si>
  <si>
    <t>Ostatní posudky - Povodňový a havarijní plán</t>
  </si>
  <si>
    <t>-1269252169</t>
  </si>
  <si>
    <t>https://podminky.urs.cz/item/CS_URS_2022_02/042903000b</t>
  </si>
  <si>
    <t>043103000</t>
  </si>
  <si>
    <t>Zkoušky bez rozlišení - Zkoušení materiálů nezávislou zkušebnou</t>
  </si>
  <si>
    <t>-1591892631</t>
  </si>
  <si>
    <t>https://podminky.urs.cz/item/CS_URS_2022_02/043103000</t>
  </si>
  <si>
    <t>Zkoušení materiálů nezávislou zkušebnou (zkoušky betonu, živ. vrstev a další zkoušky dle KZP)</t>
  </si>
  <si>
    <t xml:space="preserve">dle TKP, </t>
  </si>
  <si>
    <t>VRN7</t>
  </si>
  <si>
    <t>Provozní vlivy</t>
  </si>
  <si>
    <t>22</t>
  </si>
  <si>
    <t>072103001</t>
  </si>
  <si>
    <t>Projednání DIO a zajištění DIR komunikace II.a III. třídy</t>
  </si>
  <si>
    <t>-1676193213</t>
  </si>
  <si>
    <t>https://podminky.urs.cz/item/CS_URS_2022_02/072103001</t>
  </si>
  <si>
    <t xml:space="preserve"> 1</t>
  </si>
  <si>
    <t>VRN9</t>
  </si>
  <si>
    <t>Ostatní náklady</t>
  </si>
  <si>
    <t>23</t>
  </si>
  <si>
    <t>090001000</t>
  </si>
  <si>
    <t>ZKOUŠENÍ MATERIÁLŮ NEZÁVISLOU ZKUŠEBNOU PAU</t>
  </si>
  <si>
    <t>-1708700623</t>
  </si>
  <si>
    <t>https://podminky.urs.cz/item/CS_URS_2022_02/090001000</t>
  </si>
  <si>
    <t>"bude čerpáno do max. výše dle investora 50 000 Kč (bez DPH)" 1</t>
  </si>
  <si>
    <t>SO 101 - ÚPRAVA SIL. III/2341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</si>
  <si>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</si>
  <si>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</si>
  <si>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</si>
  <si>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</si>
  <si>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</si>
  <si>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</si>
  <si>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</si>
  <si>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</si>
  <si>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</si>
  <si>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</si>
  <si>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</si>
  <si>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</si>
  <si>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111251202R</t>
  </si>
  <si>
    <t>Odstranění křovin a stromů s odstraněním kořenů strojně průměru kmene do 100 mm v rovině nebo ve svahu sklonu terénu přes 1:5, při celkové ploše přes 100 do 500 m2</t>
  </si>
  <si>
    <t>m2</t>
  </si>
  <si>
    <t>-677145575</t>
  </si>
  <si>
    <t>"kácení křovin, včetně odvozu na skládku" 340,0</t>
  </si>
  <si>
    <t>112101101R</t>
  </si>
  <si>
    <t>Odstranění stromů s odřezáním kmene a s odvětvením listnatých, průměru kmene přes 100 do 300 mm</t>
  </si>
  <si>
    <t>kus</t>
  </si>
  <si>
    <t>-677320440</t>
  </si>
  <si>
    <t>"vč. odvozu na skládku"</t>
  </si>
  <si>
    <t>"Vrba obecná (jíva)" 3</t>
  </si>
  <si>
    <t>"Jasan ztepilý" 7</t>
  </si>
  <si>
    <t>"Olše lepkavá" 1</t>
  </si>
  <si>
    <t>"Třešeň ptačí" 1</t>
  </si>
  <si>
    <t>"Trnovník bílý " 1</t>
  </si>
  <si>
    <t>"Jabloň lesní" 3</t>
  </si>
  <si>
    <t>"Zerav obrovský" 1</t>
  </si>
  <si>
    <t>112101102R</t>
  </si>
  <si>
    <t>Odstranění stromů s odřezáním kmene a s odvětvením listnatých, průměru kmene přes 300 do 500 mm</t>
  </si>
  <si>
    <t>-1440420327</t>
  </si>
  <si>
    <t>"Trnovník bílý (akát)" 1</t>
  </si>
  <si>
    <t>112101103R</t>
  </si>
  <si>
    <t>Odstranění stromů s odřezáním kmene a s odvětvením listnatých, průměru kmene přes 500 do 700 mm</t>
  </si>
  <si>
    <t>-316448561</t>
  </si>
  <si>
    <t>"Buk lesní" 1</t>
  </si>
  <si>
    <t>112155115</t>
  </si>
  <si>
    <t>Štěpkování s naložením na dopravní prostředek a odvozem do 20 km stromků a větví v zapojeném porostu, průměru kmene do 300 mm</t>
  </si>
  <si>
    <t>74390624</t>
  </si>
  <si>
    <t>https://podminky.urs.cz/item/CS_URS_2022_02/112155115</t>
  </si>
  <si>
    <t>112155121</t>
  </si>
  <si>
    <t>Štěpkování s naložením na dopravní prostředek a odvozem do 20 km stromků a větví v zapojeném porostu, průměru kmene přes 300 do 500 mm</t>
  </si>
  <si>
    <t>126375079</t>
  </si>
  <si>
    <t>https://podminky.urs.cz/item/CS_URS_2022_02/112155121</t>
  </si>
  <si>
    <t>112251101R</t>
  </si>
  <si>
    <t>Odstranění pařezů strojně s jejich vykopáním nebo vytrháním průměru přes 100 do 300 mm</t>
  </si>
  <si>
    <t>-2002264500</t>
  </si>
  <si>
    <t>112251102R</t>
  </si>
  <si>
    <t>Odstranění pařezů strojně s jejich vykopáním nebo vytrháním průměru přes 300 do 500 mm</t>
  </si>
  <si>
    <t>1619757366</t>
  </si>
  <si>
    <t>112251103R</t>
  </si>
  <si>
    <t>Odstranění pařezů strojně s jejich vykopáním nebo vytrháním průměru přes 500 do 700 mm</t>
  </si>
  <si>
    <t>1908269046</t>
  </si>
  <si>
    <t>113106132R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</si>
  <si>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</si>
  <si>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-177264954</t>
  </si>
  <si>
    <t>"vč. odvozu na skládu" 10,0</t>
  </si>
  <si>
    <t>113107232R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</si>
  <si>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</si>
  <si>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558123592</t>
  </si>
  <si>
    <t>"odstranění skrytých konstrukcí - beton" 20,0</t>
  </si>
  <si>
    <t>113107244R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</si>
  <si>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</si>
  <si>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-54914387</t>
  </si>
  <si>
    <t xml:space="preserve">"vč. odvozu na recykladční skládku" </t>
  </si>
  <si>
    <t>"odstranění spodní vrstvy vozovky - penetrační makadam tl. 170 mm" 1154,0</t>
  </si>
  <si>
    <t>"odstranění spodní vrstvy vozovky - penetrační makadam 165 mm" 727,0</t>
  </si>
  <si>
    <t>113107332R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</si>
  <si>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</si>
  <si>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1713403593</t>
  </si>
  <si>
    <t>"včetně odvozu na skládku vybourání bet.plochy - vjezd tl. 200 mm" 5,5</t>
  </si>
  <si>
    <t>113154124R</t>
  </si>
  <si>
    <t>Frézování živičného podkladu nebo krytu s naložením na dopravní prostředek plochy do 500 m2 bez překážek v trase pruhu šířky přes 0,5 m do 1 m, tloušťky vrstvy 100 mm</t>
  </si>
  <si>
    <t>470456846</t>
  </si>
  <si>
    <t>"vč. odvozu, povinný odkup zhotovitelem" 374,0</t>
  </si>
  <si>
    <t>113154264R</t>
  </si>
  <si>
    <t>Frézování živičného podkladu nebo krytu s naložením na dopravní prostředek plochy přes 500 do 1 000 m2 s překážkami v trase pruhu šířky přes 1 m do 2 m, tloušťky vrstvy 100 mm</t>
  </si>
  <si>
    <t>1548342784</t>
  </si>
  <si>
    <t>"vč. odvozu, tl . 80 mm, povinný odkup zhotovitelem" 1154,0</t>
  </si>
  <si>
    <t>113154335R</t>
  </si>
  <si>
    <t>Frézování živičného podkladu nebo krytu s naložením na dopravní prostředek plochy přes 1 000 do 10 000 m2 bez překážek v trase pruhu šířky přes 1 m do 2 m, tloušťky vrstvy 200 mm</t>
  </si>
  <si>
    <t>356953388</t>
  </si>
  <si>
    <t>"včetně odvozu, povinný odkup zhotovitelem, tl 140 mm" 1154,0+727,0</t>
  </si>
  <si>
    <t>113201111R</t>
  </si>
  <si>
    <t>Vytrhání obrub s vybouráním lože, s přemístěním hmot na skládku na vzdálenost do 3 m nebo s naložením na dopravní prostředek chodníkových ležatých</t>
  </si>
  <si>
    <t>m</t>
  </si>
  <si>
    <t>308080431</t>
  </si>
  <si>
    <t>"vč. odvozu na skládu" 6,0</t>
  </si>
  <si>
    <t>113201112R</t>
  </si>
  <si>
    <t>Vytrhání obrub s vybouráním lože, s přemístěním hmot na skládku na vzdálenost do 3 m nebo s naložením na dopravní prostředek silničních ležatých</t>
  </si>
  <si>
    <t>-397151552</t>
  </si>
  <si>
    <t>"vč. odvozu na skládu" 54,0</t>
  </si>
  <si>
    <t>122251104R</t>
  </si>
  <si>
    <t>Odkopávky a prokopávky nezapažené strojně v hornině třídy těžitelnosti I skupiny 3 přes 100 do 500 m3</t>
  </si>
  <si>
    <t>m3</t>
  </si>
  <si>
    <t>-457268207</t>
  </si>
  <si>
    <t>"odstranění provizorní hrázky" 140,0</t>
  </si>
  <si>
    <t>122452206R</t>
  </si>
  <si>
    <t>Odkopávky a prokopávky nezapažené pro silnice a dálnice strojně v hornině třídy těžitelnosti II přes 1 000 do 5 000 m3</t>
  </si>
  <si>
    <t>1303644656</t>
  </si>
  <si>
    <t>" vč. odvozu na skládku"</t>
  </si>
  <si>
    <t>"výkop"  470,0</t>
  </si>
  <si>
    <t xml:space="preserve">"výkop pro AZ" 1125,8 </t>
  </si>
  <si>
    <t>"výkop do rybníka" 385,3</t>
  </si>
  <si>
    <t>122703602R</t>
  </si>
  <si>
    <t>Odstranění nánosů z vypuštěných vodních nádrží nebo rybníků s uložením do hromad na vzdálenost do 20 m ve výkopišti při únosnosti dna přes 40 kPa do 60 kPa</t>
  </si>
  <si>
    <t>696313708</t>
  </si>
  <si>
    <t>"výkop do rybníka - sediment (odvoz na recyklační skládku)" 1523,0</t>
  </si>
  <si>
    <t>132212132R</t>
  </si>
  <si>
    <t>Hloubení nezapažených rýh šířky do 800 mm ručně s urovnáním dna do předepsaného profilu a spádu v hornině třídy těžitelnosti I skupiny 3 nesoudržných</t>
  </si>
  <si>
    <t>2008526674</t>
  </si>
  <si>
    <t>"vč. odovozu na skládku"</t>
  </si>
  <si>
    <t>" (ruční kopání v blízkosti  plynovodu )" 92,0</t>
  </si>
  <si>
    <t xml:space="preserve"> "(ruční kopání v blízkosti  vodovodu )" 45,0</t>
  </si>
  <si>
    <t xml:space="preserve"> "(ruční kopání v blízkosti  elektro )" 25,0</t>
  </si>
  <si>
    <t>132251103R</t>
  </si>
  <si>
    <t>Hloubení nezapažených rýh šířky do 800 mm strojně s urovnáním dna do předepsaného profilu a spádu v hornině třídy těžitelnosti I skupiny 3 přes 50 do 100 m3</t>
  </si>
  <si>
    <t>1202183564</t>
  </si>
  <si>
    <t xml:space="preserve">"vč. odvozu na skládku" </t>
  </si>
  <si>
    <t>"výkop pro trativod DN110 - rýha" 0,5*0,5*339,0</t>
  </si>
  <si>
    <t>24</t>
  </si>
  <si>
    <t>133255102R</t>
  </si>
  <si>
    <t>Hloubení zapažených šachet strojně v omezeném prostoru v hornině třídy těžitelnosti I skupiny 3 přes 20 do 50 m3</t>
  </si>
  <si>
    <t>-1914137798</t>
  </si>
  <si>
    <t>"výkop pro vpusti a přípojky" 28,0</t>
  </si>
  <si>
    <t>25</t>
  </si>
  <si>
    <t>167151111</t>
  </si>
  <si>
    <t>Nakládání, skládání a překládání neulehlého výkopku nebo sypaniny strojně nakládání, množství přes 100 m3, z hornin třídy těžitelnosti I, skupiny 1 až 3</t>
  </si>
  <si>
    <t>1755021625</t>
  </si>
  <si>
    <t>https://podminky.urs.cz/item/CS_URS_2022_02/167151111</t>
  </si>
  <si>
    <t>26</t>
  </si>
  <si>
    <t>171111103</t>
  </si>
  <si>
    <t>Uložení sypanin do násypů ručně s rozprostřením sypaniny ve vrstvách a s hrubým urovnáním zhutněných z hornin soudržných jakékoliv třídy těžitelnosti</t>
  </si>
  <si>
    <t>2020705010</t>
  </si>
  <si>
    <t>https://podminky.urs.cz/item/CS_URS_2022_02/171111103</t>
  </si>
  <si>
    <t>"dodatečný násyp" (207,0+304)*0,15</t>
  </si>
  <si>
    <t>27</t>
  </si>
  <si>
    <t>171151111</t>
  </si>
  <si>
    <t>Uložení sypanin do násypů strojně s rozprostřením sypaniny ve vrstvách a s hrubým urovnáním zhutněných z hornin nesoudržných sypkých</t>
  </si>
  <si>
    <t>-187707842</t>
  </si>
  <si>
    <t>https://podminky.urs.cz/item/CS_URS_2022_02/171151111</t>
  </si>
  <si>
    <t>"násyp rybník" 961,3</t>
  </si>
  <si>
    <t>28</t>
  </si>
  <si>
    <t>M</t>
  </si>
  <si>
    <t>58344197</t>
  </si>
  <si>
    <t>štěrkodrť frakce 0/63</t>
  </si>
  <si>
    <t>t</t>
  </si>
  <si>
    <t>1336290332</t>
  </si>
  <si>
    <t>"dodatečný násyp" ((207,0+304)*0,15)*1,9</t>
  </si>
  <si>
    <t>29</t>
  </si>
  <si>
    <t>10364100</t>
  </si>
  <si>
    <t>zemina pro terénní úpravy - tříděná</t>
  </si>
  <si>
    <t>1160476119</t>
  </si>
  <si>
    <t>"hlinito písčitá zemina, hutněná po vrstvách 0,2m - nákup"</t>
  </si>
  <si>
    <t>"násyp rybník" 961,3*2,0</t>
  </si>
  <si>
    <t>30</t>
  </si>
  <si>
    <t>171151112</t>
  </si>
  <si>
    <t>Uložení sypanin do násypů strojně s rozprostřením sypaniny ve vrstvách a s hrubým urovnáním zhutněných z hornin nesoudržných kamenitých</t>
  </si>
  <si>
    <t>-818705391</t>
  </si>
  <si>
    <t>https://podminky.urs.cz/item/CS_URS_2022_02/171151112</t>
  </si>
  <si>
    <t>"násyp "rybník"</t>
  </si>
  <si>
    <t>"kamenitý materiál" 961,3</t>
  </si>
  <si>
    <t>31</t>
  </si>
  <si>
    <t>58333688</t>
  </si>
  <si>
    <t>kamenivo těžené hrubé frakce 32/63</t>
  </si>
  <si>
    <t>691750387</t>
  </si>
  <si>
    <t>"kamenitý materiál" 961,3*1,9</t>
  </si>
  <si>
    <t>32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</si>
  <si>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</si>
  <si>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</si>
  <si>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829078134</t>
  </si>
  <si>
    <t>https://podminky.urs.cz/item/CS_URS_2022_02/171152111</t>
  </si>
  <si>
    <t>"AKTIVNÍ ZÓNA - nakoupený materiál" 1184,7</t>
  </si>
  <si>
    <t>33</t>
  </si>
  <si>
    <t>58331200</t>
  </si>
  <si>
    <t>štěrkopísek netříděný</t>
  </si>
  <si>
    <t>763364266</t>
  </si>
  <si>
    <t>"AKTIVNÍ ZÓNA - nakoupený materiál" 1184,7*1,8</t>
  </si>
  <si>
    <t>34</t>
  </si>
  <si>
    <t>171201231</t>
  </si>
  <si>
    <t>Poplatek za uložení stavebního odpadu na recyklační skládce (skládkovné) zeminy a kamení zatříděného do Katalogu odpadů pod kódem 17 05 04</t>
  </si>
  <si>
    <t>2142099861</t>
  </si>
  <si>
    <t>https://podminky.urs.cz/item/CS_URS_2022_02/171201231</t>
  </si>
  <si>
    <t>"odstranění provizorní hrázky" 140,0*2,0</t>
  </si>
  <si>
    <t>"výkop"  470,0*2,0</t>
  </si>
  <si>
    <t>"výkop pro AZ" 1125,8 *2,0</t>
  </si>
  <si>
    <t>"výkop do rybníka" 385,3*2,0</t>
  </si>
  <si>
    <t>" (ruční kopání v blízkosti  plynovodu )" 92,0*2,0</t>
  </si>
  <si>
    <t xml:space="preserve"> "(ruční kopání v blízkosti  vodovodu )" 45,0*2,0</t>
  </si>
  <si>
    <t xml:space="preserve"> "(ruční kopání v blízkosti  elektro )" 25,0*2,0</t>
  </si>
  <si>
    <t>"výkop pro trativod DN110 - rýha" (0,5*0,5*339,0)*2,0</t>
  </si>
  <si>
    <t>"výkop pro vpusti a přípojky" 28,0*2,0</t>
  </si>
  <si>
    <t>"výkop do rybníka - sediment (odvoz na recyklační skládku)" 1523,0*2,0</t>
  </si>
  <si>
    <t>35</t>
  </si>
  <si>
    <t>171251201</t>
  </si>
  <si>
    <t>Uložení sypaniny na skládky nebo meziskládky bez hutnění s upravením uložené sypaniny do předepsaného tvaru</t>
  </si>
  <si>
    <t>1523642661</t>
  </si>
  <si>
    <t>https://podminky.urs.cz/item/CS_URS_2022_02/171251201</t>
  </si>
  <si>
    <t>36</t>
  </si>
  <si>
    <t>172153101</t>
  </si>
  <si>
    <t>Zřízení těsnícího jádra nebo těsnící vrstvy zemních a kamenitých hrází přehradních a jiných vodních nádrží z horniny třídy těžitelnosti I a II, skupiny 1 až 4 se zhutněním do 100 % PS - koef. C vodorovné šířky vrstvy do 1 m</t>
  </si>
  <si>
    <t>-106447997</t>
  </si>
  <si>
    <t>https://podminky.urs.cz/item/CS_URS_2022_02/172153101</t>
  </si>
  <si>
    <t>"násyp provizorní hrázky při stavbě ODHAD 30 %" 140,0*0,3</t>
  </si>
  <si>
    <t>37</t>
  </si>
  <si>
    <t>172153102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</si>
  <si>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1 do 3 m</t>
  </si>
  <si>
    <t>1432625599</t>
  </si>
  <si>
    <t>https://podminky.urs.cz/item/CS_URS_2022_02/172153102</t>
  </si>
  <si>
    <t>"násyp provizorní hrázky při stavbě odhad  70 %" 140,0*0,7</t>
  </si>
  <si>
    <t>38</t>
  </si>
  <si>
    <t>174151101</t>
  </si>
  <si>
    <t>Zásyp sypaninou z jakékoliv horniny strojně s uložením výkopku ve vrstvách se zhutněním jam, šachet, rýh nebo kolem objektů v těchto vykopávkách</t>
  </si>
  <si>
    <t>967399521</t>
  </si>
  <si>
    <t>https://podminky.urs.cz/item/CS_URS_2022_02/174151101</t>
  </si>
  <si>
    <t>"zásyp přípojky" 24,0</t>
  </si>
  <si>
    <t>39</t>
  </si>
  <si>
    <t>181351103</t>
  </si>
  <si>
    <t>Rozprostření a urovnání ornice v rovině nebo ve svahu sklonu do 1:5 strojně při souvislé ploše přes 100 do 500 m2, tl. vrstvy do 200 mm</t>
  </si>
  <si>
    <t>-541349381</t>
  </si>
  <si>
    <t>https://podminky.urs.cz/item/CS_URS_2022_02/181351103</t>
  </si>
  <si>
    <t>18,6+35,45+44,95+54,35+14+16+17,9+7,9+8,7</t>
  </si>
  <si>
    <t>40</t>
  </si>
  <si>
    <t>10364101</t>
  </si>
  <si>
    <t>zemina pro terénní úpravy - ornice</t>
  </si>
  <si>
    <t>1743457038</t>
  </si>
  <si>
    <t>"tl.150 mm" 217,9*0,15*2,0</t>
  </si>
  <si>
    <t>41</t>
  </si>
  <si>
    <t>181411131</t>
  </si>
  <si>
    <t>Založení trávníku na půdě předem připravené plochy do 1000 m2 výsevem včetně utažení parkového v rovině nebo na svahu do 1:5</t>
  </si>
  <si>
    <t>-1226256273</t>
  </si>
  <si>
    <t>https://podminky.urs.cz/item/CS_URS_2022_02/181411131</t>
  </si>
  <si>
    <t>42</t>
  </si>
  <si>
    <t>00572472</t>
  </si>
  <si>
    <t>osivo směs travní krajinná-rovinná</t>
  </si>
  <si>
    <t>kg</t>
  </si>
  <si>
    <t>-1247714847</t>
  </si>
  <si>
    <t>217,85*0,02 'Přepočtené koeficientem množství</t>
  </si>
  <si>
    <t>43</t>
  </si>
  <si>
    <t>181951112</t>
  </si>
  <si>
    <t>Úprava pláně vyrovnáním výškových rozdílů strojně v hornině třídy těžitelnosti I, skupiny 1 až 3 se zhutněním</t>
  </si>
  <si>
    <t>1554570560</t>
  </si>
  <si>
    <t>https://podminky.urs.cz/item/CS_URS_2022_02/181951112</t>
  </si>
  <si>
    <t>"úprava pláně" 2514,0</t>
  </si>
  <si>
    <t>"úprava parapláně vozovka"  2514,0</t>
  </si>
  <si>
    <t>44</t>
  </si>
  <si>
    <t>18401R</t>
  </si>
  <si>
    <t>OŠETŘOVÁNÍ TRÁVNÍKU</t>
  </si>
  <si>
    <t>525599001</t>
  </si>
  <si>
    <t>Zahrnuje pokosení se shrabáním, naložení shrabků na dopravní prostředek, s odvozem a se složením, to vše bez ohledu na sklon terénu</t>
  </si>
  <si>
    <t>zahrnuje i hnojení</t>
  </si>
  <si>
    <t>(18,6+35,45+44,95+54,35+14+16+17,9+7,9+8,7)*2</t>
  </si>
  <si>
    <t>45</t>
  </si>
  <si>
    <t>185804312</t>
  </si>
  <si>
    <t>Zalití rostlin vodou plochy záhonů jednotlivě přes 20 m2</t>
  </si>
  <si>
    <t>-1493776080</t>
  </si>
  <si>
    <t>https://podminky.urs.cz/item/CS_URS_2022_02/185804312</t>
  </si>
  <si>
    <t>"trávník" 217,9*0,005*10</t>
  </si>
  <si>
    <t>46</t>
  </si>
  <si>
    <t>185851121</t>
  </si>
  <si>
    <t>Dovoz vody pro zálivku rostlin na vzdálenost do 1000 m</t>
  </si>
  <si>
    <t>417859574</t>
  </si>
  <si>
    <t>https://podminky.urs.cz/item/CS_URS_2022_02/185851121</t>
  </si>
  <si>
    <t>47</t>
  </si>
  <si>
    <t>08211321</t>
  </si>
  <si>
    <t>voda pitná pro ostatní odběratele</t>
  </si>
  <si>
    <t>1134966392</t>
  </si>
  <si>
    <t>Zakládání</t>
  </si>
  <si>
    <t>48</t>
  </si>
  <si>
    <t>211561111</t>
  </si>
  <si>
    <t>Výplň kamenivem do rýh odvodňovacích žeber nebo trativodů bez zhutnění, s úpravou povrchu výplně kamenivem hrubým drceným frakce 4 až 16 mm</t>
  </si>
  <si>
    <t>2145320730</t>
  </si>
  <si>
    <t>https://podminky.urs.cz/item/CS_URS_2022_02/211561111</t>
  </si>
  <si>
    <t>"Zásyp trativodu ŠD 8/16" (339,0*0,5*0,5)-(339,0*0,01*3,14)</t>
  </si>
  <si>
    <t>49</t>
  </si>
  <si>
    <t>212752111</t>
  </si>
  <si>
    <t>Trativody z drenážních trubek pro liniové stavby a komunikace se zřízením štěrkového lože pod trubky a s jejich obsypem v otevřeném výkopu trubka korugovaná sendvičová PE-HD SN 4 perforace 220° DN 100</t>
  </si>
  <si>
    <t>1894881942</t>
  </si>
  <si>
    <t>https://podminky.urs.cz/item/CS_URS_2022_02/212752111</t>
  </si>
  <si>
    <t>"DN 110" 205,0+39,0+91,0+4,0</t>
  </si>
  <si>
    <t>50</t>
  </si>
  <si>
    <t>21451R</t>
  </si>
  <si>
    <t>SANAČNÍ VRSTVY Z LOMOVÉHO KAMENE</t>
  </si>
  <si>
    <t>1790937770</t>
  </si>
  <si>
    <t>P</t>
  </si>
  <si>
    <t>Poznámka k položce:
položka zahrnuje dodávku lomového kamen předepsané kvality, včetně mimostaveništní a vnitrostaveništní dopravy, rozprostření se zhutněním
není-li v zadávací dokumentaci uvedeno jinak, jedná se o nakupovaný materiál</t>
  </si>
  <si>
    <t>"lomový kámen zatlačit do dna  rybníka tl.0,3m" 73,0*8,0*0,3</t>
  </si>
  <si>
    <t>51</t>
  </si>
  <si>
    <t>22694R</t>
  </si>
  <si>
    <t>Záporové pažení z kovu dočasné</t>
  </si>
  <si>
    <t>-607931655</t>
  </si>
  <si>
    <t>"záporové pažení - celkem dl. 43m"</t>
  </si>
  <si>
    <t>"záporové pažení- krátká část 4m" 14,0</t>
  </si>
  <si>
    <t>"záporové pažení- dlouhá část 39m" 160,0</t>
  </si>
  <si>
    <t>52</t>
  </si>
  <si>
    <t>28610458</t>
  </si>
  <si>
    <t>trubka drenážní PVC-U SN 4 se spojkou perforace 220° tunelového tvaru pro liniové stavby DN 100</t>
  </si>
  <si>
    <t>1479241271</t>
  </si>
  <si>
    <t>Vodorovné konstrukce</t>
  </si>
  <si>
    <t>53</t>
  </si>
  <si>
    <t>451315126</t>
  </si>
  <si>
    <t>Podkladní a výplňové vrstvy z betonu prostého tloušťky do 150 mm, z betonu C 20/25</t>
  </si>
  <si>
    <t>625604840</t>
  </si>
  <si>
    <t>https://podminky.urs.cz/item/CS_URS_2022_02/451315126</t>
  </si>
  <si>
    <t>"vyústění do rybníka (UV1)"</t>
  </si>
  <si>
    <t>"pod odláždění z LM, bet. lože C20/25 nX3" 2,0*0,2</t>
  </si>
  <si>
    <t>54</t>
  </si>
  <si>
    <t>452318510</t>
  </si>
  <si>
    <t>Zajišťovací práh z betonu prostého se zvýšenými nároky na prostředí na dně a ve svahu melioračních kanálů s patkami nebo bez patek</t>
  </si>
  <si>
    <t>-611698083</t>
  </si>
  <si>
    <t>https://podminky.urs.cz/item/CS_URS_2022_02/452318510</t>
  </si>
  <si>
    <t>"beton stab. práh? beton C 20/25 XF2" 1,0*0,8*0,4</t>
  </si>
  <si>
    <t>55</t>
  </si>
  <si>
    <t>461211821</t>
  </si>
  <si>
    <t>Patka pro dlažbu z lomového kamene lomařsky upraveného zděná na cementovou maltu s vyspárováním cementovou maltou MC 15</t>
  </si>
  <si>
    <t>439834544</t>
  </si>
  <si>
    <t>https://podminky.urs.cz/item/CS_URS_2022_02/461211821</t>
  </si>
  <si>
    <t>"patka z lomového kamene (zrno 64-350mm)" 74*1,52</t>
  </si>
  <si>
    <t>56</t>
  </si>
  <si>
    <t>463211132</t>
  </si>
  <si>
    <t>Rovnanina z lomového kamene neopracovaného tříděného pro všechny tl. rovnaniny, bez vypracování líce s vyplněním spár a dutin těženým kamenivem</t>
  </si>
  <si>
    <t>-1659218896</t>
  </si>
  <si>
    <t>https://podminky.urs.cz/item/CS_URS_2022_02/463211132</t>
  </si>
  <si>
    <t>"plocha vjezdů"</t>
  </si>
  <si>
    <t>"kamenný pohoz (zrno min.200mm) tl. 0,4m" 732,0*0,4</t>
  </si>
  <si>
    <t>Komunikace pozemní</t>
  </si>
  <si>
    <t>57</t>
  </si>
  <si>
    <t>564851111</t>
  </si>
  <si>
    <t>Podklad ze štěrkodrti ŠD s rozprostřením a zhutněním plochy přes 100 m2, po zhutnění tl. 150 mm</t>
  </si>
  <si>
    <t>1070512191</t>
  </si>
  <si>
    <t>https://podminky.urs.cz/item/CS_URS_2022_02/564851111</t>
  </si>
  <si>
    <t>plocha vozovky (ne celá kce, jen frézování)</t>
  </si>
  <si>
    <t>"ŠDA -pero tl. 150 mm" 109,0*1,4</t>
  </si>
  <si>
    <t>"plocha vjezdů tl. 150 mm" 11,0+11,0</t>
  </si>
  <si>
    <t>58</t>
  </si>
  <si>
    <t>564851114</t>
  </si>
  <si>
    <t>Podklad ze štěrkodrti ŠD s rozprostřením a zhutněním plochy přes 100 m2, po zhutnění tl. 180 mm</t>
  </si>
  <si>
    <t>1576054963</t>
  </si>
  <si>
    <t>https://podminky.urs.cz/item/CS_URS_2022_02/564851114</t>
  </si>
  <si>
    <t>"ŠDA min. tl. 150 mm" 1955,0+(109,0+358,0+207,0)*0,6</t>
  </si>
  <si>
    <t>59</t>
  </si>
  <si>
    <t>564861111</t>
  </si>
  <si>
    <t>Podklad ze štěrkodrti ŠD s rozprostřením a zhutněním plochy přes 100 m2, po zhutnění tl. 200 mm</t>
  </si>
  <si>
    <t>2040549082</t>
  </si>
  <si>
    <t>https://podminky.urs.cz/item/CS_URS_2022_02/564861111</t>
  </si>
  <si>
    <t>štěrkový podsyp (fr.8-63mm) tl. 0,2m</t>
  </si>
  <si>
    <t>811,1</t>
  </si>
  <si>
    <t>60</t>
  </si>
  <si>
    <t>564871016</t>
  </si>
  <si>
    <t>Podklad ze štěrkodrti ŠD s rozprostřením a zhutněním plochy jednotlivě do 100 m2, po zhutnění tl. 300 mm</t>
  </si>
  <si>
    <t>-1816983326</t>
  </si>
  <si>
    <t>https://podminky.urs.cz/item/CS_URS_2022_02/564871016</t>
  </si>
  <si>
    <t>ŠD (0-63) tl. 0,3m …pod veget.tvárnicemi</t>
  </si>
  <si>
    <t>2*0,6*60,5</t>
  </si>
  <si>
    <t>61</t>
  </si>
  <si>
    <t>564952113</t>
  </si>
  <si>
    <t>Podklad z mechanicky zpevněného kameniva MZK (minerální beton) s rozprostřením a s hutněním, po zhutnění tl. 170 mm</t>
  </si>
  <si>
    <t>2087150214</t>
  </si>
  <si>
    <t>https://podminky.urs.cz/item/CS_URS_2022_02/564952113</t>
  </si>
  <si>
    <t>"MZK tl. 170 mm" 1955,0+(109,0*0,4)</t>
  </si>
  <si>
    <t>62</t>
  </si>
  <si>
    <t>565135121</t>
  </si>
  <si>
    <t>Asfaltový beton vrstva podkladní ACP 16 (obalované kamenivo střednězrnné - OKS) s rozprostřením a zhutněním v pruhu šířky přes 3 m, po zhutnění tl. 50 mm</t>
  </si>
  <si>
    <t>-1473592826</t>
  </si>
  <si>
    <t>https://podminky.urs.cz/item/CS_URS_2022_02/565135121</t>
  </si>
  <si>
    <t>"ACP 16+"</t>
  </si>
  <si>
    <t>1955,0+(109,0*0,2)+313,0*0,5"lokální vyrovnávka"</t>
  </si>
  <si>
    <t>63</t>
  </si>
  <si>
    <t>569851111</t>
  </si>
  <si>
    <t>Zpevnění krajnic nebo komunikací pro pěší s rozprostřením a zhutněním, po zhutnění štěrkodrtí tl. 150 mm</t>
  </si>
  <si>
    <t>286232414</t>
  </si>
  <si>
    <t>https://podminky.urs.cz/item/CS_URS_2022_02/569851111</t>
  </si>
  <si>
    <t>"krajnice ze Šd tl. 150 mm" 109,0*1,5</t>
  </si>
  <si>
    <t>64</t>
  </si>
  <si>
    <t>569903311</t>
  </si>
  <si>
    <t>Zřízení zemních krajnic z hornin jakékoliv třídy se zhutněním</t>
  </si>
  <si>
    <t>910342348</t>
  </si>
  <si>
    <t>https://podminky.urs.cz/item/CS_URS_2022_02/569903311</t>
  </si>
  <si>
    <t>"nenamrzavý materiál" 109,0*0,25</t>
  </si>
  <si>
    <t>65</t>
  </si>
  <si>
    <t>573191111</t>
  </si>
  <si>
    <t>Postřik infiltrační kationaktivní emulzí v množství 1,00 kg/m2</t>
  </si>
  <si>
    <t>568153814</t>
  </si>
  <si>
    <t>https://podminky.urs.cz/item/CS_URS_2022_02/573191111</t>
  </si>
  <si>
    <t>"PI-EP 1,0 kg/m2" 1955,0+(109,0*0,4)+313*0,5</t>
  </si>
  <si>
    <t>66</t>
  </si>
  <si>
    <t>573231107</t>
  </si>
  <si>
    <t>Postřik spojovací PS bez posypu kamenivem ze silniční emulze, v množství 0,40 kg/m2</t>
  </si>
  <si>
    <t>1831340267</t>
  </si>
  <si>
    <t>https://podminky.urs.cz/item/CS_URS_2022_02/573231107</t>
  </si>
  <si>
    <t>Postřik spojovací mod. PS-EP 0,35kg/m2</t>
  </si>
  <si>
    <t>"pod ACO" 1955,0+313,0+(109,0+25,0+29,0)*0,01</t>
  </si>
  <si>
    <t>"pod ACL" 1955,0+313,0+(109,0+25,0+29,0)*0,1</t>
  </si>
  <si>
    <t>67</t>
  </si>
  <si>
    <t>577134141</t>
  </si>
  <si>
    <t>Asfaltový beton vrstva obrusná ACO 11 (ABS) s rozprostřením a se zhutněním z modifikovaného asfaltu v pruhu šířky přes 3 m, po zhutnění tl. 40 mm</t>
  </si>
  <si>
    <t>-279030908</t>
  </si>
  <si>
    <t>https://podminky.urs.cz/item/CS_URS_2022_02/577134141</t>
  </si>
  <si>
    <t>"Asfalt.beton - obrusná vrstva ACO 11+ tl. 40 mm"</t>
  </si>
  <si>
    <t>1955,0+313,0+(109,0+25,0+29,0)*0,01</t>
  </si>
  <si>
    <t>68</t>
  </si>
  <si>
    <t>577155142</t>
  </si>
  <si>
    <t>Asfaltový beton vrstva ložní ACL 16 (ABH) s rozprostřením a zhutněním z modifikovaného asfaltu v pruhu šířky přes 3 m, po zhutnění tl. 60 mm</t>
  </si>
  <si>
    <t>1816285603</t>
  </si>
  <si>
    <t>https://podminky.urs.cz/item/CS_URS_2022_02/577155142</t>
  </si>
  <si>
    <t>"ACL 16+"</t>
  </si>
  <si>
    <t>1955,0+313,0+(109,0+25,0+29,0)*0,1</t>
  </si>
  <si>
    <t>69</t>
  </si>
  <si>
    <t>594511113</t>
  </si>
  <si>
    <t>Kladení dlažby z lomového kamene lomařsky upraveného v ploše vodorovné nebo ve sklonu na plocho tl. do 250 mm, bez vyplnění spár, s provedením lože tl. 50 mm z betonu</t>
  </si>
  <si>
    <t>2056871078</t>
  </si>
  <si>
    <t>https://podminky.urs.cz/item/CS_URS_2022_02/594511113</t>
  </si>
  <si>
    <t>"odláždění lom kam. do bet .lože" 2,0</t>
  </si>
  <si>
    <t>70</t>
  </si>
  <si>
    <t>58381086</t>
  </si>
  <si>
    <t>kámen lomový upravený štípaný (80, 40, 20 cm) pískovec</t>
  </si>
  <si>
    <t>-203856148</t>
  </si>
  <si>
    <t>71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</si>
  <si>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</si>
  <si>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</si>
  <si>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-1065867961</t>
  </si>
  <si>
    <t>https://podminky.urs.cz/item/CS_URS_2022_02/596211210</t>
  </si>
  <si>
    <t>plocha vjezdů</t>
  </si>
  <si>
    <t>"Dlažba betonová zámková tl. 80 mm" 6,0+5,0</t>
  </si>
  <si>
    <t>72</t>
  </si>
  <si>
    <t>59245213</t>
  </si>
  <si>
    <t>dlažba zámková tvaru I 196x161x80mm přírodní</t>
  </si>
  <si>
    <t>-1118548953</t>
  </si>
  <si>
    <t>11*1,03 'Přepočtené koeficientem množství</t>
  </si>
  <si>
    <t>73</t>
  </si>
  <si>
    <t>596412312</t>
  </si>
  <si>
    <t>Kladení dlažby z betonových vegetačních dlaždic pozemních komunikací s ložem z kameniva těženého nebo drceného tl. do 50 mm, s vyplněním spár a vegetačních otvorů, s hutněním vibrováním tl. 100 mm, bez rozlišení skupiny, pro plochy do 300 m2</t>
  </si>
  <si>
    <t>-1583115259</t>
  </si>
  <si>
    <t>https://podminky.urs.cz/item/CS_URS_2022_02/596412312</t>
  </si>
  <si>
    <t>zpevnění svahu vegetačními tvárnicemi (0,6*0,4*0,1)</t>
  </si>
  <si>
    <t xml:space="preserve">  dosypání štěrkem</t>
  </si>
  <si>
    <t>74</t>
  </si>
  <si>
    <t>59245031</t>
  </si>
  <si>
    <t>dlažba plošná betonová vegetační 600x400x100mm</t>
  </si>
  <si>
    <t>1827397703</t>
  </si>
  <si>
    <t>72,6*1,02 'Přepočtené koeficientem množství</t>
  </si>
  <si>
    <t>Trubní vedení</t>
  </si>
  <si>
    <t>75</t>
  </si>
  <si>
    <t>871310310</t>
  </si>
  <si>
    <t>Montáž kanalizačního potrubí z plastů z polypropylenu PP hladkého plnostěnného SN 10 DN 150</t>
  </si>
  <si>
    <t>-1535884446</t>
  </si>
  <si>
    <t>https://podminky.urs.cz/item/CS_URS_2022_02/871310310</t>
  </si>
  <si>
    <t>120,0</t>
  </si>
  <si>
    <t>76</t>
  </si>
  <si>
    <t>28611164</t>
  </si>
  <si>
    <t>trubka kanalizační PVC DN 160x1000mm SN8</t>
  </si>
  <si>
    <t>1019002074</t>
  </si>
  <si>
    <t>120*1,015 'Přepočtené koeficientem množství</t>
  </si>
  <si>
    <t>77</t>
  </si>
  <si>
    <t>877310310</t>
  </si>
  <si>
    <t>Montáž tvarovek na kanalizačním plastovém potrubí z polypropylenu PP hladkého plnostěnného kolen DN 150</t>
  </si>
  <si>
    <t>-1966514328</t>
  </si>
  <si>
    <t>https://podminky.urs.cz/item/CS_URS_2022_02/877310310</t>
  </si>
  <si>
    <t>"tvarovky 45 st." 10</t>
  </si>
  <si>
    <t>"tvarovky 30 st." 10</t>
  </si>
  <si>
    <t>"tvarovky 15 st." 10</t>
  </si>
  <si>
    <t>78</t>
  </si>
  <si>
    <t>28617320</t>
  </si>
  <si>
    <t>koleno kanalizace PP KG DN 160x15°</t>
  </si>
  <si>
    <t>-606697455</t>
  </si>
  <si>
    <t>79</t>
  </si>
  <si>
    <t>28617329</t>
  </si>
  <si>
    <t>koleno kanalizace PP KG DN 160x30°</t>
  </si>
  <si>
    <t>1527831116</t>
  </si>
  <si>
    <t>80</t>
  </si>
  <si>
    <t>28617338</t>
  </si>
  <si>
    <t>koleno kanalizace PP KG DN 160x45°</t>
  </si>
  <si>
    <t>1082832204</t>
  </si>
  <si>
    <t>81</t>
  </si>
  <si>
    <t>8911200R</t>
  </si>
  <si>
    <t>VPUSŤ KANALIZAČNÍ ULIČNÍ KOMPLETNÍ Z BETONOVÝCH DÍLCŮ</t>
  </si>
  <si>
    <t>985775893</t>
  </si>
  <si>
    <t xml:space="preserve">Poznámka k položce:
položka zahrnuje:
- dodávku a osazení předepsaných dílů včetně mříže
- výplň, těsnění a tmelení spar a spojů,
- opatření povrchů betonu izolací proti zemní vlhkosti v částech, kde přijdou do styku se zeminou nebo kamenivem,
- předepsané podkladní konstrukce
</t>
  </si>
  <si>
    <t>82</t>
  </si>
  <si>
    <t>8911200R1</t>
  </si>
  <si>
    <t>Uliční vpust podobrubníková</t>
  </si>
  <si>
    <t>-1098010640</t>
  </si>
  <si>
    <t>83</t>
  </si>
  <si>
    <t>8911200R2</t>
  </si>
  <si>
    <t>Dvorní vpust kompletní</t>
  </si>
  <si>
    <t>-1184935773</t>
  </si>
  <si>
    <t>84</t>
  </si>
  <si>
    <t>8911200R3</t>
  </si>
  <si>
    <t>Pásová vpust kompletní</t>
  </si>
  <si>
    <t>-1123125271</t>
  </si>
  <si>
    <t>85</t>
  </si>
  <si>
    <t>899623161</t>
  </si>
  <si>
    <t>Obetonování potrubí nebo zdiva stok betonem prostým v otevřeném výkopu, betonem tř. C 20/25</t>
  </si>
  <si>
    <t>-1987255003</t>
  </si>
  <si>
    <t>https://podminky.urs.cz/item/CS_URS_2022_02/899623161</t>
  </si>
  <si>
    <t>"obetonování přípojek a podkl. Beton pod vpusti"</t>
  </si>
  <si>
    <t>"C20/25 XF2"3,0</t>
  </si>
  <si>
    <t>Ostatní konstrukce a práce, bourání</t>
  </si>
  <si>
    <t>86</t>
  </si>
  <si>
    <t>911331131</t>
  </si>
  <si>
    <t>Silniční svodidlo s osazením sloupků zaberaněním ocelové úroveň zádržnosti H1 vzdálenosti sloupků do 2 m jednostranné</t>
  </si>
  <si>
    <t>1305327237</t>
  </si>
  <si>
    <t>https://podminky.urs.cz/item/CS_URS_2022_02/911331131</t>
  </si>
  <si>
    <t>"SVODIDLO H1" 88,0</t>
  </si>
  <si>
    <t>"+ náběh" 12,0</t>
  </si>
  <si>
    <t>87</t>
  </si>
  <si>
    <t>911331412</t>
  </si>
  <si>
    <t>Silniční svodidlo s osazením sloupků zaberaněním ocelové náběh jednostranný, délky přes 4 do 12 m</t>
  </si>
  <si>
    <t>335252684</t>
  </si>
  <si>
    <t>https://podminky.urs.cz/item/CS_URS_2022_02/911331412</t>
  </si>
  <si>
    <t>12,0</t>
  </si>
  <si>
    <t>88</t>
  </si>
  <si>
    <t>912211121</t>
  </si>
  <si>
    <t>Montáž směrového sloupku plastového s odrazkou přišroubováním na svodidlo</t>
  </si>
  <si>
    <t>282150010</t>
  </si>
  <si>
    <t>https://podminky.urs.cz/item/CS_URS_2022_02/912211121</t>
  </si>
  <si>
    <t>"směrové sloupky na svodidle" 6</t>
  </si>
  <si>
    <t>89</t>
  </si>
  <si>
    <t>40445153</t>
  </si>
  <si>
    <t>sloupek svodidlový plastový</t>
  </si>
  <si>
    <t>-1761859028</t>
  </si>
  <si>
    <t>90</t>
  </si>
  <si>
    <t>914111111</t>
  </si>
  <si>
    <t>Montáž svislé dopravní značky základní velikosti do 1 m2 objímkami na sloupky nebo konzoly</t>
  </si>
  <si>
    <t>239831870</t>
  </si>
  <si>
    <t>https://podminky.urs.cz/item/CS_URS_2022_02/914111111</t>
  </si>
  <si>
    <t>91</t>
  </si>
  <si>
    <t>40445600</t>
  </si>
  <si>
    <t>výstražné dopravní značky A1-A30, A33 700mm</t>
  </si>
  <si>
    <t>-1247885085</t>
  </si>
  <si>
    <t>"A7a" 1</t>
  </si>
  <si>
    <t>92</t>
  </si>
  <si>
    <t>40445615</t>
  </si>
  <si>
    <t>značky upravující přednost P6 700mm</t>
  </si>
  <si>
    <t>-47897446</t>
  </si>
  <si>
    <t>"P6" 1</t>
  </si>
  <si>
    <t>93</t>
  </si>
  <si>
    <t>40445608</t>
  </si>
  <si>
    <t>značky upravující přednost P1, P4 700mm</t>
  </si>
  <si>
    <t>1282098792</t>
  </si>
  <si>
    <t>"P4" 1</t>
  </si>
  <si>
    <t>94</t>
  </si>
  <si>
    <t>40445618</t>
  </si>
  <si>
    <t>značky upravující přednost P7 700mm</t>
  </si>
  <si>
    <t>-844482877</t>
  </si>
  <si>
    <t>"P7" 1</t>
  </si>
  <si>
    <t>95</t>
  </si>
  <si>
    <t>40445620</t>
  </si>
  <si>
    <t>zákazové, příkazové dopravní značky B1-B34, C1-15 700mm</t>
  </si>
  <si>
    <t>-1846130074</t>
  </si>
  <si>
    <t>"B4" 1</t>
  </si>
  <si>
    <t>96</t>
  </si>
  <si>
    <t>40445629</t>
  </si>
  <si>
    <t>informativní značky směrové IS1a, IS2a, IS3a, IS4a, IS19a 1100x330mm</t>
  </si>
  <si>
    <t>1600446935</t>
  </si>
  <si>
    <t>"IS3a+IS19a" 1+2</t>
  </si>
  <si>
    <t>97</t>
  </si>
  <si>
    <t>40445630</t>
  </si>
  <si>
    <t>informativní značky směrové IS1b, IS2b, IS3b, IS4b, IS19b 1100x500mm</t>
  </si>
  <si>
    <t>652114831</t>
  </si>
  <si>
    <t>"IS1b+IS3b" 1+1</t>
  </si>
  <si>
    <t>98</t>
  </si>
  <si>
    <t>40445631</t>
  </si>
  <si>
    <t>informativní značky směrové IS1c, IS2c, IS3c, IS4c, IS5, IS11b, d, IS19c 1350x330mm</t>
  </si>
  <si>
    <t>-151547126</t>
  </si>
  <si>
    <t>"IS3c" 1</t>
  </si>
  <si>
    <t>99</t>
  </si>
  <si>
    <t>40445612</t>
  </si>
  <si>
    <t>značky upravující přednost P2, P3, P8 750mm</t>
  </si>
  <si>
    <t>-857599786</t>
  </si>
  <si>
    <t>"P8" 1</t>
  </si>
  <si>
    <t>100</t>
  </si>
  <si>
    <t>40445649</t>
  </si>
  <si>
    <t>dodatkové tabulky E3-E5, E8, E14-E16 500x150mm</t>
  </si>
  <si>
    <t>1961314888</t>
  </si>
  <si>
    <t>"E3b+E14"1+1</t>
  </si>
  <si>
    <t>101</t>
  </si>
  <si>
    <t>40445650</t>
  </si>
  <si>
    <t>dodatkové tabulky E7, E12, E13 500x300mm</t>
  </si>
  <si>
    <t>315970059</t>
  </si>
  <si>
    <t>"E7b" 1</t>
  </si>
  <si>
    <t>102</t>
  </si>
  <si>
    <t>914511111</t>
  </si>
  <si>
    <t>Montáž sloupku dopravních značek délky do 3,5 m do betonového základu</t>
  </si>
  <si>
    <t>-1942202223</t>
  </si>
  <si>
    <t>https://podminky.urs.cz/item/CS_URS_2022_02/914511111</t>
  </si>
  <si>
    <t>103</t>
  </si>
  <si>
    <t>40445225</t>
  </si>
  <si>
    <t>sloupek pro dopravní značku Zn D 60mm v 3,5m</t>
  </si>
  <si>
    <t>-1650204151</t>
  </si>
  <si>
    <t>104</t>
  </si>
  <si>
    <t>915211111</t>
  </si>
  <si>
    <t>Vodorovné dopravní značení stříkaným plastem dělící čára šířky 125 mm souvislá bílá základní</t>
  </si>
  <si>
    <t>1603610065</t>
  </si>
  <si>
    <t>https://podminky.urs.cz/item/CS_URS_2022_02/915211111</t>
  </si>
  <si>
    <t>"V4 š. 0,125m" (390,0+364,0+10,0)</t>
  </si>
  <si>
    <t>"V1a š. 0,125m" 381,0</t>
  </si>
  <si>
    <t>105</t>
  </si>
  <si>
    <t>915211112</t>
  </si>
  <si>
    <t>Vodorovné dopravní značení stříkaným plastem dělící čára šířky 125 mm souvislá bílá retroreflexní</t>
  </si>
  <si>
    <t>-1184422394</t>
  </si>
  <si>
    <t>https://podminky.urs.cz/item/CS_URS_2022_02/915211112</t>
  </si>
  <si>
    <t>106</t>
  </si>
  <si>
    <t>915221112</t>
  </si>
  <si>
    <t>Vodorovné dopravní značení stříkaným plastem vodící čára bílá šířky 250 mm souvislá retroreflexní</t>
  </si>
  <si>
    <t>-773342056</t>
  </si>
  <si>
    <t>https://podminky.urs.cz/item/CS_URS_2022_02/915221112</t>
  </si>
  <si>
    <t>"V2b" 10,0/2</t>
  </si>
  <si>
    <t>107</t>
  </si>
  <si>
    <t>915221121</t>
  </si>
  <si>
    <t>Vodorovné dopravní značení stříkaným plastem vodící čára bílá šířky 250 mm přerušovaná základní</t>
  </si>
  <si>
    <t>52882751</t>
  </si>
  <si>
    <t>https://podminky.urs.cz/item/CS_URS_2022_02/915221121</t>
  </si>
  <si>
    <t>108</t>
  </si>
  <si>
    <t>915611111</t>
  </si>
  <si>
    <t>Předznačení pro vodorovné značení stříkané barvou nebo prováděné z nátěrových hmot liniové dělicí čáry, vodicí proužky</t>
  </si>
  <si>
    <t>-282102357</t>
  </si>
  <si>
    <t>https://podminky.urs.cz/item/CS_URS_2022_02/915611111</t>
  </si>
  <si>
    <t>109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</si>
  <si>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</si>
  <si>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</si>
  <si>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-849890991</t>
  </si>
  <si>
    <t>https://podminky.urs.cz/item/CS_URS_2022_02/916131213</t>
  </si>
  <si>
    <t>282,0+6,0+5,0</t>
  </si>
  <si>
    <t>110</t>
  </si>
  <si>
    <t>59217031</t>
  </si>
  <si>
    <t>obrubník betonový silniční 1000x150x250mm</t>
  </si>
  <si>
    <t>-1543379492</t>
  </si>
  <si>
    <t>293*1,02 'Přepočtené koeficientem množství</t>
  </si>
  <si>
    <t>111</t>
  </si>
  <si>
    <t>916131213a</t>
  </si>
  <si>
    <t>53669175</t>
  </si>
  <si>
    <t>3*1,5+(2,0+1,5)</t>
  </si>
  <si>
    <t>112</t>
  </si>
  <si>
    <t>59217038</t>
  </si>
  <si>
    <t>obrubník betonový parkový barevný 500x80x250mm</t>
  </si>
  <si>
    <t>-698729270</t>
  </si>
  <si>
    <t>8*1,02 'Přepočtené koeficientem množství</t>
  </si>
  <si>
    <t>113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</si>
  <si>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</si>
  <si>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</si>
  <si>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-686234358</t>
  </si>
  <si>
    <t>https://podminky.urs.cz/item/CS_URS_2022_02/916132113</t>
  </si>
  <si>
    <t>282,0+358,0</t>
  </si>
  <si>
    <t>114</t>
  </si>
  <si>
    <t>59218003</t>
  </si>
  <si>
    <t>krajník betonový silniční 250x125x100mm</t>
  </si>
  <si>
    <t>-1228002996</t>
  </si>
  <si>
    <t>640*1,02 'Přepočtené koeficientem množství</t>
  </si>
  <si>
    <t>115</t>
  </si>
  <si>
    <t>919112233</t>
  </si>
  <si>
    <t>Řezání dilatačních spár v živičném krytu vytvoření komůrky pro těsnící zálivku šířky 20 mm, hloubky 40 mm</t>
  </si>
  <si>
    <t>895851825</t>
  </si>
  <si>
    <t>https://podminky.urs.cz/item/CS_URS_2022_02/919112233</t>
  </si>
  <si>
    <t>426,0</t>
  </si>
  <si>
    <t>116</t>
  </si>
  <si>
    <t>919121233</t>
  </si>
  <si>
    <t>Utěsnění dilatačních spár zálivkou za studena v cementobetonovém nebo živičném krytu včetně adhezního nátěru bez těsnicího profilu pod zálivkou, pro komůrky šířky 20 mm, hloubky 40 mm</t>
  </si>
  <si>
    <t>586225676</t>
  </si>
  <si>
    <t>https://podminky.urs.cz/item/CS_URS_2022_02/919121233</t>
  </si>
  <si>
    <t>117</t>
  </si>
  <si>
    <t>919726122</t>
  </si>
  <si>
    <t>Geotextilie netkaná pro ochranu, separaci nebo filtraci měrná hmotnost přes 200 do 300 g/m2</t>
  </si>
  <si>
    <t>97834060</t>
  </si>
  <si>
    <t>https://podminky.urs.cz/item/CS_URS_2022_02/919726122</t>
  </si>
  <si>
    <t>"separačně filtrační geotextílie 300g/m2 …svah" 959,9*1,15</t>
  </si>
  <si>
    <t>118</t>
  </si>
  <si>
    <t>919726122a</t>
  </si>
  <si>
    <t>1957346701</t>
  </si>
  <si>
    <t>"geotextílie 300g/m2" 60,5*7,0*1,15</t>
  </si>
  <si>
    <t>119</t>
  </si>
  <si>
    <t>919726123</t>
  </si>
  <si>
    <t>Geotextilie netkaná pro ochranu, separaci nebo filtraci měrná hmotnost přes 300 do 500 g/m2</t>
  </si>
  <si>
    <t>-57282830</t>
  </si>
  <si>
    <t>https://podminky.urs.cz/item/CS_URS_2022_02/919726123</t>
  </si>
  <si>
    <t>"geotextílie 360g/m2" 453,8</t>
  </si>
  <si>
    <t>120</t>
  </si>
  <si>
    <t>962041211</t>
  </si>
  <si>
    <t>Bourání mostních konstrukcí zdiva a pilířů z prostého betonu</t>
  </si>
  <si>
    <t>-894701684</t>
  </si>
  <si>
    <t>https://podminky.urs.cz/item/CS_URS_2022_02/962041211</t>
  </si>
  <si>
    <t>"včetně odvozu na skládku"</t>
  </si>
  <si>
    <t>"odstranění zídky"  2,4*0,26*2,2</t>
  </si>
  <si>
    <t>"odstranění zdi a vrátek" (3,8*0,45*2,6)+(2,7*0,5*1,9)</t>
  </si>
  <si>
    <t>"vybourání bet. - ohraničení vjezdu" (1+1,1)*0,25*0,4</t>
  </si>
  <si>
    <t>121</t>
  </si>
  <si>
    <t>962051111</t>
  </si>
  <si>
    <t>Bourání mostních konstrukcí zdiva a pilířů ze železového betonu</t>
  </si>
  <si>
    <t>1701684897</t>
  </si>
  <si>
    <t>https://podminky.urs.cz/item/CS_URS_2022_02/962051111</t>
  </si>
  <si>
    <t>"vybourání 2 bet.schodů dl.1,25" 2*(1,25*0,25*0,5)</t>
  </si>
  <si>
    <t>122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</si>
  <si>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</si>
  <si>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</si>
  <si>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848622970</t>
  </si>
  <si>
    <t>https://podminky.urs.cz/item/CS_URS_2022_02/966005311</t>
  </si>
  <si>
    <t>88,0</t>
  </si>
  <si>
    <t>123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</si>
  <si>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</si>
  <si>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</si>
  <si>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2094954966</t>
  </si>
  <si>
    <t>https://podminky.urs.cz/item/CS_URS_2022_02/966006132</t>
  </si>
  <si>
    <t>997</t>
  </si>
  <si>
    <t>Přesun sutě</t>
  </si>
  <si>
    <t>124</t>
  </si>
  <si>
    <t>997221861</t>
  </si>
  <si>
    <t>Poplatek za uložení stavebního odpadu na recyklační skládce (skládkovné) z prostého betonu zatříděného do Katalogu odpadů pod kódem 17 01 01</t>
  </si>
  <si>
    <t>-1556738531</t>
  </si>
  <si>
    <t>https://podminky.urs.cz/item/CS_URS_2022_02/997221861</t>
  </si>
  <si>
    <t>"odstranění zídky"  (2,4*0,26*2,2)*2,3</t>
  </si>
  <si>
    <t>"odstranění zdi a vrátek" ((3,8*0,45*2,6)+(2,7*0,5*1,9))*2,3</t>
  </si>
  <si>
    <t>"vybourání bet. - ohraničení vjezdu" ((1+1,1)*0,25*0,4)*2,3</t>
  </si>
  <si>
    <t>"vytrhání obrub" 1,38+15,66</t>
  </si>
  <si>
    <t>"odstranění skrytých konstrukcí - beton" 20,0*2,3</t>
  </si>
  <si>
    <t>"vybourání bet.plochy - vjezd tl. 200 mm" 5,5*0,2*2,3</t>
  </si>
  <si>
    <t>"dlažba" 2,55</t>
  </si>
  <si>
    <t>125</t>
  </si>
  <si>
    <t>997221862</t>
  </si>
  <si>
    <t>Poplatek za uložení stavebního odpadu na recyklační skládce (skládkovné) z armovaného betonu zatříděného do Katalogu odpadů pod kódem 17 01 01</t>
  </si>
  <si>
    <t>-1675856242</t>
  </si>
  <si>
    <t>https://podminky.urs.cz/item/CS_URS_2022_02/997221862</t>
  </si>
  <si>
    <t>"vybourání 2 bet.schodů dl.1,25" (2*(1,25*0,25*0,5))*2,3</t>
  </si>
  <si>
    <t>126</t>
  </si>
  <si>
    <t>997221875</t>
  </si>
  <si>
    <t>Poplatek za uložení stavebního odpadu na recyklační skládce (skládkovné) asfaltového bez obsahu dehtu zatříděného do Katalogu odpadů pod kódem 17 03 02</t>
  </si>
  <si>
    <t>1931537473</t>
  </si>
  <si>
    <t>https://podminky.urs.cz/item/CS_URS_2022_02/997221875</t>
  </si>
  <si>
    <t>"odstranění spodní vrstvy vozovky - penetrační makadam tl. 170 mm" 1154,0*0,17*2,4</t>
  </si>
  <si>
    <t>"odstranění spodní vrstvy vozovky - penetrační makadam 165 mm" 727,0*0,165*2,4</t>
  </si>
  <si>
    <t>998</t>
  </si>
  <si>
    <t>Přesun hmot</t>
  </si>
  <si>
    <t>127</t>
  </si>
  <si>
    <t>998225111</t>
  </si>
  <si>
    <t>Přesun hmot pro komunikace s krytem z kameniva, monolitickým betonovým nebo živičným dopravní vzdálenost do 200 m jakékoliv délky objektu</t>
  </si>
  <si>
    <t>1958849276</t>
  </si>
  <si>
    <t>https://podminky.urs.cz/item/CS_URS_2022_02/998225111</t>
  </si>
  <si>
    <t>128</t>
  </si>
  <si>
    <t>00410R</t>
  </si>
  <si>
    <t>Náklady na vypuštění rybníka včetně lovu ryb</t>
  </si>
  <si>
    <t>1520067756</t>
  </si>
  <si>
    <t>"bude čerpáno po odsouhlasení investorem stavby – částka 380 000,0 Kč bez DPH" 1</t>
  </si>
  <si>
    <t>SO 101.K - Kanalizace - odvodnění</t>
  </si>
  <si>
    <t>122211401</t>
  </si>
  <si>
    <t>Vykopávky v zemnících na suchu ručně zapažených i nezapažených v hornině třídy těžitelnosti I skupiny 3</t>
  </si>
  <si>
    <t>1944953966</t>
  </si>
  <si>
    <t>https://podminky.urs.cz/item/CS_URS_2022_02/122211401</t>
  </si>
  <si>
    <t>"50% pro zpětný zásyp"</t>
  </si>
  <si>
    <t>(353,89-263,28)+(263,28/2)</t>
  </si>
  <si>
    <t>132251103</t>
  </si>
  <si>
    <t>929501907</t>
  </si>
  <si>
    <t>https://podminky.urs.cz/item/CS_URS_2022_02/132251103</t>
  </si>
  <si>
    <t>"Š1"  (1,8+2,484)*0,5*7,0</t>
  </si>
  <si>
    <t>"Š2" (2,484+2,546)*0,5*11,2</t>
  </si>
  <si>
    <t>"Š3" (2,545+2,647)*0,5*18,4</t>
  </si>
  <si>
    <t>"Š4" (2,647+3,162)*0,5*17,4</t>
  </si>
  <si>
    <t>"Š5" (3,162+3,503)*0,5*19,5</t>
  </si>
  <si>
    <t>"Š6" (3,503+3,225)*0,5*39,5</t>
  </si>
  <si>
    <t>151811132</t>
  </si>
  <si>
    <t>Zřízení pažicích boxů pro pažení a rozepření stěn rýh podzemního vedení hloubka výkopu do 4 m, šířka přes 1,2 do 2,5 m</t>
  </si>
  <si>
    <t>1484625120</t>
  </si>
  <si>
    <t>https://podminky.urs.cz/item/CS_URS_2022_02/151811132</t>
  </si>
  <si>
    <t>110,0*1,8</t>
  </si>
  <si>
    <t>151811232</t>
  </si>
  <si>
    <t>Odstranění pažicích boxů pro pažení a rozepření stěn rýh podzemního vedení hloubka výkopu do 4 m, šířka přes 1,2 do 2,5 m</t>
  </si>
  <si>
    <t>2097644302</t>
  </si>
  <si>
    <t>https://podminky.urs.cz/item/CS_URS_2022_02/151811232</t>
  </si>
  <si>
    <t>-555104797</t>
  </si>
  <si>
    <t>"50% z výkopku"</t>
  </si>
  <si>
    <t>-1294819719</t>
  </si>
  <si>
    <t>(339,25+14,54)</t>
  </si>
  <si>
    <t>1746871913</t>
  </si>
  <si>
    <t>"50% zpětný zasyp"</t>
  </si>
  <si>
    <t>"Š1"  (1,1+1,784)*0,5*7,0</t>
  </si>
  <si>
    <t>"Š2" (1,784+1,846)*0,5*11,2</t>
  </si>
  <si>
    <t>"Š3" (1,846+1,947)*0,5*18,4</t>
  </si>
  <si>
    <t>"Š4" (1,947+2,462)*0,5*17,4</t>
  </si>
  <si>
    <t>"Š5" (2,462+2,803)*0,5*19,5</t>
  </si>
  <si>
    <t>"Š6" (2,803+2,525)*0,5*39,5</t>
  </si>
  <si>
    <t>865978047</t>
  </si>
  <si>
    <t>263,28*1,9</t>
  </si>
  <si>
    <t>-673339564</t>
  </si>
  <si>
    <t>153,34</t>
  </si>
  <si>
    <t>"pod žlab"  8,0</t>
  </si>
  <si>
    <t>871360320</t>
  </si>
  <si>
    <t>Montáž kanalizačního potrubí z plastů z polypropylenu PP hladkého plnostěnného SN 12 DN 250</t>
  </si>
  <si>
    <t>-280830725</t>
  </si>
  <si>
    <t>https://podminky.urs.cz/item/CS_URS_2022_02/871360320</t>
  </si>
  <si>
    <t>116,1</t>
  </si>
  <si>
    <t>28617027</t>
  </si>
  <si>
    <t>trubka kanalizační PP plnostěnná třívrstvá DN 250x1000mm SN12</t>
  </si>
  <si>
    <t>-262997041</t>
  </si>
  <si>
    <t>116,1*1,015 'Přepočtené koeficientem množství</t>
  </si>
  <si>
    <t>892381111</t>
  </si>
  <si>
    <t>Tlakové zkoušky vodou na potrubí DN 250, 300 nebo 350</t>
  </si>
  <si>
    <t>CS ÚRS 2018 01</t>
  </si>
  <si>
    <t>1666116737</t>
  </si>
  <si>
    <t>894411121</t>
  </si>
  <si>
    <t>Zřízení šachet kanalizačních z betonových dílců výšky vstupu do 1,50 m s obložením dna betonem tř. C 25/30, na potrubí DN přes 200 do 300</t>
  </si>
  <si>
    <t>-703986000</t>
  </si>
  <si>
    <t>https://podminky.urs.cz/item/CS_URS_2022_02/894411121</t>
  </si>
  <si>
    <t>"šachty 1, 2, 3, 4, 5, 6" 6</t>
  </si>
  <si>
    <t>59224414</t>
  </si>
  <si>
    <t>konus betonové šachty DN 1000 kanalizační 100x62,5x58cm tl stěny 10, stupadla poplastovaná</t>
  </si>
  <si>
    <t>-270190104</t>
  </si>
  <si>
    <t>59224160</t>
  </si>
  <si>
    <t>skruž kanalizační s ocelovými stupadly 100x25x12cm</t>
  </si>
  <si>
    <t>-790704639</t>
  </si>
  <si>
    <t>"šachty č. 1, 2, 4, 6" 4</t>
  </si>
  <si>
    <t>59224161</t>
  </si>
  <si>
    <t>skruž kanalizační s ocelovými stupadly 100x50x12cm</t>
  </si>
  <si>
    <t>295624683</t>
  </si>
  <si>
    <t>"šachty č. 3, 4, 6" 3</t>
  </si>
  <si>
    <t>59224162</t>
  </si>
  <si>
    <t>skruž kanalizační s ocelovými stupadly 100x100x12cm</t>
  </si>
  <si>
    <t>-2033871134</t>
  </si>
  <si>
    <t>"š5" 1</t>
  </si>
  <si>
    <t>59224064</t>
  </si>
  <si>
    <t>dno betonové šachtové kulaté DN 1000x500, 100x65x15cm</t>
  </si>
  <si>
    <t>-1663166576</t>
  </si>
  <si>
    <t>59224010</t>
  </si>
  <si>
    <t>prstenec šachtový vyrovnávací betonový 625x100x40mm</t>
  </si>
  <si>
    <t>211950253</t>
  </si>
  <si>
    <t>"Š1" 2</t>
  </si>
  <si>
    <t>"Š2" 1</t>
  </si>
  <si>
    <t>"Š3" 1</t>
  </si>
  <si>
    <t>"Š4" 1</t>
  </si>
  <si>
    <t>"Š5" 1</t>
  </si>
  <si>
    <t>59224011</t>
  </si>
  <si>
    <t>prstenec šachtový vyrovnávací betonový 625x100x60mm</t>
  </si>
  <si>
    <t>1039466929</t>
  </si>
  <si>
    <t>59224012</t>
  </si>
  <si>
    <t>prstenec šachtový vyrovnávací betonový 625x100x80mm</t>
  </si>
  <si>
    <t>1141270481</t>
  </si>
  <si>
    <t>"Š2" 3</t>
  </si>
  <si>
    <t>"Š4" 2</t>
  </si>
  <si>
    <t>"Š6" 3</t>
  </si>
  <si>
    <t>59224660</t>
  </si>
  <si>
    <t>poklop šachtový betonová výplň+litina 785(610)x16mm D400 bez odvětrání</t>
  </si>
  <si>
    <t>2109227919</t>
  </si>
  <si>
    <t>899633151</t>
  </si>
  <si>
    <t>Obetonování potrubí nebo zdiva stok betonem železovým v otevřeném výkopu bez zvláštních nároků na prostředí tř. C 20/25</t>
  </si>
  <si>
    <t>-598569168</t>
  </si>
  <si>
    <t>https://podminky.urs.cz/item/CS_URS_2022_02/899633151</t>
  </si>
  <si>
    <t>"C20/25 XF2" 27,0</t>
  </si>
  <si>
    <t>899658211</t>
  </si>
  <si>
    <t>Výztuž pro obetonování potrubí ze svařovaných sítí typu Kari</t>
  </si>
  <si>
    <t>-2068571604</t>
  </si>
  <si>
    <t>https://podminky.urs.cz/item/CS_URS_2022_02/899658211</t>
  </si>
  <si>
    <t>0,826</t>
  </si>
  <si>
    <t>899722114</t>
  </si>
  <si>
    <t>Krytí potrubí z plastů výstražnou fólií z PVC šířky 40 cm</t>
  </si>
  <si>
    <t>-1447417567</t>
  </si>
  <si>
    <t>https://podminky.urs.cz/item/CS_URS_2022_02/899722114</t>
  </si>
  <si>
    <t>998276101</t>
  </si>
  <si>
    <t>Přesun hmot pro trubní vedení hloubené z trub z plastických hmot nebo sklolaminátových pro vodovody nebo kanalizace v otevřeném výkopu dopravní vzdálenost do 15 m</t>
  </si>
  <si>
    <t>317063603</t>
  </si>
  <si>
    <t>https://podminky.urs.cz/item/CS_URS_2022_02/998276101</t>
  </si>
  <si>
    <t>SO 120 - Úprava MK a zřízení chodníku</t>
  </si>
  <si>
    <t xml:space="preserve">    3 - Svislé a kompletní konstrukce</t>
  </si>
  <si>
    <t>113106121R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</si>
  <si>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</si>
  <si>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-817651475</t>
  </si>
  <si>
    <t>"Vybourání stáv.bet.dlažby" 1,0+4,0+5,0</t>
  </si>
  <si>
    <t>"Vybourání stáv.žulové dlažby" 9,0</t>
  </si>
  <si>
    <t>"Vybourání bet.dlaždic" 1,5</t>
  </si>
  <si>
    <t>"úprava chodníku resp. stupňů za vrátky plotů SO 925 a SO926)" 6,0</t>
  </si>
  <si>
    <t>113107113R</t>
  </si>
  <si>
    <t>Odstranění podkladů nebo krytů ručně s přemístěním hmot na skládku na vzdálenost do 3 m nebo s naložením na dopravní prostředek z kameniva těženého, o tl. vrstvy přes 200 do 300 mm</t>
  </si>
  <si>
    <t>-1581423962</t>
  </si>
  <si>
    <t>"odstranění spodní vrstvy vozovky  tl. 300 mm" (8,0+9,0+56,0)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</si>
  <si>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</si>
  <si>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</si>
  <si>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-1683956033</t>
  </si>
  <si>
    <t>https://podminky.urs.cz/item/CS_URS_2022_02/113107143</t>
  </si>
  <si>
    <t>"odstranění asf.vrstev vozovky tl 150 mm" 8,0+9,0+56,0</t>
  </si>
  <si>
    <t>191529254</t>
  </si>
  <si>
    <t>"včetně odvozu na skládku vybourání bet.plochy - vjezd tl. 200 mm" 1+(6,0*0,5)</t>
  </si>
  <si>
    <t>470423092</t>
  </si>
  <si>
    <t>1336774140</t>
  </si>
  <si>
    <t>"vč. odvozu na skládu" 81,0</t>
  </si>
  <si>
    <t>113204111R</t>
  </si>
  <si>
    <t>Vytrhání obrub s vybouráním lože, s přemístěním hmot na skládku na vzdálenost do 3 m nebo s naložením na dopravní prostředek záhonových</t>
  </si>
  <si>
    <t>754242363</t>
  </si>
  <si>
    <t>"vč. odvozu na skládku" 11,5</t>
  </si>
  <si>
    <t>1614434927</t>
  </si>
  <si>
    <t>125,5</t>
  </si>
  <si>
    <t>-121998140</t>
  </si>
  <si>
    <t>-2131998865</t>
  </si>
  <si>
    <t>-173263989</t>
  </si>
  <si>
    <t>125,5*2,0</t>
  </si>
  <si>
    <t>-931752323</t>
  </si>
  <si>
    <t>30,0+30,0</t>
  </si>
  <si>
    <t>1578778907</t>
  </si>
  <si>
    <t>973792218</t>
  </si>
  <si>
    <t>00572410</t>
  </si>
  <si>
    <t>osivo směs travní parková</t>
  </si>
  <si>
    <t>-1618198071</t>
  </si>
  <si>
    <t>60*0,02 'Přepočtené koeficientem množství</t>
  </si>
  <si>
    <t>-975187130</t>
  </si>
  <si>
    <t xml:space="preserve">"úprava pláně" </t>
  </si>
  <si>
    <t>"plocha vjezdů" 161,5</t>
  </si>
  <si>
    <t>"plocha chodníků" 518,0</t>
  </si>
  <si>
    <t>1095300471</t>
  </si>
  <si>
    <t>"trávník" 60,0*0,005*10</t>
  </si>
  <si>
    <t>-782015183</t>
  </si>
  <si>
    <t>"trávník"60,0*0,005*10</t>
  </si>
  <si>
    <t>1322586844</t>
  </si>
  <si>
    <t>Svislé a kompletní konstrukce</t>
  </si>
  <si>
    <t>327122113</t>
  </si>
  <si>
    <t>Opěrné zdi samonosné ze železobetonových dílců tvaru L se základem z betonu prostého přímé, výšky 1000 mm</t>
  </si>
  <si>
    <t>-391306613</t>
  </si>
  <si>
    <t>https://podminky.urs.cz/item/CS_URS_2022_02/327122113</t>
  </si>
  <si>
    <t>"betonové (prefabrikované) L zídky 1,05/0,65" 12,0+17,0</t>
  </si>
  <si>
    <t>339921132</t>
  </si>
  <si>
    <t>Osazování palisád betonových v řadě se zabetonováním výšky palisády přes 500 do 1000 mm</t>
  </si>
  <si>
    <t>1608947684</t>
  </si>
  <si>
    <t>https://podminky.urs.cz/item/CS_URS_2022_02/339921132</t>
  </si>
  <si>
    <t>palisáda (pro schody)</t>
  </si>
  <si>
    <t>6*1,5+2,5+2,5+2+2</t>
  </si>
  <si>
    <t>59228414</t>
  </si>
  <si>
    <t>palisáda betonová tyčová půlkulatá přírodní 175x200x1000mm</t>
  </si>
  <si>
    <t>972966789</t>
  </si>
  <si>
    <t>18*5,715 'Přepočtené koeficientem množství</t>
  </si>
  <si>
    <t>1893660317</t>
  </si>
  <si>
    <t xml:space="preserve">"pod dlažbu betonovou zámkovou" </t>
  </si>
  <si>
    <t>(7+20+14+11+9+7+7+7+8+20+7+8+5+13,5+15+3)*2</t>
  </si>
  <si>
    <t>plocha chodníků</t>
  </si>
  <si>
    <t>8,5+15,5+26+12+115+29+4+61,5+6,5+68,5+19+43+37,5+63+2+3,5+1,5+2</t>
  </si>
  <si>
    <t>pod asfaltový kryt vjezdů</t>
  </si>
  <si>
    <t>45+(21*0,2)</t>
  </si>
  <si>
    <t>67014582</t>
  </si>
  <si>
    <t>565165102</t>
  </si>
  <si>
    <t>Asfaltový beton vrstva podkladní ACP 16 (obalované kamenivo střednězrnné - OKS) s rozprostřením a zhutněním v pruhu šířky do 1,5 m, po zhutnění tl. 90 mm</t>
  </si>
  <si>
    <t>1491500734</t>
  </si>
  <si>
    <t>https://podminky.urs.cz/item/CS_URS_2022_02/565165102</t>
  </si>
  <si>
    <t>45+(21*0,1)</t>
  </si>
  <si>
    <t>573111112</t>
  </si>
  <si>
    <t>Postřik infiltrační PI z asfaltu silničního s posypem kamenivem, v množství 1,00 kg/m2</t>
  </si>
  <si>
    <t>-2024282846</t>
  </si>
  <si>
    <t>https://podminky.urs.cz/item/CS_URS_2022_02/573111112</t>
  </si>
  <si>
    <t>-1171205393</t>
  </si>
  <si>
    <t>577134031</t>
  </si>
  <si>
    <t>Asfaltový beton vrstva obrusná ACO 11 (ABS) s rozprostřením a se zhutněním z modifikovaného asfaltu v pruhu šířky do 1,5 m, po zhutnění tl. 40 mm</t>
  </si>
  <si>
    <t>-1626839785</t>
  </si>
  <si>
    <t>https://podminky.urs.cz/item/CS_URS_2022_02/577134031</t>
  </si>
  <si>
    <t>45+(21*0,01)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</si>
  <si>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</si>
  <si>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</si>
  <si>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1060044962</t>
  </si>
  <si>
    <t>https://podminky.urs.cz/item/CS_URS_2022_02/596211113</t>
  </si>
  <si>
    <t>"plocha chodníků"</t>
  </si>
  <si>
    <t>8,5+15,5+26+12+115+29+4+61,5+6,5+68,5+19+43+37,5+63+2+3,5+1,5+2+6,0</t>
  </si>
  <si>
    <t>59245015</t>
  </si>
  <si>
    <t>dlažba zámková tvaru I 200x165x60mm přírodní</t>
  </si>
  <si>
    <t>1705780469</t>
  </si>
  <si>
    <t>(518,0-(0,6+0,6+0,6+0,6+1,5+0,6+0,6+0,6+0,6+0,6))*1,01+6,0*1,01</t>
  </si>
  <si>
    <t>59245221</t>
  </si>
  <si>
    <t>dlažba zámková tvaru I základní pro nevidomé 196x161x60mm přírodní</t>
  </si>
  <si>
    <t>1769432388</t>
  </si>
  <si>
    <t>(0,6+0,6+0,6+0,6+1,5+0,6+0,6+0,6+0,6+0,6)*1,01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</si>
  <si>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</si>
  <si>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</si>
  <si>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1012937187</t>
  </si>
  <si>
    <t>https://podminky.urs.cz/item/CS_URS_2022_02/596211114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</si>
  <si>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</si>
  <si>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</si>
  <si>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-767543799</t>
  </si>
  <si>
    <t>https://podminky.urs.cz/item/CS_URS_2022_02/596211212</t>
  </si>
  <si>
    <t xml:space="preserve">"Dlažba betonová zámková" </t>
  </si>
  <si>
    <t>7+20+14+11+9+7+7+7+8+20+7+8+5+13,5+15+3</t>
  </si>
  <si>
    <t>-2076425029</t>
  </si>
  <si>
    <t>(161,5-(1,6+2,9+1,6+1,6+3,1+2+2,4+3,2+4,8+1,6))*1,02</t>
  </si>
  <si>
    <t>59245223</t>
  </si>
  <si>
    <t>dlažba zámková tvaru I základní pro nevidomé 196x161x80mm přírodní</t>
  </si>
  <si>
    <t>-1855765856</t>
  </si>
  <si>
    <t>"Dlažba - var. a signální pásy"</t>
  </si>
  <si>
    <t>(1,6+2,9+1,6+1,6+3,1+2+2,4+3,2+4,8+1,6)*1,02</t>
  </si>
  <si>
    <t>596211214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</si>
  <si>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Příplatek k cenám za dlažbu z prvků dvou barev</t>
  </si>
  <si>
    <t>-336938851</t>
  </si>
  <si>
    <t>https://podminky.urs.cz/item/CS_URS_2022_02/596211214</t>
  </si>
  <si>
    <t>40595419</t>
  </si>
  <si>
    <t>358+4+3+4+4+4+5+6+(7+10,5+4,5+4,5)+14,0</t>
  </si>
  <si>
    <t>-1774877889</t>
  </si>
  <si>
    <t>428,5*1,02 'Přepočtené koeficientem množství</t>
  </si>
  <si>
    <t>290120055</t>
  </si>
  <si>
    <t>21+26,5+2,5+40+37,5+2,5+16,5+54+7+6,5+(2,5+2+1,5+1,5+1,5+2,5+1+1)</t>
  </si>
  <si>
    <t>1010902024</t>
  </si>
  <si>
    <t>227,5*1,02 'Přepočtené koeficientem množství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</si>
  <si>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</si>
  <si>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</si>
  <si>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1420326190</t>
  </si>
  <si>
    <t>https://podminky.urs.cz/item/CS_URS_2022_02/966008212</t>
  </si>
  <si>
    <t>-3534567</t>
  </si>
  <si>
    <t>"Vybourání stáv.bet.dlažby" (1,0+4,0+5,0)*0,1*2,3</t>
  </si>
  <si>
    <t>"Vybourání bet.dlaždic" 1,5*0,1*2,3</t>
  </si>
  <si>
    <t>"vybourání bet.plochy - vjezd tl. 200 mm" (1+(6,0*0,5)*0,2)*2,3</t>
  </si>
  <si>
    <t>"odvodňovací žlabů" 12,0*0,6*0,05*2,3</t>
  </si>
  <si>
    <t>"silniční obrubníky a záhonové" 23,49+1,093</t>
  </si>
  <si>
    <t>"úprava chodníku resp. stupňů za vrátky plotů SO 925 a SO926)" 6,0*2,3</t>
  </si>
  <si>
    <t>997221873</t>
  </si>
  <si>
    <t>-1365674899</t>
  </si>
  <si>
    <t>https://podminky.urs.cz/item/CS_URS_2022_02/997221873</t>
  </si>
  <si>
    <t>"Vybourání stáv.žulové dlažby" 9,0*0,1*2,6</t>
  </si>
  <si>
    <t>"kamenný obrubník" 2,3</t>
  </si>
  <si>
    <t>"odstranění spodní vrstvy vozovky  tl. 300 mm" (8,0+9,0+56,0)*0,3*1,9</t>
  </si>
  <si>
    <t>1589594015</t>
  </si>
  <si>
    <t>"odstranění asf.vrstev vozovky tl 150 mm" (8,0+9,0+56,0)*0,15*2,4</t>
  </si>
  <si>
    <t>-2036422389</t>
  </si>
  <si>
    <t>SO 180 - DIO</t>
  </si>
  <si>
    <t>113106190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</si>
  <si>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vyplněnými kamenivem</t>
  </si>
  <si>
    <t>-1697824191</t>
  </si>
  <si>
    <t>https://podminky.urs.cz/item/CS_URS_2022_02/113106190</t>
  </si>
  <si>
    <t>"silniční panely"</t>
  </si>
  <si>
    <t>6,0*3,0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</si>
  <si>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</si>
  <si>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</si>
  <si>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-731729933</t>
  </si>
  <si>
    <t>https://podminky.urs.cz/item/CS_URS_2022_02/113107312</t>
  </si>
  <si>
    <t>"podklad silničních panelů ze ŠP"</t>
  </si>
  <si>
    <t>6,2*3,2</t>
  </si>
  <si>
    <t>564231012</t>
  </si>
  <si>
    <t>Podklad nebo podsyp ze štěrkopísku ŠP s rozprostřením, vlhčením a zhutněním plochy jednotlivě do 100 m2, po zhutnění tl. 110 mm</t>
  </si>
  <si>
    <t>983885148</t>
  </si>
  <si>
    <t>https://podminky.urs.cz/item/CS_URS_2022_02/564231012</t>
  </si>
  <si>
    <t>"podklad pod silniční panely"</t>
  </si>
  <si>
    <t>584121109</t>
  </si>
  <si>
    <t>Osazení silničních dílců ze železového betonu s podkladem z kameniva těženého do tl. 40 mm jakéhokoliv druhu a velikosti, na plochu jednotlivě přes 15 do 50 m2</t>
  </si>
  <si>
    <t>1513912395</t>
  </si>
  <si>
    <t>https://podminky.urs.cz/item/CS_URS_2022_02/584121109</t>
  </si>
  <si>
    <t>59381338</t>
  </si>
  <si>
    <t>panel silniční 3,00x2,00x0,215m</t>
  </si>
  <si>
    <t>-1630518482</t>
  </si>
  <si>
    <t>18*0,278 'Přepočtené koeficientem množství</t>
  </si>
  <si>
    <t>911381511</t>
  </si>
  <si>
    <t>Montáž a demontáž dočasných svodidel pro oddělení jízdních pruhů nebo přesměrování dopravy, úroveň zadržení T3 W2 oboustranných betonových celkové délky do 500 m</t>
  </si>
  <si>
    <t>-2003357129</t>
  </si>
  <si>
    <t>https://podminky.urs.cz/item/CS_URS_2022_02/911381511</t>
  </si>
  <si>
    <t>"betonové svodidlo CITY BLOK" 3,0</t>
  </si>
  <si>
    <t>911381523</t>
  </si>
  <si>
    <t>Montáž a demontáž dočasných svodidel pro oddělení jízdních pruhů nebo přesměrování dopravy, úroveň zadržení T3 W2 oboustranných betonových Příplatek k ceně za první a každý další den použití po dobu přes 180 dnů</t>
  </si>
  <si>
    <t>1516244342</t>
  </si>
  <si>
    <t>https://podminky.urs.cz/item/CS_URS_2022_02/911381523</t>
  </si>
  <si>
    <t xml:space="preserve">"betonové svodidlo CITY BLOK" </t>
  </si>
  <si>
    <t>"předpokládaná délka uzavření cca 9 měsíců"</t>
  </si>
  <si>
    <t>3,0</t>
  </si>
  <si>
    <t>913111115</t>
  </si>
  <si>
    <t>Montáž a demontáž dočasných dopravních značek samostatných značek základních</t>
  </si>
  <si>
    <t>1777519361</t>
  </si>
  <si>
    <t>https://podminky.urs.cz/item/CS_URS_2022_02/913111115</t>
  </si>
  <si>
    <t>"doplňové značky"</t>
  </si>
  <si>
    <t>"E13" 2</t>
  </si>
  <si>
    <t>"E3a - vzdálenost" 1</t>
  </si>
  <si>
    <t>913111215</t>
  </si>
  <si>
    <t>Montáž a demontáž dočasných dopravních značek Příplatek za první a každý další den použití dočasných dopravních značek k ceně 11-1115</t>
  </si>
  <si>
    <t>-1163146558</t>
  </si>
  <si>
    <t>https://podminky.urs.cz/item/CS_URS_2022_02/913111215</t>
  </si>
  <si>
    <t>"E13" 2*(7*4*9)</t>
  </si>
  <si>
    <t>"E3a - vzdálenost" 1*(7*4*9)</t>
  </si>
  <si>
    <t>913121111</t>
  </si>
  <si>
    <t>Montáž a demontáž dočasných dopravních značek kompletních značek vč. podstavce a sloupku základních</t>
  </si>
  <si>
    <t>2123536537</t>
  </si>
  <si>
    <t>https://podminky.urs.cz/item/CS_URS_2022_02/913121111</t>
  </si>
  <si>
    <t>"B1" 4</t>
  </si>
  <si>
    <t>"B28" 2</t>
  </si>
  <si>
    <t>"IS 11b" 10</t>
  </si>
  <si>
    <t>"IS 11c" 10</t>
  </si>
  <si>
    <t>"IP 10a" 1</t>
  </si>
  <si>
    <t>913121112</t>
  </si>
  <si>
    <t>Montáž a demontáž dočasných dopravních značek kompletních značek vč. podstavce a sloupku zvětšených</t>
  </si>
  <si>
    <t>1572041189</t>
  </si>
  <si>
    <t>https://podminky.urs.cz/item/CS_URS_2022_02/913121112</t>
  </si>
  <si>
    <t>"IP22 - 2x Dobřív, 4x Holoubkov"  6</t>
  </si>
  <si>
    <t>913121211</t>
  </si>
  <si>
    <t>Montáž a demontáž dočasných dopravních značek Příplatek za první a každý další den použití dočasných dopravních značek k ceně 12-1111</t>
  </si>
  <si>
    <t>-1816317121</t>
  </si>
  <si>
    <t>https://podminky.urs.cz/item/CS_URS_2022_02/913121211</t>
  </si>
  <si>
    <t>"přepokládaná délka uzavření cca 9 měsíců"</t>
  </si>
  <si>
    <t>"B1" 4*(7*4*9)</t>
  </si>
  <si>
    <t>"B28" 2*(7*4*9)</t>
  </si>
  <si>
    <t>"IS 11b" 10*(7*4*9)</t>
  </si>
  <si>
    <t>"IS 11c" 10*(7*4*9)</t>
  </si>
  <si>
    <t>"IP 10a" 1*(7*4*9)</t>
  </si>
  <si>
    <t>913121212</t>
  </si>
  <si>
    <t>Montáž a demontáž dočasných dopravních značek Příplatek za první a každý další den použití dočasných dopravních značek k ceně 12-1112</t>
  </si>
  <si>
    <t>-540172401</t>
  </si>
  <si>
    <t>https://podminky.urs.cz/item/CS_URS_2022_02/913121212</t>
  </si>
  <si>
    <t xml:space="preserve">"IP22 - 2x Dobřív, 4x Holoubkov - 6ks"  </t>
  </si>
  <si>
    <t>"předpokládaná doba uzavření cca 9 měsíců"</t>
  </si>
  <si>
    <t>6*7*4*9</t>
  </si>
  <si>
    <t>913221111</t>
  </si>
  <si>
    <t>Montáž a demontáž dočasných dopravních zábran světelných včetně zásobníku na akumulátor, šířky 1,5 m, 3 světla</t>
  </si>
  <si>
    <t>-1947956851</t>
  </si>
  <si>
    <t>https://podminky.urs.cz/item/CS_URS_2022_02/913221111</t>
  </si>
  <si>
    <t>"Z2 se světly"</t>
  </si>
  <si>
    <t>913221211</t>
  </si>
  <si>
    <t>Montáž a demontáž dočasných dopravních zábran Příplatek za první a každý další den použití dočasných dopravních zábran k ceně 22-1111</t>
  </si>
  <si>
    <t>766953447</t>
  </si>
  <si>
    <t>https://podminky.urs.cz/item/CS_URS_2022_02/913221211</t>
  </si>
  <si>
    <t>"Z2 - předpokládaná délka uzavření cca 9 měsíců"</t>
  </si>
  <si>
    <t>4*(7*4*9)</t>
  </si>
  <si>
    <t>913911112</t>
  </si>
  <si>
    <t>Montáž a demontáž akumulátorů a zásobníků dočasného dopravního značení akumulátoru olověného 12V/55 Ah</t>
  </si>
  <si>
    <t>2059821309</t>
  </si>
  <si>
    <t>https://podminky.urs.cz/item/CS_URS_2022_02/913911112</t>
  </si>
  <si>
    <t>"akumulátor k zábraně Z2 se světly" 4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</si>
  <si>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</si>
  <si>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</si>
  <si>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-263538453</t>
  </si>
  <si>
    <t>https://podminky.urs.cz/item/CS_URS_2022_02/913911212</t>
  </si>
  <si>
    <t>913921131</t>
  </si>
  <si>
    <t>Dočasné omezení platnosti základní dopravní značky zakrytí značky</t>
  </si>
  <si>
    <t>-2100336961</t>
  </si>
  <si>
    <t>https://podminky.urs.cz/item/CS_URS_2022_02/913921131</t>
  </si>
  <si>
    <t>997221625</t>
  </si>
  <si>
    <t>Poplatek za uložení stavebního odpadu na skládce (skládkovné) z armovaného betonu zatříděného do Katalogu odpadů pod kódem 17 01 01</t>
  </si>
  <si>
    <t>-2129813288</t>
  </si>
  <si>
    <t>https://podminky.urs.cz/item/CS_URS_2022_02/997221625</t>
  </si>
  <si>
    <t>"objemová hmotnost 2500 kg/m3"</t>
  </si>
  <si>
    <t>6,0*3,0*0,215*2,5</t>
  </si>
  <si>
    <t>997221655</t>
  </si>
  <si>
    <t>Poplatek za uložení stavebního odpadu na skládce (skládkovné) zeminy a kamení zatříděného do Katalogu odpadů pod kódem 17 05 04</t>
  </si>
  <si>
    <t>543607921</t>
  </si>
  <si>
    <t>https://podminky.urs.cz/item/CS_URS_2022_02/997221655</t>
  </si>
  <si>
    <t xml:space="preserve">"podklad ze ŠP" </t>
  </si>
  <si>
    <t>"objemová hmotnost 1900 kg/m3"</t>
  </si>
  <si>
    <t>6,2*3,2*0,15*1,9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</si>
  <si>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</si>
  <si>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</si>
  <si>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-1945827203</t>
  </si>
  <si>
    <t>https://podminky.urs.cz/item/CS_URS_2022_02/998226011</t>
  </si>
  <si>
    <t>SO 250 - OPĚRNÁ ZEĎ PODÉL SIL. III/2341</t>
  </si>
  <si>
    <t>PSV - Práce a dodávky PSV</t>
  </si>
  <si>
    <t xml:space="preserve">    711 - Izolace proti vodě, vlhkosti a plynům</t>
  </si>
  <si>
    <t xml:space="preserve">    767 - Konstrukce zámečnické</t>
  </si>
  <si>
    <t>131151103</t>
  </si>
  <si>
    <t>Hloubení nezapažených jam a zářezů strojně s urovnáním dna do předepsaného profilu a spádu v hornině třídy těžitelnosti I skupiny 1 a 2 přes 50 do 100 m3</t>
  </si>
  <si>
    <t>716820799</t>
  </si>
  <si>
    <t>https://podminky.urs.cz/item/CS_URS_2022_02/131151103</t>
  </si>
  <si>
    <t>"0,327712"</t>
  </si>
  <si>
    <t>"staničení 0,333994" (1,5+3,7)*0,5*6,282</t>
  </si>
  <si>
    <t>"staničení0,340000" (3,7+5,61)*0,5*6,006</t>
  </si>
  <si>
    <t>"staničení 0,343371" (5,61+4,13)*0,5*3,371</t>
  </si>
  <si>
    <t>"staničení 0,352939" (4,13+2,4)*0,5*9,568</t>
  </si>
  <si>
    <t>"staničení 0,356000" (2,4+1,94)*0,5*3,061</t>
  </si>
  <si>
    <t>-351158273</t>
  </si>
  <si>
    <t>98,918*2,0</t>
  </si>
  <si>
    <t>-257373522</t>
  </si>
  <si>
    <t>-306886659</t>
  </si>
  <si>
    <t>"zhutnění plochy základu" 109,0</t>
  </si>
  <si>
    <t>1319914049</t>
  </si>
  <si>
    <t>"drenáž obsyp" 6,0</t>
  </si>
  <si>
    <t>211571112</t>
  </si>
  <si>
    <t>Výplň kamenivem do rýh odvodňovacích žeber nebo trativodů bez zhutnění, s úpravou povrchu výplně štěrkopískem netříděným</t>
  </si>
  <si>
    <t>-345914589</t>
  </si>
  <si>
    <t>https://podminky.urs.cz/item/CS_URS_2022_02/211571112</t>
  </si>
  <si>
    <t>"obsyp ŠP u drenážního potrubí" 6,2</t>
  </si>
  <si>
    <t>327324128</t>
  </si>
  <si>
    <t>Opěrné zdi a valy z betonu železového odolný proti agresivnímu prostředí tř. C 30/37</t>
  </si>
  <si>
    <t>-1744901506</t>
  </si>
  <si>
    <t>https://podminky.urs.cz/item/CS_URS_2022_02/327324128</t>
  </si>
  <si>
    <t>"ŽELEZOBETON  ZÁKLAD, DŘÍK, ŘÍMSA"</t>
  </si>
  <si>
    <t>ČÁST 1.</t>
  </si>
  <si>
    <t>napojení plotu</t>
  </si>
  <si>
    <t>"ZÁKLAD" 1,0</t>
  </si>
  <si>
    <t>"DŘÍK" 3,52</t>
  </si>
  <si>
    <t>"ŘÍMSA" 0,15</t>
  </si>
  <si>
    <t>ČÁST 2.</t>
  </si>
  <si>
    <t xml:space="preserve">"DŘÍK"4,41 </t>
  </si>
  <si>
    <t>ČÁST 3.</t>
  </si>
  <si>
    <t>"DŘÍK " 3,64</t>
  </si>
  <si>
    <t>ČÁST 4.</t>
  </si>
  <si>
    <t>"DŘÍK " 3,88</t>
  </si>
  <si>
    <t>ČÁST 5.</t>
  </si>
  <si>
    <t>"DŘÍK " 3,2</t>
  </si>
  <si>
    <t>ČÁST 6.</t>
  </si>
  <si>
    <t>"ZÁKLAD"  1,0</t>
  </si>
  <si>
    <t>"DŘÍK"3,0</t>
  </si>
  <si>
    <t>ČÁST 7.</t>
  </si>
  <si>
    <t>"ZÁKLAD" 0,76</t>
  </si>
  <si>
    <t>"DŘÍK" 1,1</t>
  </si>
  <si>
    <t>ČÁST 8.</t>
  </si>
  <si>
    <t>"ZÁKLAD" 0,66</t>
  </si>
  <si>
    <t>"DŘÍK" 0,4</t>
  </si>
  <si>
    <t>327351211</t>
  </si>
  <si>
    <t>Bednění opěrných zdí a valů svislých i skloněných, výšky do 20 m zřízení</t>
  </si>
  <si>
    <t>130000723</t>
  </si>
  <si>
    <t>https://podminky.urs.cz/item/CS_URS_2022_02/327351211</t>
  </si>
  <si>
    <t>"ZÁKLAD" 1,2*5,0</t>
  </si>
  <si>
    <t>"DŘÍK" 4,2*5,0</t>
  </si>
  <si>
    <t>"DŘÍK"5,2*5,0</t>
  </si>
  <si>
    <t>"ZÁKLAD" 1,2*4,5</t>
  </si>
  <si>
    <t>"DŘÍK " 5,0*4,5</t>
  </si>
  <si>
    <t>"DŘÍK " 2,8*4,5</t>
  </si>
  <si>
    <t>"DŘÍK " 2,2*5,0</t>
  </si>
  <si>
    <t>"ZÁKLAD"  1,2*5,0</t>
  </si>
  <si>
    <t>"DŘÍK" 2,2*5,0</t>
  </si>
  <si>
    <t>"ZÁKLAD" 1,2*2,77</t>
  </si>
  <si>
    <t>"DŘÍK" 1,7*2,77</t>
  </si>
  <si>
    <t>"ZÁKLAD" 1,2*2,0</t>
  </si>
  <si>
    <t>"DŘÍK" 1,2*2,0</t>
  </si>
  <si>
    <t>327351221</t>
  </si>
  <si>
    <t>Bednění opěrných zdí a valů svislých i skloněných, výšky do 20 m odstranění</t>
  </si>
  <si>
    <t>-344397097</t>
  </si>
  <si>
    <t>https://podminky.urs.cz/item/CS_URS_2022_02/327351221</t>
  </si>
  <si>
    <t>327361006</t>
  </si>
  <si>
    <t>Výztuž opěrných zdí a valů průměru do 12 mm, z oceli 10 505 (R) nebo BSt 500</t>
  </si>
  <si>
    <t>-369669606</t>
  </si>
  <si>
    <t>https://podminky.urs.cz/item/CS_URS_2022_02/327361006</t>
  </si>
  <si>
    <t>7,485</t>
  </si>
  <si>
    <t>334213311</t>
  </si>
  <si>
    <t>Zdivo pilířů, opěr a křídel mostů z lomového kamene štípaného nebo ručně vybíraného na maltu z pravidelných kamenů pěti až osmiúhelníků (kyklopské zdivo) objemu 1 kusu kamene do 0,02 m3</t>
  </si>
  <si>
    <t>-960980080</t>
  </si>
  <si>
    <t>https://podminky.urs.cz/item/CS_URS_2022_02/334213311</t>
  </si>
  <si>
    <t>"kyklopské zdivo podezdívka na plot + cem. malta" 0,9</t>
  </si>
  <si>
    <t>451315114</t>
  </si>
  <si>
    <t>Podkladní a výplňové vrstvy z betonu prostého tloušťky do 100 mm, z betonu C 12/15</t>
  </si>
  <si>
    <t>940375421</t>
  </si>
  <si>
    <t>https://podminky.urs.cz/item/CS_URS_2022_02/451315114</t>
  </si>
  <si>
    <t>"bet. Blok pro uložení drenáže" 10,5</t>
  </si>
  <si>
    <t>"pod základy opěrné zdi" 109,0</t>
  </si>
  <si>
    <t>458591111R</t>
  </si>
  <si>
    <t>Zřízení výplně těsnící vrstvy za opěrou</t>
  </si>
  <si>
    <t>-1652546734</t>
  </si>
  <si>
    <t>7,5</t>
  </si>
  <si>
    <t>58128452</t>
  </si>
  <si>
    <t>bentonit aktivovaný mletý</t>
  </si>
  <si>
    <t>-1183974402</t>
  </si>
  <si>
    <t>16,065</t>
  </si>
  <si>
    <t>871228111</t>
  </si>
  <si>
    <t>Kladení drenážního potrubí z plastických hmot do připravené rýhy z tvrdého PVC, průměru přes 90 do 150 mm</t>
  </si>
  <si>
    <t>899594089</t>
  </si>
  <si>
    <t>https://podminky.urs.cz/item/CS_URS_2022_02/871228111</t>
  </si>
  <si>
    <t>"drenážní potrubí" 37,0</t>
  </si>
  <si>
    <t>28613227</t>
  </si>
  <si>
    <t>trubka drenážní korugovaná PP SN 16 perforace 220° pro liniové stavby DN 150</t>
  </si>
  <si>
    <t>1688517039</t>
  </si>
  <si>
    <t>37*1,01 'Přepočtené koeficientem množství</t>
  </si>
  <si>
    <t>931994142</t>
  </si>
  <si>
    <t>Těsnění spáry betonové konstrukce pásy, profily, tmely tmelem polyuretanovým spáry dilatační do 4,0 cm2</t>
  </si>
  <si>
    <t>397012851</t>
  </si>
  <si>
    <t>https://podminky.urs.cz/item/CS_URS_2022_02/931994142</t>
  </si>
  <si>
    <t xml:space="preserve">1. spára </t>
  </si>
  <si>
    <t>"dl.zkl. [m]" 2,8</t>
  </si>
  <si>
    <t>"dl.drik [m]" 3,65</t>
  </si>
  <si>
    <t>"rimsa [m]" 1,4</t>
  </si>
  <si>
    <t>2. spára</t>
  </si>
  <si>
    <t>"dl.drik [m]" 3,4</t>
  </si>
  <si>
    <t>3. spára</t>
  </si>
  <si>
    <t>"dl.drik [m]" 4,0</t>
  </si>
  <si>
    <t>4. spára</t>
  </si>
  <si>
    <t>"dl.drik [m]" 3,9</t>
  </si>
  <si>
    <t>"rimsa [m]"1,4</t>
  </si>
  <si>
    <t>5. spára</t>
  </si>
  <si>
    <t>"dl.drik [m]" 2,9</t>
  </si>
  <si>
    <t>6. spára</t>
  </si>
  <si>
    <t>"dl.zkl. [m]" 2,25</t>
  </si>
  <si>
    <t>"dl.drik [m]" 1,9</t>
  </si>
  <si>
    <t>7. spára</t>
  </si>
  <si>
    <t>"dl.zkl. [m]" 2,05</t>
  </si>
  <si>
    <t>"dl.drik [m]" 1,0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</si>
  <si>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</si>
  <si>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</si>
  <si>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-420042205</t>
  </si>
  <si>
    <t>https://podminky.urs.cz/item/CS_URS_2022_02/998153131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</si>
  <si>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</si>
  <si>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</si>
  <si>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</si>
  <si>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</si>
  <si>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</si>
  <si>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</si>
  <si>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1240419684</t>
  </si>
  <si>
    <t>https://podminky.urs.cz/item/CS_URS_2022_02/711112001</t>
  </si>
  <si>
    <t>"penetrační nátěr ALP" 154,0</t>
  </si>
  <si>
    <t>11163150</t>
  </si>
  <si>
    <t>lak penetrační asfaltový</t>
  </si>
  <si>
    <t>1492979809</t>
  </si>
  <si>
    <t>154*0,00034 'Přepočtené koeficientem množství</t>
  </si>
  <si>
    <t>711112002</t>
  </si>
  <si>
    <t>Provedení izolace proti zemní vlhkosti natěradly a tmely za studena na ploše svislé S nátěrem lakem asfaltovým</t>
  </si>
  <si>
    <t>-692419791</t>
  </si>
  <si>
    <t>https://podminky.urs.cz/item/CS_URS_2022_02/711112002</t>
  </si>
  <si>
    <t>"ochranný asf. Nátěr ALN 2 x" 308,0*2</t>
  </si>
  <si>
    <t>11163152</t>
  </si>
  <si>
    <t>lak hydroizolační asfaltový</t>
  </si>
  <si>
    <t>-325073852</t>
  </si>
  <si>
    <t>616*0,00041 'Přepočtené koeficientem množství</t>
  </si>
  <si>
    <t>711491272</t>
  </si>
  <si>
    <t>Provedení doplňků izolace proti vodě textilií na ploše svislé S vrstva ochranná</t>
  </si>
  <si>
    <t>-1633693871</t>
  </si>
  <si>
    <t>https://podminky.urs.cz/item/CS_URS_2022_02/711491272</t>
  </si>
  <si>
    <t>"DŘÍK" 8,8</t>
  </si>
  <si>
    <t>"DŘÍK"11,01</t>
  </si>
  <si>
    <t>"DŘÍK " 9,1</t>
  </si>
  <si>
    <t>"DŘÍK " 9,68</t>
  </si>
  <si>
    <t>"DŘÍK " 7,9</t>
  </si>
  <si>
    <t>"ZÁKLAD"  42,0</t>
  </si>
  <si>
    <t>"DŘÍK"7,4</t>
  </si>
  <si>
    <t>"DŘÍK" 2,7</t>
  </si>
  <si>
    <t>"ZÁKLAD" 5,2</t>
  </si>
  <si>
    <t>"DŘÍK" 0,94</t>
  </si>
  <si>
    <t>69311089</t>
  </si>
  <si>
    <t>geotextilie netkaná separační, ochranná, filtrační, drenážní PES 600g/m2</t>
  </si>
  <si>
    <t>622292105</t>
  </si>
  <si>
    <t>104,73*1,05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</si>
  <si>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</si>
  <si>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</si>
  <si>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211291687</t>
  </si>
  <si>
    <t>https://podminky.urs.cz/item/CS_URS_2022_02/998711101</t>
  </si>
  <si>
    <t>767</t>
  </si>
  <si>
    <t>Konstrukce zámečnické</t>
  </si>
  <si>
    <t>767163121</t>
  </si>
  <si>
    <t>Montáž kompletního kovového zábradlí přímého z dílců v rovině (na rovné ploše) kotveného do betonu</t>
  </si>
  <si>
    <t>33348691</t>
  </si>
  <si>
    <t>https://podminky.urs.cz/item/CS_URS_2022_02/767163121</t>
  </si>
  <si>
    <t>"zábradlí  dvoumadlové" 2,29</t>
  </si>
  <si>
    <t>55283906</t>
  </si>
  <si>
    <t>trubka ocelová bezešvá hladká jakost 11 353 60,3x3,6mm</t>
  </si>
  <si>
    <t>-930523877</t>
  </si>
  <si>
    <t>998767101</t>
  </si>
  <si>
    <t>Přesun hmot pro zámečnické konstrukce stanovený z hmotnosti přesunovaného materiálu vodorovná dopravní vzdálenost do 50 m v objektech výšky do 6 m</t>
  </si>
  <si>
    <t>-96898582</t>
  </si>
  <si>
    <t>https://podminky.urs.cz/item/CS_URS_2022_02/998767101</t>
  </si>
  <si>
    <t>SO 432 - SO432 Úpravy VO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</si>
  <si>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</si>
  <si>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</si>
  <si>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</si>
  <si>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</si>
  <si>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</si>
  <si>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</si>
  <si>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210100251</t>
  </si>
  <si>
    <t>Ukončení kabelů smršťovací záklopkou nebo páskou se zapojením bez letování počtu a průřezu žil do 4 x 10 mm2</t>
  </si>
  <si>
    <t>-1391453109</t>
  </si>
  <si>
    <t>https://podminky.urs.cz/item/CS_URS_2022_02/210100251</t>
  </si>
  <si>
    <t>2*4</t>
  </si>
  <si>
    <t>35436314</t>
  </si>
  <si>
    <t>hlava rozdělovací smršťovaná přímá do 1kV SKE 4f/1+2 kabel 12-32mm/průřez 1,5-35mm</t>
  </si>
  <si>
    <t>1050299397</t>
  </si>
  <si>
    <t>210204002</t>
  </si>
  <si>
    <t>Montáž stožárů osvětlení parkových ocelových</t>
  </si>
  <si>
    <t>-1442440331</t>
  </si>
  <si>
    <t>https://podminky.urs.cz/item/CS_URS_2022_02/210204002</t>
  </si>
  <si>
    <t>vyjmutí stožáru ze základu a vložení do nového</t>
  </si>
  <si>
    <t>210220020</t>
  </si>
  <si>
    <t>Montáž uzemňovacího vedení s upevněním, propojením a připojením pomocí svorek v zemi s izolací spojů vodičů FeZn páskou průřezu do 120 mm2 v městské zástavbě</t>
  </si>
  <si>
    <t>952934276</t>
  </si>
  <si>
    <t>https://podminky.urs.cz/item/CS_URS_2022_02/210220020</t>
  </si>
  <si>
    <t>35+4*1,5</t>
  </si>
  <si>
    <t>35441073</t>
  </si>
  <si>
    <t>drát D 10mm FeZn</t>
  </si>
  <si>
    <t>256</t>
  </si>
  <si>
    <t>-1532132152</t>
  </si>
  <si>
    <t>(35+4*1,5)*0,62</t>
  </si>
  <si>
    <t>210220301</t>
  </si>
  <si>
    <t>Montáž hromosvodného vedení svorek se 2 šrouby</t>
  </si>
  <si>
    <t>-274458325</t>
  </si>
  <si>
    <t>https://podminky.urs.cz/item/CS_URS_2022_02/210220301</t>
  </si>
  <si>
    <t>4*3</t>
  </si>
  <si>
    <t>35441885</t>
  </si>
  <si>
    <t>svorka spojovací pro lano D 8-10mm</t>
  </si>
  <si>
    <t>1661507458</t>
  </si>
  <si>
    <t>210220302</t>
  </si>
  <si>
    <t>Montáž hromosvodného vedení svorek se 3 a více šrouby</t>
  </si>
  <si>
    <t>502656472</t>
  </si>
  <si>
    <t>https://podminky.urs.cz/item/CS_URS_2022_02/210220302</t>
  </si>
  <si>
    <t>35441895</t>
  </si>
  <si>
    <t>svorka připojovací k připojení kovových částí</t>
  </si>
  <si>
    <t>-428652139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</si>
  <si>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</si>
  <si>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</si>
  <si>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964436420</t>
  </si>
  <si>
    <t>https://podminky.urs.cz/item/CS_URS_2022_02/210280002</t>
  </si>
  <si>
    <t>210280211</t>
  </si>
  <si>
    <t>Měření zemních odporů zemniče prvního nebo samostatného</t>
  </si>
  <si>
    <t>211768177</t>
  </si>
  <si>
    <t>https://podminky.urs.cz/item/CS_URS_2022_02/210280211</t>
  </si>
  <si>
    <t>210280215</t>
  </si>
  <si>
    <t>Měření zemních odporů zemniče Příplatek k ceně za každý další zemnič v síti</t>
  </si>
  <si>
    <t>-481032298</t>
  </si>
  <si>
    <t>https://podminky.urs.cz/item/CS_URS_2022_02/210280215</t>
  </si>
  <si>
    <t>210812033</t>
  </si>
  <si>
    <t>Montáž izolovaných kabelů měděných do 1 kV bez ukončení plných nebo laněných kulatých (např. CYKY, CHKE-R) uložených volně nebo v liště počtu a průřezu žil 4x6 až 10 mm2</t>
  </si>
  <si>
    <t>-1093378877</t>
  </si>
  <si>
    <t>https://podminky.urs.cz/item/CS_URS_2022_02/210812033</t>
  </si>
  <si>
    <t>vyjmutí kabelu z lože a přeložení do nové trasy</t>
  </si>
  <si>
    <t>218100099</t>
  </si>
  <si>
    <t>Odpojení vodičů izolovaných ze svorkovnice průřezu žíly do 10 mm2</t>
  </si>
  <si>
    <t>2125904793</t>
  </si>
  <si>
    <t>https://podminky.urs.cz/item/CS_URS_2022_02/218100099</t>
  </si>
  <si>
    <t>ze stožárové svorkovnice</t>
  </si>
  <si>
    <t>4*4*2</t>
  </si>
  <si>
    <t>46-M</t>
  </si>
  <si>
    <t>Zemní práce při extr.mont.pracích</t>
  </si>
  <si>
    <t>460141111</t>
  </si>
  <si>
    <t>Hloubení nezapažených jam strojně včetně urovnáním dna s přemístěním výkopku do vzdálenosti 3 m od okraje jámy nebo s naložením na dopravní prostředek v hornině třídy těžitelnosti I skupiny 1 a 2</t>
  </si>
  <si>
    <t>286951532</t>
  </si>
  <si>
    <t>https://podminky.urs.cz/item/CS_URS_2022_02/460141111</t>
  </si>
  <si>
    <t>základ stožáru</t>
  </si>
  <si>
    <t>0,6*0,6*1,1*4</t>
  </si>
  <si>
    <t>460161141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</si>
  <si>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1 a 2</t>
  </si>
  <si>
    <t>181139836</t>
  </si>
  <si>
    <t>https://podminky.urs.cz/item/CS_URS_2022_02/460161141</t>
  </si>
  <si>
    <t>460431131</t>
  </si>
  <si>
    <t>Zásyp kabelových rýh ručně s přemístění sypaniny ze vzdálenosti do 10 m, s uložením výkopku ve vrstvách včetně zhutnění a úpravy povrchu šířky 35 cm hloubky 30 cm z horniny třídy těžitelnosti I skupiny 1 a 2</t>
  </si>
  <si>
    <t>1296694999</t>
  </si>
  <si>
    <t>https://podminky.urs.cz/item/CS_URS_2022_02/460431131</t>
  </si>
  <si>
    <t>460641113</t>
  </si>
  <si>
    <t>Základové konstrukce základ bez bednění do rostlé zeminy z monolitického betonu tř. C 16/20</t>
  </si>
  <si>
    <t>627843725</t>
  </si>
  <si>
    <t>https://podminky.urs.cz/item/CS_URS_2022_02/460641113</t>
  </si>
  <si>
    <t>C25/30-XF2</t>
  </si>
  <si>
    <t>1290540</t>
  </si>
  <si>
    <t>STOZAROVE POUZDRO SP 250/1000</t>
  </si>
  <si>
    <t>-1940003460</t>
  </si>
  <si>
    <t>34571350</t>
  </si>
  <si>
    <t>trubka elektroinstalační ohebná dvouplášťová korugovaná (chránička) D 32/40mm, HDPE+LDPE</t>
  </si>
  <si>
    <t>-1337790496</t>
  </si>
  <si>
    <t>4*(2+2)</t>
  </si>
  <si>
    <t>460661311</t>
  </si>
  <si>
    <t>Kabelové lože z písku včetně podsypu, zhutnění a urovnání povrchu pro kabely nn zakryté betonovými deskami (materiál ve specifikaci), šířky do 30 cm</t>
  </si>
  <si>
    <t>330087473</t>
  </si>
  <si>
    <t>https://podminky.urs.cz/item/CS_URS_2022_02/460661311</t>
  </si>
  <si>
    <t>59213004</t>
  </si>
  <si>
    <t>deska krycí betonová 500x170/10x35mm</t>
  </si>
  <si>
    <t>-1037713644</t>
  </si>
  <si>
    <t>8,75*4 'Přepočtené koeficientem množství</t>
  </si>
  <si>
    <t>58337308</t>
  </si>
  <si>
    <t>štěrkopísek frakce 0/2</t>
  </si>
  <si>
    <t>-979056323</t>
  </si>
  <si>
    <t>0,35*0,2*35*2,2</t>
  </si>
  <si>
    <t>468051121</t>
  </si>
  <si>
    <t>Bourání základu betonového</t>
  </si>
  <si>
    <t>-952172804</t>
  </si>
  <si>
    <t>https://podminky.urs.cz/item/CS_URS_2022_02/468051121</t>
  </si>
  <si>
    <t>469981111</t>
  </si>
  <si>
    <t>Přesun hmot pro pomocné stavební práce při elektromontážích dopravní vzdálenost do 1 000 m</t>
  </si>
  <si>
    <t>1933401980</t>
  </si>
  <si>
    <t>https://podminky.urs.cz/item/CS_URS_2022_02/469981111</t>
  </si>
  <si>
    <t>přebytečná zemina</t>
  </si>
  <si>
    <t>0,2*0,35*35*1,8</t>
  </si>
  <si>
    <t>základ</t>
  </si>
  <si>
    <t>1,5*2,2</t>
  </si>
  <si>
    <t>SO 921 - Úprava oplocení na p.č.3 a 488</t>
  </si>
  <si>
    <t>Pontex</t>
  </si>
  <si>
    <t>300R1</t>
  </si>
  <si>
    <t>oplocení v systému KB blok s betonovou výplní , s vraty a vrátky
kompletní provedení včetně zemních prací a napojení na stávající oplocení
podle PD TZ kapitola 3 "návrh úpravy" a podle výkresu č.2 "Situace" a výkresu č.3 "Charakteristický příčný řez a detaily oplocení"</t>
  </si>
  <si>
    <t>537040702</t>
  </si>
  <si>
    <t>9815111R2</t>
  </si>
  <si>
    <t>kompletní demolice stávajícího oplocení
včetně odvozu sutě, uložení a skládkovného</t>
  </si>
  <si>
    <t>-2010754108</t>
  </si>
  <si>
    <t>011103000</t>
  </si>
  <si>
    <t>Geotechnický průzkum bez rozlišení
aktualizace výskytu inženýrských sítí
 - zajištění vytýčení inženýrských sítí u příslušných správců
 - ověření polohy těchto sítí kopanými sondami</t>
  </si>
  <si>
    <t>1751854663</t>
  </si>
  <si>
    <t>https://podminky.urs.cz/item/CS_URS_2022_02/011103000</t>
  </si>
  <si>
    <t>SO 922 - Úprava oplocení na p.č. 2/1 a 30/2</t>
  </si>
  <si>
    <t>131113702</t>
  </si>
  <si>
    <t>Hloubení nezapažených jam ručně s urovnáním dna do předepsaného profilu a spádu v hornině třídy těžitelnosti I skupiny 1 a 2 nesoudržných</t>
  </si>
  <si>
    <t>259750107</t>
  </si>
  <si>
    <t>https://podminky.urs.cz/item/CS_URS_2022_02/131113702</t>
  </si>
  <si>
    <t>(8+2)*(0,40*0,40*0,95)</t>
  </si>
  <si>
    <t>132112132</t>
  </si>
  <si>
    <t>Hloubení nezapažených rýh šířky do 800 mm ručně s urovnáním dna do předepsaného profilu a spádu v hornině třídy těžitelnosti I skupiny 1 a 2 nesoudržných</t>
  </si>
  <si>
    <t>2032627959</t>
  </si>
  <si>
    <t>https://podminky.urs.cz/item/CS_URS_2022_02/132112132</t>
  </si>
  <si>
    <t>21*0,400*0,200"  pro podhrabové desky a ŠD</t>
  </si>
  <si>
    <t>7833000R1</t>
  </si>
  <si>
    <t xml:space="preserve">PKO (ocelových částí)
 - otryskání povrchu na stupeň Sa 2 1/2 + Be (moření v kyselině) + sweeping:
 - žárové zinkování
 - mezivrstva - epoxid
 - vrchní nátěr polyuretanový
</t>
  </si>
  <si>
    <t>1602467894</t>
  </si>
  <si>
    <t>271572211</t>
  </si>
  <si>
    <t>Podsyp pod základové konstrukce se zhutněním a urovnáním povrchu ze štěrkopísku netříděného
 - podsyp ŠP (0/16), tl.100 mm</t>
  </si>
  <si>
    <t>-2024709002</t>
  </si>
  <si>
    <t>https://podminky.urs.cz/item/CS_URS_2022_02/271572211</t>
  </si>
  <si>
    <t>21,0*0,400*0,100</t>
  </si>
  <si>
    <t>338171123</t>
  </si>
  <si>
    <t xml:space="preserve">Montáž sloupků a vzpěr plotových ocelových trubkových nebo profilovaných výšky přes 2 do 2,6 m se zabetonováním do 0,08 m3 do připravených jamek
betonový základ C16/20 (8x0,4x0,4x0,95)
 + přivařená záklopka
</t>
  </si>
  <si>
    <t>1050914841</t>
  </si>
  <si>
    <t>https://podminky.urs.cz/item/CS_URS_2022_02/338171123</t>
  </si>
  <si>
    <t>8+2</t>
  </si>
  <si>
    <t>55342272</t>
  </si>
  <si>
    <t>vzpěra plotová 38x1,5mm včetně krytky s uchem 2000mm</t>
  </si>
  <si>
    <t>-798498479</t>
  </si>
  <si>
    <t>55342243</t>
  </si>
  <si>
    <t>sloupek plotový Pz 2500/48x1,5mm + přivařená záklopka</t>
  </si>
  <si>
    <t>1808873106</t>
  </si>
  <si>
    <t>348121221</t>
  </si>
  <si>
    <t>Osazení podhrabových desek na ocelové sloupky, délky desek přes 2 do 3 m</t>
  </si>
  <si>
    <t>1564658176</t>
  </si>
  <si>
    <t>https://podminky.urs.cz/item/CS_URS_2022_02/348121221</t>
  </si>
  <si>
    <t>PSB.56230200</t>
  </si>
  <si>
    <t>Podhrabová deska PD 1-300 B, 2950x50x300mm</t>
  </si>
  <si>
    <t>-621639233</t>
  </si>
  <si>
    <t>348401120</t>
  </si>
  <si>
    <t>Montáž oplocení z pletiva strojového s napínacími dráty do 1,6 m
 - pletivo poplastované v.1250 mm, oka 50x50 mm</t>
  </si>
  <si>
    <t>-1580009019</t>
  </si>
  <si>
    <t>https://podminky.urs.cz/item/CS_URS_2022_02/348401120</t>
  </si>
  <si>
    <t>31327501</t>
  </si>
  <si>
    <t>pletivo drátěné plastifikované se čtvercovými oky 50/2,2mm v 1250mm</t>
  </si>
  <si>
    <t>-1855631431</t>
  </si>
  <si>
    <t>21*1,05 'Přepočtené koeficientem množství</t>
  </si>
  <si>
    <t>966071711</t>
  </si>
  <si>
    <t>Bourání plotových sloupků a vzpěr ocelových trubkových nebo profilovaných výšky do 2,50 m zabetonovaných</t>
  </si>
  <si>
    <t>1799654405</t>
  </si>
  <si>
    <t>https://podminky.urs.cz/item/CS_URS_2022_02/966071711</t>
  </si>
  <si>
    <t>966071821</t>
  </si>
  <si>
    <t>Rozebrání oplocení z pletiva drátěného se čtvercovými oky, výšky do 1,6 m</t>
  </si>
  <si>
    <t>867064316</t>
  </si>
  <si>
    <t>https://podminky.urs.cz/item/CS_URS_2022_02/966071821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</si>
  <si>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</si>
  <si>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</si>
  <si>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440457491</t>
  </si>
  <si>
    <t>https://podminky.urs.cz/item/CS_URS_2022_02/998232110</t>
  </si>
  <si>
    <t>SO 923 - Úprava oplocení na p.č.56/38 a 56/40</t>
  </si>
  <si>
    <t>N00 - Nepojmenované práce</t>
  </si>
  <si>
    <t xml:space="preserve">    N01 - Nepojmenovaný díl</t>
  </si>
  <si>
    <t>-280587134</t>
  </si>
  <si>
    <t>"pro zpětné znovuosazení" 12,5</t>
  </si>
  <si>
    <t>-1891478077</t>
  </si>
  <si>
    <t>"zpětné znovuosazení" 12,5</t>
  </si>
  <si>
    <t>-151356442</t>
  </si>
  <si>
    <t>"bourání bet.základu" 7,059</t>
  </si>
  <si>
    <t>"bourání bet.zídky" 9,375</t>
  </si>
  <si>
    <t>966003812</t>
  </si>
  <si>
    <t>Rozebrání dřevěného oplocení se sloupky osové vzdálenosti do 4,00 m, výšky do 2,50 m, osazených do hloubky 1,00 m s příčníky a dřevěnými sloupky z tyčoviny půlené</t>
  </si>
  <si>
    <t>-381519837</t>
  </si>
  <si>
    <t>https://podminky.urs.cz/item/CS_URS_2022_02/966003812</t>
  </si>
  <si>
    <t>"včetně sloupků" 12,5</t>
  </si>
  <si>
    <t>1913228111</t>
  </si>
  <si>
    <t>966071822</t>
  </si>
  <si>
    <t>Rozebrání oplocení z pletiva drátěného se čtvercovými oky, výšky přes 1,6 do 2,0 m</t>
  </si>
  <si>
    <t>-893526777</t>
  </si>
  <si>
    <t>https://podminky.urs.cz/item/CS_URS_2022_02/966071822</t>
  </si>
  <si>
    <t>23,5</t>
  </si>
  <si>
    <t>2095327920</t>
  </si>
  <si>
    <t>-1500256620</t>
  </si>
  <si>
    <t>463442755</t>
  </si>
  <si>
    <t>N00</t>
  </si>
  <si>
    <t>Nepojmenované práce</t>
  </si>
  <si>
    <t>N01</t>
  </si>
  <si>
    <t>Nepojmenovaný díl</t>
  </si>
  <si>
    <t>9230001R1</t>
  </si>
  <si>
    <t xml:space="preserve">oplocení s drátěným pletivem
</t>
  </si>
  <si>
    <t>512</t>
  </si>
  <si>
    <t>-1126618107</t>
  </si>
  <si>
    <t>9230002R2</t>
  </si>
  <si>
    <t>oplocení s dřevěnou výplní</t>
  </si>
  <si>
    <t>-351673439</t>
  </si>
  <si>
    <t>9230003R3</t>
  </si>
  <si>
    <t>Úhlová zeď - délka 12,500 m</t>
  </si>
  <si>
    <t>1369168598</t>
  </si>
  <si>
    <t>SO 924 - Úprava oplocení na p.č. 56/35 a 119</t>
  </si>
  <si>
    <t>338951121R</t>
  </si>
  <si>
    <t>Osazování sloupků a vzpěr plotových dřevěných průměru přes 100 do 150 mm se zalitím cementovou maltou s impregnací spodní části</t>
  </si>
  <si>
    <t>266579873</t>
  </si>
  <si>
    <t>"včetně dodávky" 11</t>
  </si>
  <si>
    <t>34810111R</t>
  </si>
  <si>
    <t>demontáž a znovuosazení vrátek (původních)</t>
  </si>
  <si>
    <t>-373849192</t>
  </si>
  <si>
    <t>"včetně výškové úpravy vrat" 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</si>
  <si>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</si>
  <si>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</si>
  <si>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1548889095</t>
  </si>
  <si>
    <t>https://podminky.urs.cz/item/CS_URS_2022_02/596211110</t>
  </si>
  <si>
    <t>8,2</t>
  </si>
  <si>
    <t>2031721261</t>
  </si>
  <si>
    <t>8,2*1,03 'Přepočtené koeficientem množství</t>
  </si>
  <si>
    <t>-453677307</t>
  </si>
  <si>
    <t>2,4</t>
  </si>
  <si>
    <t>852008150</t>
  </si>
  <si>
    <t>2,4*1,03 'Přepočtené koeficientem množství</t>
  </si>
  <si>
    <t>-953305185</t>
  </si>
  <si>
    <t>"včetně sloupků" 22,18</t>
  </si>
  <si>
    <t>-70003951</t>
  </si>
  <si>
    <t>-1920752556</t>
  </si>
  <si>
    <t>23,0</t>
  </si>
  <si>
    <t>-606431889</t>
  </si>
  <si>
    <t>-478507565</t>
  </si>
  <si>
    <t>2145597170</t>
  </si>
  <si>
    <t>883578239</t>
  </si>
  <si>
    <t>SO 925 - Úprava oplocení na p.č. 109/1</t>
  </si>
  <si>
    <t xml:space="preserve">    6 - Úpravy povrchů, podlahy a osazování výplní</t>
  </si>
  <si>
    <t xml:space="preserve">    762 - Konstrukce tesařské</t>
  </si>
  <si>
    <t>348181110</t>
  </si>
  <si>
    <t>Montáž oplocení z dílců dřevěných na předem osazené sloupky, výšky do 1 m</t>
  </si>
  <si>
    <t>-21545664</t>
  </si>
  <si>
    <t>https://podminky.urs.cz/item/CS_URS_2022_02/348181110</t>
  </si>
  <si>
    <t>2,320+3,310</t>
  </si>
  <si>
    <t>348321218</t>
  </si>
  <si>
    <t>Zábradelní zídky a podezdívky z betonu železového tř. C 20/25
nabetonávka podezdívky plotu o 150 mm XF2</t>
  </si>
  <si>
    <t>-2142242489</t>
  </si>
  <si>
    <t>https://podminky.urs.cz/item/CS_URS_2022_02/348321218</t>
  </si>
  <si>
    <t>(2,32+3,32)*0,150*0,200</t>
  </si>
  <si>
    <t>348361216</t>
  </si>
  <si>
    <t>Výztuž zábradelních zídek a podezdívek z oceli 10 505 (R) nebo BSt 500</t>
  </si>
  <si>
    <t>-407231004</t>
  </si>
  <si>
    <t>https://podminky.urs.cz/item/CS_URS_2022_02/348361216</t>
  </si>
  <si>
    <t>(2*2,3+2*3,3)*0,222/1000</t>
  </si>
  <si>
    <t>Úpravy povrchů, podlahy a osazování výplní</t>
  </si>
  <si>
    <t>629995201</t>
  </si>
  <si>
    <t>Očištění vnějších ploch tryskáním křemičitým pískem sušeným</t>
  </si>
  <si>
    <t>-1931323821</t>
  </si>
  <si>
    <t>https://podminky.urs.cz/item/CS_URS_2022_02/629995201</t>
  </si>
  <si>
    <t>2,320*0,200+3,310*0,200</t>
  </si>
  <si>
    <t>985323211</t>
  </si>
  <si>
    <t>Spojovací můstek reprofilovaného betonu na epoxidové bázi, tloušťky 1 mm</t>
  </si>
  <si>
    <t>-1401331666</t>
  </si>
  <si>
    <t>https://podminky.urs.cz/item/CS_URS_2022_02/985323211</t>
  </si>
  <si>
    <t>(2,32+3,31)*0,20</t>
  </si>
  <si>
    <t>985323912</t>
  </si>
  <si>
    <t>Spojovací můstek reprofilovaného betonu Příplatek k cenám za plochu do 10 m2 jednotlivě</t>
  </si>
  <si>
    <t>-2002551066</t>
  </si>
  <si>
    <t>https://podminky.urs.cz/item/CS_URS_2022_02/985323912</t>
  </si>
  <si>
    <t>985331211</t>
  </si>
  <si>
    <t>Dodatečné vlepování betonářské výztuže včetně vyvrtání a vyčištění otvoru chemickou maltou průměr výztuže 8 mm</t>
  </si>
  <si>
    <t>291197443</t>
  </si>
  <si>
    <t>https://podminky.urs.cz/item/CS_URS_2022_02/985331211</t>
  </si>
  <si>
    <t>((2,320+3,310)/0,150-0,533)*2*0,200</t>
  </si>
  <si>
    <t>13021011</t>
  </si>
  <si>
    <t>tyč ocelová kruhová žebírková DIN 488 jakost B500B (10 505) výztuž do betonu D 8mm</t>
  </si>
  <si>
    <t>1773229988</t>
  </si>
  <si>
    <t>14,8*0,00041 'Přepočtené koeficientem množství</t>
  </si>
  <si>
    <t>-676177178</t>
  </si>
  <si>
    <t>762</t>
  </si>
  <si>
    <t>Konstrukce tesařské</t>
  </si>
  <si>
    <t>762111811</t>
  </si>
  <si>
    <t>Demontáž stěn a příček z hranolků, fošen nebo latí
 - demontáždřevěné výplně</t>
  </si>
  <si>
    <t>435821638</t>
  </si>
  <si>
    <t>https://podminky.urs.cz/item/CS_URS_2022_02/762111811</t>
  </si>
  <si>
    <t>2,320*1,500</t>
  </si>
  <si>
    <t>3,310*1,500</t>
  </si>
  <si>
    <t>SO 926 - Úprava oplocení na p.č. 148</t>
  </si>
  <si>
    <t>312311973</t>
  </si>
  <si>
    <t>Nadzákladové zdi z betonu prostého výplňové do ztraceného bednění z desek, beton tř. C 20/25
výplň plotového prvku - KB bloků</t>
  </si>
  <si>
    <t>-25316573</t>
  </si>
  <si>
    <t>https://podminky.urs.cz/item/CS_URS_2022_02/312311973</t>
  </si>
  <si>
    <t>27*0,0046</t>
  </si>
  <si>
    <t>1997421624</t>
  </si>
  <si>
    <t>Montáž oplocení z dílců dřevěných na předem osazené sloupky, výšky do 1 m
 - znovuosazení dřevěných výplní plotu</t>
  </si>
  <si>
    <t>1684967399</t>
  </si>
  <si>
    <t>3*2,90</t>
  </si>
  <si>
    <t>348272133</t>
  </si>
  <si>
    <t>Ploty z tvárnic betonových plotová zeď na maltu cementovou včetně spárování současně při zdění z tvarovek hladkých, dutých bílých, tloušťka zdiva 195 mm</t>
  </si>
  <si>
    <t>-941276294</t>
  </si>
  <si>
    <t>https://podminky.urs.cz/item/CS_URS_2022_02/348272133</t>
  </si>
  <si>
    <t>0,400*0,200*27</t>
  </si>
  <si>
    <t>-802484212</t>
  </si>
  <si>
    <t>(2,90+2,90+2,80)*0,20+0,400*0,200*5</t>
  </si>
  <si>
    <t>-1651106547</t>
  </si>
  <si>
    <t>2006706910</t>
  </si>
  <si>
    <t>-159306233</t>
  </si>
  <si>
    <t>27*2*0,200</t>
  </si>
  <si>
    <t>-193109010</t>
  </si>
  <si>
    <t>10,8*0,00041 'Přepočtené koeficientem množství</t>
  </si>
  <si>
    <t>1343856352</t>
  </si>
  <si>
    <t>Demontáž stěn a příček z hranolků, fošen nebo latí
 - demontáž dřevěné výplně</t>
  </si>
  <si>
    <t>1716162906</t>
  </si>
  <si>
    <t>3*(2,90*1,500)</t>
  </si>
  <si>
    <t>SO 927 - Úprava oplocení na p.č. 56/44</t>
  </si>
  <si>
    <t>-721071811</t>
  </si>
  <si>
    <t>"úprava za vjezdem"1,2</t>
  </si>
  <si>
    <t>7*(0,40*0,40*0,95)</t>
  </si>
  <si>
    <t>1489938563</t>
  </si>
  <si>
    <t>1,4</t>
  </si>
  <si>
    <t>-1270538764</t>
  </si>
  <si>
    <t>"úprava za vjezdem"1,2*2,0</t>
  </si>
  <si>
    <t>(7*(0,40*0,40*0,95))*2,0</t>
  </si>
  <si>
    <t>1249461590</t>
  </si>
  <si>
    <t>-1507149904</t>
  </si>
  <si>
    <t>843215975</t>
  </si>
  <si>
    <t>9,380*0,400*0,100</t>
  </si>
  <si>
    <t>27231R1</t>
  </si>
  <si>
    <t>podezdívka - vedle zdi (směrem k rybníku)</t>
  </si>
  <si>
    <t>-1467269</t>
  </si>
  <si>
    <t>2,60*0,40*0,70</t>
  </si>
  <si>
    <t>33000R1</t>
  </si>
  <si>
    <t>Oprava stávajícího zděného sloupu (s využitím stávajícího materiálu)</t>
  </si>
  <si>
    <t>373570843</t>
  </si>
  <si>
    <t>0,50*0,50*2,70</t>
  </si>
  <si>
    <t>3381710R1</t>
  </si>
  <si>
    <t>sloupky - ocelová trubka 60, 3/4, výška 3000 m, včetně 2 ks vzpěr KOMPLET (D+M)
včetně přivařené záklopky
včetně páskové oceli S235JR - 70x130x4 (4ks/1sloupek)
včetně šroubu pr.9 mm matice a podložky (8ks/sloupek)</t>
  </si>
  <si>
    <t>ks</t>
  </si>
  <si>
    <t>-2116962507</t>
  </si>
  <si>
    <t>3381710R2</t>
  </si>
  <si>
    <t>sloupky - ocelová trubka 82, 5/4, délka 3000 m, KOMPLET (D+M)
včetně přivařené záklopky
včetně páskové oceli S235JR - 70x130x4 (4ks/1sloupek)
včetně šroubu pr.9 mm matice a podložky (8ks/sloupek)</t>
  </si>
  <si>
    <t>-1185297873</t>
  </si>
  <si>
    <t>338171125R</t>
  </si>
  <si>
    <t>Montáž sloupků a vzpěr plotových ocelových trubkových nebo profilovaných výšky přes 2 do 2,6 m ukotvením k pevnému podkladu
plotový sloupek na římse zdi
včetně ukotvení na patní plechy 120x 120 mm a závitové tyče - komplet</t>
  </si>
  <si>
    <t>53072789</t>
  </si>
  <si>
    <t>55342253R</t>
  </si>
  <si>
    <t xml:space="preserve">sloupek plotový průběžný Pz a komaxitový 2100/38x1,5mm
včetně patních plechů 120 mm x 120mm a závitových tyčí M12 (4ks/sl)
</t>
  </si>
  <si>
    <t>1334239363</t>
  </si>
  <si>
    <t>348101220</t>
  </si>
  <si>
    <t>Osazení vrat nebo vrátek k oplocení na sloupky ocelové, plochy jednotlivě přes 2 do 4 m2</t>
  </si>
  <si>
    <t>239456634</t>
  </si>
  <si>
    <t>https://podminky.urs.cz/item/CS_URS_2022_02/348101220</t>
  </si>
  <si>
    <t>553000R3</t>
  </si>
  <si>
    <t>vrátka dřevěná, šířka 1,40 m</t>
  </si>
  <si>
    <t>-1740281796</t>
  </si>
  <si>
    <t>348101240</t>
  </si>
  <si>
    <t>Osazení vrat nebo vrátek k oplocení na sloupky ocelové, plochy jednotlivě přes 6 do 8 m2</t>
  </si>
  <si>
    <t>-1024566338</t>
  </si>
  <si>
    <t>https://podminky.urs.cz/item/CS_URS_2022_02/348101240</t>
  </si>
  <si>
    <t>553000R1</t>
  </si>
  <si>
    <t>vrata dřevěná, šířka 3,8 m, výška 2,0 m</t>
  </si>
  <si>
    <t>-932447726</t>
  </si>
  <si>
    <t>348101250</t>
  </si>
  <si>
    <t>Osazení vrat nebo vrátek k oplocení na sloupky ocelové, plochy jednotlivě přes 8 do 10 m2</t>
  </si>
  <si>
    <t>2124383526</t>
  </si>
  <si>
    <t>https://podminky.urs.cz/item/CS_URS_2022_02/348101250</t>
  </si>
  <si>
    <t>5553000R2</t>
  </si>
  <si>
    <t>vrata dřevěná, šířka 4,6 m, výška 2,0 m</t>
  </si>
  <si>
    <t>434441464</t>
  </si>
  <si>
    <t>1379462812</t>
  </si>
  <si>
    <t>1378350690</t>
  </si>
  <si>
    <t>348181116</t>
  </si>
  <si>
    <t>Montáž oplocení z dílců dřevěných na předem osazené sloupky, výšky přes 1,5 do 2,0 m</t>
  </si>
  <si>
    <t>716980205</t>
  </si>
  <si>
    <t>https://podminky.urs.cz/item/CS_URS_2022_02/348181116</t>
  </si>
  <si>
    <t>2*2,90*1,80+3,01*1,80</t>
  </si>
  <si>
    <t>32,04*2,0</t>
  </si>
  <si>
    <t>61231010</t>
  </si>
  <si>
    <t>pole plotové z dřevěných planěk rovných tl 20mm</t>
  </si>
  <si>
    <t>-1830148328</t>
  </si>
  <si>
    <t>564851011</t>
  </si>
  <si>
    <t>Podklad ze štěrkodrti ŠD s rozprostřením a zhutněním plochy jednotlivě do 100 m2, po zhutnění tl. 150 mm</t>
  </si>
  <si>
    <t>-425068025</t>
  </si>
  <si>
    <t>https://podminky.urs.cz/item/CS_URS_2022_02/564851011</t>
  </si>
  <si>
    <t>2*22,0</t>
  </si>
  <si>
    <t xml:space="preserve">Rozebrání dřevěného oplocení se sloupky osové vzdálenosti do 4,00 m, výšky do 2,50 m, osazených do hloubky 1,00 m s příčníky a dřevěnými sloupky z tyčoviny půlené
</t>
  </si>
  <si>
    <t>638911014</t>
  </si>
  <si>
    <t>7,40+0,600+9,70+8,50+19,60</t>
  </si>
  <si>
    <t>966073810</t>
  </si>
  <si>
    <t>Rozebrání vrat a vrátek k oplocení plochy jednotlivě do 2 m2</t>
  </si>
  <si>
    <t>354403285</t>
  </si>
  <si>
    <t>https://podminky.urs.cz/item/CS_URS_2022_02/966073810</t>
  </si>
  <si>
    <t>966073811</t>
  </si>
  <si>
    <t>Rozebrání vrat a vrátek k oplocení plochy jednotlivě přes 2 do 6 m2</t>
  </si>
  <si>
    <t>-902341068</t>
  </si>
  <si>
    <t>https://podminky.urs.cz/item/CS_URS_2022_02/966073811</t>
  </si>
  <si>
    <t>966073812</t>
  </si>
  <si>
    <t>Rozebrání vrat a vrátek k oplocení plochy jednotlivě přes 6 do 10 m2</t>
  </si>
  <si>
    <t>-318335081</t>
  </si>
  <si>
    <t>https://podminky.urs.cz/item/CS_URS_2022_02/966073812</t>
  </si>
  <si>
    <t>-214686320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</si>
  <si>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</si>
  <si>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</si>
  <si>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1259836708</t>
  </si>
  <si>
    <t>https://podminky.urs.cz/item/CS_URS_2022_02/998232121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</si>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</sst>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113702" TargetMode="External" /><Relationship Id="rId2" Type="http://schemas.openxmlformats.org/officeDocument/2006/relationships/hyperlink" Target="https://podminky.urs.cz/item/CS_URS_2022_02/132112132" TargetMode="External" /><Relationship Id="rId3" Type="http://schemas.openxmlformats.org/officeDocument/2006/relationships/hyperlink" Target="https://podminky.urs.cz/item/CS_URS_2022_02/271572211" TargetMode="External" /><Relationship Id="rId4" Type="http://schemas.openxmlformats.org/officeDocument/2006/relationships/hyperlink" Target="https://podminky.urs.cz/item/CS_URS_2022_02/338171123" TargetMode="External" /><Relationship Id="rId5" Type="http://schemas.openxmlformats.org/officeDocument/2006/relationships/hyperlink" Target="https://podminky.urs.cz/item/CS_URS_2022_02/348121221" TargetMode="External" /><Relationship Id="rId6" Type="http://schemas.openxmlformats.org/officeDocument/2006/relationships/hyperlink" Target="https://podminky.urs.cz/item/CS_URS_2022_02/348401120" TargetMode="External" /><Relationship Id="rId7" Type="http://schemas.openxmlformats.org/officeDocument/2006/relationships/hyperlink" Target="https://podminky.urs.cz/item/CS_URS_2022_02/966071711" TargetMode="External" /><Relationship Id="rId8" Type="http://schemas.openxmlformats.org/officeDocument/2006/relationships/hyperlink" Target="https://podminky.urs.cz/item/CS_URS_2022_02/966071821" TargetMode="External" /><Relationship Id="rId9" Type="http://schemas.openxmlformats.org/officeDocument/2006/relationships/hyperlink" Target="https://podminky.urs.cz/item/CS_URS_2022_02/998232110" TargetMode="External" /><Relationship Id="rId1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96211210" TargetMode="External" /><Relationship Id="rId2" Type="http://schemas.openxmlformats.org/officeDocument/2006/relationships/hyperlink" Target="https://podminky.urs.cz/item/CS_URS_2022_02/962051111" TargetMode="External" /><Relationship Id="rId3" Type="http://schemas.openxmlformats.org/officeDocument/2006/relationships/hyperlink" Target="https://podminky.urs.cz/item/CS_URS_2022_02/966003812" TargetMode="External" /><Relationship Id="rId4" Type="http://schemas.openxmlformats.org/officeDocument/2006/relationships/hyperlink" Target="https://podminky.urs.cz/item/CS_URS_2022_02/966071711" TargetMode="External" /><Relationship Id="rId5" Type="http://schemas.openxmlformats.org/officeDocument/2006/relationships/hyperlink" Target="https://podminky.urs.cz/item/CS_URS_2022_02/966071822" TargetMode="External" /><Relationship Id="rId6" Type="http://schemas.openxmlformats.org/officeDocument/2006/relationships/hyperlink" Target="https://podminky.urs.cz/item/CS_URS_2022_02/997221862" TargetMode="External" /><Relationship Id="rId7" Type="http://schemas.openxmlformats.org/officeDocument/2006/relationships/hyperlink" Target="https://podminky.urs.cz/item/CS_URS_2022_02/998225111" TargetMode="External" /><Relationship Id="rId8" Type="http://schemas.openxmlformats.org/officeDocument/2006/relationships/hyperlink" Target="https://podminky.urs.cz/item/CS_URS_2022_02/998232110" TargetMode="External" /><Relationship Id="rId9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96211110" TargetMode="External" /><Relationship Id="rId2" Type="http://schemas.openxmlformats.org/officeDocument/2006/relationships/hyperlink" Target="https://podminky.urs.cz/item/CS_URS_2022_02/596211210" TargetMode="External" /><Relationship Id="rId3" Type="http://schemas.openxmlformats.org/officeDocument/2006/relationships/hyperlink" Target="https://podminky.urs.cz/item/CS_URS_2022_02/966003812" TargetMode="External" /><Relationship Id="rId4" Type="http://schemas.openxmlformats.org/officeDocument/2006/relationships/hyperlink" Target="https://podminky.urs.cz/item/CS_URS_2022_02/966071711" TargetMode="External" /><Relationship Id="rId5" Type="http://schemas.openxmlformats.org/officeDocument/2006/relationships/hyperlink" Target="https://podminky.urs.cz/item/CS_URS_2022_02/966071822" TargetMode="External" /><Relationship Id="rId6" Type="http://schemas.openxmlformats.org/officeDocument/2006/relationships/hyperlink" Target="https://podminky.urs.cz/item/CS_URS_2022_02/998225111" TargetMode="External" /><Relationship Id="rId7" Type="http://schemas.openxmlformats.org/officeDocument/2006/relationships/hyperlink" Target="https://podminky.urs.cz/item/CS_URS_2022_02/998232110" TargetMode="External" /><Relationship Id="rId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8181110" TargetMode="External" /><Relationship Id="rId2" Type="http://schemas.openxmlformats.org/officeDocument/2006/relationships/hyperlink" Target="https://podminky.urs.cz/item/CS_URS_2022_02/348321218" TargetMode="External" /><Relationship Id="rId3" Type="http://schemas.openxmlformats.org/officeDocument/2006/relationships/hyperlink" Target="https://podminky.urs.cz/item/CS_URS_2022_02/348361216" TargetMode="External" /><Relationship Id="rId4" Type="http://schemas.openxmlformats.org/officeDocument/2006/relationships/hyperlink" Target="https://podminky.urs.cz/item/CS_URS_2022_02/629995201" TargetMode="External" /><Relationship Id="rId5" Type="http://schemas.openxmlformats.org/officeDocument/2006/relationships/hyperlink" Target="https://podminky.urs.cz/item/CS_URS_2022_02/985323211" TargetMode="External" /><Relationship Id="rId6" Type="http://schemas.openxmlformats.org/officeDocument/2006/relationships/hyperlink" Target="https://podminky.urs.cz/item/CS_URS_2022_02/985323912" TargetMode="External" /><Relationship Id="rId7" Type="http://schemas.openxmlformats.org/officeDocument/2006/relationships/hyperlink" Target="https://podminky.urs.cz/item/CS_URS_2022_02/985331211" TargetMode="External" /><Relationship Id="rId8" Type="http://schemas.openxmlformats.org/officeDocument/2006/relationships/hyperlink" Target="https://podminky.urs.cz/item/CS_URS_2022_02/998232110" TargetMode="External" /><Relationship Id="rId9" Type="http://schemas.openxmlformats.org/officeDocument/2006/relationships/hyperlink" Target="https://podminky.urs.cz/item/CS_URS_2022_02/762111811" TargetMode="External" /><Relationship Id="rId10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2311973" TargetMode="External" /><Relationship Id="rId2" Type="http://schemas.openxmlformats.org/officeDocument/2006/relationships/hyperlink" Target="https://podminky.urs.cz/item/CS_URS_2022_02/348181110" TargetMode="External" /><Relationship Id="rId3" Type="http://schemas.openxmlformats.org/officeDocument/2006/relationships/hyperlink" Target="https://podminky.urs.cz/item/CS_URS_2022_02/348272133" TargetMode="External" /><Relationship Id="rId4" Type="http://schemas.openxmlformats.org/officeDocument/2006/relationships/hyperlink" Target="https://podminky.urs.cz/item/CS_URS_2022_02/629995201" TargetMode="External" /><Relationship Id="rId5" Type="http://schemas.openxmlformats.org/officeDocument/2006/relationships/hyperlink" Target="https://podminky.urs.cz/item/CS_URS_2022_02/985323211" TargetMode="External" /><Relationship Id="rId6" Type="http://schemas.openxmlformats.org/officeDocument/2006/relationships/hyperlink" Target="https://podminky.urs.cz/item/CS_URS_2022_02/985323912" TargetMode="External" /><Relationship Id="rId7" Type="http://schemas.openxmlformats.org/officeDocument/2006/relationships/hyperlink" Target="https://podminky.urs.cz/item/CS_URS_2022_02/985331211" TargetMode="External" /><Relationship Id="rId8" Type="http://schemas.openxmlformats.org/officeDocument/2006/relationships/hyperlink" Target="https://podminky.urs.cz/item/CS_URS_2022_02/998232110" TargetMode="External" /><Relationship Id="rId9" Type="http://schemas.openxmlformats.org/officeDocument/2006/relationships/hyperlink" Target="https://podminky.urs.cz/item/CS_URS_2022_02/762111811" TargetMode="External" /><Relationship Id="rId10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113702" TargetMode="External" /><Relationship Id="rId2" Type="http://schemas.openxmlformats.org/officeDocument/2006/relationships/hyperlink" Target="https://podminky.urs.cz/item/CS_URS_2022_02/171111103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271572211" TargetMode="External" /><Relationship Id="rId6" Type="http://schemas.openxmlformats.org/officeDocument/2006/relationships/hyperlink" Target="https://podminky.urs.cz/item/CS_URS_2022_02/348101220" TargetMode="External" /><Relationship Id="rId7" Type="http://schemas.openxmlformats.org/officeDocument/2006/relationships/hyperlink" Target="https://podminky.urs.cz/item/CS_URS_2022_02/348101240" TargetMode="External" /><Relationship Id="rId8" Type="http://schemas.openxmlformats.org/officeDocument/2006/relationships/hyperlink" Target="https://podminky.urs.cz/item/CS_URS_2022_02/348101250" TargetMode="External" /><Relationship Id="rId9" Type="http://schemas.openxmlformats.org/officeDocument/2006/relationships/hyperlink" Target="https://podminky.urs.cz/item/CS_URS_2022_02/348121221" TargetMode="External" /><Relationship Id="rId10" Type="http://schemas.openxmlformats.org/officeDocument/2006/relationships/hyperlink" Target="https://podminky.urs.cz/item/CS_URS_2022_02/348181116" TargetMode="External" /><Relationship Id="rId11" Type="http://schemas.openxmlformats.org/officeDocument/2006/relationships/hyperlink" Target="https://podminky.urs.cz/item/CS_URS_2022_02/564851011" TargetMode="External" /><Relationship Id="rId12" Type="http://schemas.openxmlformats.org/officeDocument/2006/relationships/hyperlink" Target="https://podminky.urs.cz/item/CS_URS_2022_02/966003812" TargetMode="External" /><Relationship Id="rId13" Type="http://schemas.openxmlformats.org/officeDocument/2006/relationships/hyperlink" Target="https://podminky.urs.cz/item/CS_URS_2022_02/966073810" TargetMode="External" /><Relationship Id="rId14" Type="http://schemas.openxmlformats.org/officeDocument/2006/relationships/hyperlink" Target="https://podminky.urs.cz/item/CS_URS_2022_02/966073811" TargetMode="External" /><Relationship Id="rId15" Type="http://schemas.openxmlformats.org/officeDocument/2006/relationships/hyperlink" Target="https://podminky.urs.cz/item/CS_URS_2022_02/966073812" TargetMode="External" /><Relationship Id="rId16" Type="http://schemas.openxmlformats.org/officeDocument/2006/relationships/hyperlink" Target="https://podminky.urs.cz/item/CS_URS_2022_02/998232110" TargetMode="External" /><Relationship Id="rId17" Type="http://schemas.openxmlformats.org/officeDocument/2006/relationships/hyperlink" Target="https://podminky.urs.cz/item/CS_URS_2022_02/998232121" TargetMode="External" /><Relationship Id="rId18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503000" TargetMode="External" /><Relationship Id="rId2" Type="http://schemas.openxmlformats.org/officeDocument/2006/relationships/hyperlink" Target="https://podminky.urs.cz/item/CS_URS_2022_02/012103000" TargetMode="External" /><Relationship Id="rId3" Type="http://schemas.openxmlformats.org/officeDocument/2006/relationships/hyperlink" Target="https://podminky.urs.cz/item/CS_URS_2022_02/012103000%20a" TargetMode="External" /><Relationship Id="rId4" Type="http://schemas.openxmlformats.org/officeDocument/2006/relationships/hyperlink" Target="https://podminky.urs.cz/item/CS_URS_2022_02/012203000" TargetMode="External" /><Relationship Id="rId5" Type="http://schemas.openxmlformats.org/officeDocument/2006/relationships/hyperlink" Target="https://podminky.urs.cz/item/CS_URS_2022_02/012303000" TargetMode="External" /><Relationship Id="rId6" Type="http://schemas.openxmlformats.org/officeDocument/2006/relationships/hyperlink" Target="https://podminky.urs.cz/item/CS_URS_2022_02/013274000" TargetMode="External" /><Relationship Id="rId7" Type="http://schemas.openxmlformats.org/officeDocument/2006/relationships/hyperlink" Target="https://podminky.urs.cz/item/CS_URS_2022_02/013284000" TargetMode="External" /><Relationship Id="rId8" Type="http://schemas.openxmlformats.org/officeDocument/2006/relationships/hyperlink" Target="https://podminky.urs.cz/item/CS_URS_2022_02/013294000b" TargetMode="External" /><Relationship Id="rId9" Type="http://schemas.openxmlformats.org/officeDocument/2006/relationships/hyperlink" Target="https://podminky.urs.cz/item/CS_URS_2022_02/013294000e" TargetMode="External" /><Relationship Id="rId10" Type="http://schemas.openxmlformats.org/officeDocument/2006/relationships/hyperlink" Target="https://podminky.urs.cz/item/CS_URS_2022_02/013294000f" TargetMode="External" /><Relationship Id="rId11" Type="http://schemas.openxmlformats.org/officeDocument/2006/relationships/hyperlink" Target="https://podminky.urs.cz/item/CS_URS_2022_02/013294000g" TargetMode="External" /><Relationship Id="rId12" Type="http://schemas.openxmlformats.org/officeDocument/2006/relationships/hyperlink" Target="https://podminky.urs.cz/item/CS_URS_2022_02/02730R" TargetMode="External" /><Relationship Id="rId13" Type="http://schemas.openxmlformats.org/officeDocument/2006/relationships/hyperlink" Target="https://podminky.urs.cz/item/CS_URS_2022_02/032002000" TargetMode="External" /><Relationship Id="rId14" Type="http://schemas.openxmlformats.org/officeDocument/2006/relationships/hyperlink" Target="https://podminky.urs.cz/item/CS_URS_2022_02/034002000" TargetMode="External" /><Relationship Id="rId15" Type="http://schemas.openxmlformats.org/officeDocument/2006/relationships/hyperlink" Target="https://podminky.urs.cz/item/CS_URS_2022_02/034103000" TargetMode="External" /><Relationship Id="rId16" Type="http://schemas.openxmlformats.org/officeDocument/2006/relationships/hyperlink" Target="https://podminky.urs.cz/item/CS_URS_2022_02/034503000" TargetMode="External" /><Relationship Id="rId17" Type="http://schemas.openxmlformats.org/officeDocument/2006/relationships/hyperlink" Target="https://podminky.urs.cz/item/CS_URS_2022_02/039103000" TargetMode="External" /><Relationship Id="rId18" Type="http://schemas.openxmlformats.org/officeDocument/2006/relationships/hyperlink" Target="https://podminky.urs.cz/item/CS_URS_2022_02/042903000" TargetMode="External" /><Relationship Id="rId19" Type="http://schemas.openxmlformats.org/officeDocument/2006/relationships/hyperlink" Target="https://podminky.urs.cz/item/CS_URS_2022_02/042903000b" TargetMode="External" /><Relationship Id="rId20" Type="http://schemas.openxmlformats.org/officeDocument/2006/relationships/hyperlink" Target="https://podminky.urs.cz/item/CS_URS_2022_02/043103000" TargetMode="External" /><Relationship Id="rId21" Type="http://schemas.openxmlformats.org/officeDocument/2006/relationships/hyperlink" Target="https://podminky.urs.cz/item/CS_URS_2022_02/072103001" TargetMode="External" /><Relationship Id="rId22" Type="http://schemas.openxmlformats.org/officeDocument/2006/relationships/hyperlink" Target="https://podminky.urs.cz/item/CS_URS_2022_02/090001000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55115" TargetMode="External" /><Relationship Id="rId2" Type="http://schemas.openxmlformats.org/officeDocument/2006/relationships/hyperlink" Target="https://podminky.urs.cz/item/CS_URS_2022_02/112155121" TargetMode="External" /><Relationship Id="rId3" Type="http://schemas.openxmlformats.org/officeDocument/2006/relationships/hyperlink" Target="https://podminky.urs.cz/item/CS_URS_2022_02/167151111" TargetMode="External" /><Relationship Id="rId4" Type="http://schemas.openxmlformats.org/officeDocument/2006/relationships/hyperlink" Target="https://podminky.urs.cz/item/CS_URS_2022_02/171111103" TargetMode="External" /><Relationship Id="rId5" Type="http://schemas.openxmlformats.org/officeDocument/2006/relationships/hyperlink" Target="https://podminky.urs.cz/item/CS_URS_2022_02/171151111" TargetMode="External" /><Relationship Id="rId6" Type="http://schemas.openxmlformats.org/officeDocument/2006/relationships/hyperlink" Target="https://podminky.urs.cz/item/CS_URS_2022_02/171151112" TargetMode="External" /><Relationship Id="rId7" Type="http://schemas.openxmlformats.org/officeDocument/2006/relationships/hyperlink" Target="https://podminky.urs.cz/item/CS_URS_2022_02/171152111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2153101" TargetMode="External" /><Relationship Id="rId11" Type="http://schemas.openxmlformats.org/officeDocument/2006/relationships/hyperlink" Target="https://podminky.urs.cz/item/CS_URS_2022_02/172153102" TargetMode="External" /><Relationship Id="rId12" Type="http://schemas.openxmlformats.org/officeDocument/2006/relationships/hyperlink" Target="https://podminky.urs.cz/item/CS_URS_2022_02/174151101" TargetMode="External" /><Relationship Id="rId13" Type="http://schemas.openxmlformats.org/officeDocument/2006/relationships/hyperlink" Target="https://podminky.urs.cz/item/CS_URS_2022_02/181351103" TargetMode="External" /><Relationship Id="rId14" Type="http://schemas.openxmlformats.org/officeDocument/2006/relationships/hyperlink" Target="https://podminky.urs.cz/item/CS_URS_2022_02/181411131" TargetMode="External" /><Relationship Id="rId15" Type="http://schemas.openxmlformats.org/officeDocument/2006/relationships/hyperlink" Target="https://podminky.urs.cz/item/CS_URS_2022_02/181951112" TargetMode="External" /><Relationship Id="rId16" Type="http://schemas.openxmlformats.org/officeDocument/2006/relationships/hyperlink" Target="https://podminky.urs.cz/item/CS_URS_2022_02/185804312" TargetMode="External" /><Relationship Id="rId17" Type="http://schemas.openxmlformats.org/officeDocument/2006/relationships/hyperlink" Target="https://podminky.urs.cz/item/CS_URS_2022_02/185851121" TargetMode="External" /><Relationship Id="rId18" Type="http://schemas.openxmlformats.org/officeDocument/2006/relationships/hyperlink" Target="https://podminky.urs.cz/item/CS_URS_2022_02/211561111" TargetMode="External" /><Relationship Id="rId19" Type="http://schemas.openxmlformats.org/officeDocument/2006/relationships/hyperlink" Target="https://podminky.urs.cz/item/CS_URS_2022_02/212752111" TargetMode="External" /><Relationship Id="rId20" Type="http://schemas.openxmlformats.org/officeDocument/2006/relationships/hyperlink" Target="https://podminky.urs.cz/item/CS_URS_2022_02/451315126" TargetMode="External" /><Relationship Id="rId21" Type="http://schemas.openxmlformats.org/officeDocument/2006/relationships/hyperlink" Target="https://podminky.urs.cz/item/CS_URS_2022_02/452318510" TargetMode="External" /><Relationship Id="rId22" Type="http://schemas.openxmlformats.org/officeDocument/2006/relationships/hyperlink" Target="https://podminky.urs.cz/item/CS_URS_2022_02/461211821" TargetMode="External" /><Relationship Id="rId23" Type="http://schemas.openxmlformats.org/officeDocument/2006/relationships/hyperlink" Target="https://podminky.urs.cz/item/CS_URS_2022_02/463211132" TargetMode="External" /><Relationship Id="rId24" Type="http://schemas.openxmlformats.org/officeDocument/2006/relationships/hyperlink" Target="https://podminky.urs.cz/item/CS_URS_2022_02/564851111" TargetMode="External" /><Relationship Id="rId25" Type="http://schemas.openxmlformats.org/officeDocument/2006/relationships/hyperlink" Target="https://podminky.urs.cz/item/CS_URS_2022_02/564851114" TargetMode="External" /><Relationship Id="rId26" Type="http://schemas.openxmlformats.org/officeDocument/2006/relationships/hyperlink" Target="https://podminky.urs.cz/item/CS_URS_2022_02/564861111" TargetMode="External" /><Relationship Id="rId27" Type="http://schemas.openxmlformats.org/officeDocument/2006/relationships/hyperlink" Target="https://podminky.urs.cz/item/CS_URS_2022_02/564871016" TargetMode="External" /><Relationship Id="rId28" Type="http://schemas.openxmlformats.org/officeDocument/2006/relationships/hyperlink" Target="https://podminky.urs.cz/item/CS_URS_2022_02/564952113" TargetMode="External" /><Relationship Id="rId29" Type="http://schemas.openxmlformats.org/officeDocument/2006/relationships/hyperlink" Target="https://podminky.urs.cz/item/CS_URS_2022_02/565135121" TargetMode="External" /><Relationship Id="rId30" Type="http://schemas.openxmlformats.org/officeDocument/2006/relationships/hyperlink" Target="https://podminky.urs.cz/item/CS_URS_2022_02/569851111" TargetMode="External" /><Relationship Id="rId31" Type="http://schemas.openxmlformats.org/officeDocument/2006/relationships/hyperlink" Target="https://podminky.urs.cz/item/CS_URS_2022_02/569903311" TargetMode="External" /><Relationship Id="rId32" Type="http://schemas.openxmlformats.org/officeDocument/2006/relationships/hyperlink" Target="https://podminky.urs.cz/item/CS_URS_2022_02/573191111" TargetMode="External" /><Relationship Id="rId33" Type="http://schemas.openxmlformats.org/officeDocument/2006/relationships/hyperlink" Target="https://podminky.urs.cz/item/CS_URS_2022_02/573231107" TargetMode="External" /><Relationship Id="rId34" Type="http://schemas.openxmlformats.org/officeDocument/2006/relationships/hyperlink" Target="https://podminky.urs.cz/item/CS_URS_2022_02/577134141" TargetMode="External" /><Relationship Id="rId35" Type="http://schemas.openxmlformats.org/officeDocument/2006/relationships/hyperlink" Target="https://podminky.urs.cz/item/CS_URS_2022_02/577155142" TargetMode="External" /><Relationship Id="rId36" Type="http://schemas.openxmlformats.org/officeDocument/2006/relationships/hyperlink" Target="https://podminky.urs.cz/item/CS_URS_2022_02/594511113" TargetMode="External" /><Relationship Id="rId37" Type="http://schemas.openxmlformats.org/officeDocument/2006/relationships/hyperlink" Target="https://podminky.urs.cz/item/CS_URS_2022_02/596211210" TargetMode="External" /><Relationship Id="rId38" Type="http://schemas.openxmlformats.org/officeDocument/2006/relationships/hyperlink" Target="https://podminky.urs.cz/item/CS_URS_2022_02/596412312" TargetMode="External" /><Relationship Id="rId39" Type="http://schemas.openxmlformats.org/officeDocument/2006/relationships/hyperlink" Target="https://podminky.urs.cz/item/CS_URS_2022_02/871310310" TargetMode="External" /><Relationship Id="rId40" Type="http://schemas.openxmlformats.org/officeDocument/2006/relationships/hyperlink" Target="https://podminky.urs.cz/item/CS_URS_2022_02/877310310" TargetMode="External" /><Relationship Id="rId41" Type="http://schemas.openxmlformats.org/officeDocument/2006/relationships/hyperlink" Target="https://podminky.urs.cz/item/CS_URS_2022_02/899623161" TargetMode="External" /><Relationship Id="rId42" Type="http://schemas.openxmlformats.org/officeDocument/2006/relationships/hyperlink" Target="https://podminky.urs.cz/item/CS_URS_2022_02/911331131" TargetMode="External" /><Relationship Id="rId43" Type="http://schemas.openxmlformats.org/officeDocument/2006/relationships/hyperlink" Target="https://podminky.urs.cz/item/CS_URS_2022_02/911331412" TargetMode="External" /><Relationship Id="rId44" Type="http://schemas.openxmlformats.org/officeDocument/2006/relationships/hyperlink" Target="https://podminky.urs.cz/item/CS_URS_2022_02/912211121" TargetMode="External" /><Relationship Id="rId45" Type="http://schemas.openxmlformats.org/officeDocument/2006/relationships/hyperlink" Target="https://podminky.urs.cz/item/CS_URS_2022_02/914111111" TargetMode="External" /><Relationship Id="rId46" Type="http://schemas.openxmlformats.org/officeDocument/2006/relationships/hyperlink" Target="https://podminky.urs.cz/item/CS_URS_2022_02/914511111" TargetMode="External" /><Relationship Id="rId47" Type="http://schemas.openxmlformats.org/officeDocument/2006/relationships/hyperlink" Target="https://podminky.urs.cz/item/CS_URS_2022_02/915211111" TargetMode="External" /><Relationship Id="rId48" Type="http://schemas.openxmlformats.org/officeDocument/2006/relationships/hyperlink" Target="https://podminky.urs.cz/item/CS_URS_2022_02/915211112" TargetMode="External" /><Relationship Id="rId49" Type="http://schemas.openxmlformats.org/officeDocument/2006/relationships/hyperlink" Target="https://podminky.urs.cz/item/CS_URS_2022_02/915221112" TargetMode="External" /><Relationship Id="rId50" Type="http://schemas.openxmlformats.org/officeDocument/2006/relationships/hyperlink" Target="https://podminky.urs.cz/item/CS_URS_2022_02/915221121" TargetMode="External" /><Relationship Id="rId51" Type="http://schemas.openxmlformats.org/officeDocument/2006/relationships/hyperlink" Target="https://podminky.urs.cz/item/CS_URS_2022_02/915611111" TargetMode="External" /><Relationship Id="rId52" Type="http://schemas.openxmlformats.org/officeDocument/2006/relationships/hyperlink" Target="https://podminky.urs.cz/item/CS_URS_2022_02/916131213" TargetMode="External" /><Relationship Id="rId53" Type="http://schemas.openxmlformats.org/officeDocument/2006/relationships/hyperlink" Target="https://podminky.urs.cz/item/CS_URS_2022_02/916132113" TargetMode="External" /><Relationship Id="rId54" Type="http://schemas.openxmlformats.org/officeDocument/2006/relationships/hyperlink" Target="https://podminky.urs.cz/item/CS_URS_2022_02/919112233" TargetMode="External" /><Relationship Id="rId55" Type="http://schemas.openxmlformats.org/officeDocument/2006/relationships/hyperlink" Target="https://podminky.urs.cz/item/CS_URS_2022_02/919121233" TargetMode="External" /><Relationship Id="rId56" Type="http://schemas.openxmlformats.org/officeDocument/2006/relationships/hyperlink" Target="https://podminky.urs.cz/item/CS_URS_2022_02/919726122" TargetMode="External" /><Relationship Id="rId57" Type="http://schemas.openxmlformats.org/officeDocument/2006/relationships/hyperlink" Target="https://podminky.urs.cz/item/CS_URS_2022_02/919726123" TargetMode="External" /><Relationship Id="rId58" Type="http://schemas.openxmlformats.org/officeDocument/2006/relationships/hyperlink" Target="https://podminky.urs.cz/item/CS_URS_2022_02/962041211" TargetMode="External" /><Relationship Id="rId59" Type="http://schemas.openxmlformats.org/officeDocument/2006/relationships/hyperlink" Target="https://podminky.urs.cz/item/CS_URS_2022_02/962051111" TargetMode="External" /><Relationship Id="rId60" Type="http://schemas.openxmlformats.org/officeDocument/2006/relationships/hyperlink" Target="https://podminky.urs.cz/item/CS_URS_2022_02/966005311" TargetMode="External" /><Relationship Id="rId61" Type="http://schemas.openxmlformats.org/officeDocument/2006/relationships/hyperlink" Target="https://podminky.urs.cz/item/CS_URS_2022_02/966006132" TargetMode="External" /><Relationship Id="rId62" Type="http://schemas.openxmlformats.org/officeDocument/2006/relationships/hyperlink" Target="https://podminky.urs.cz/item/CS_URS_2022_02/997221861" TargetMode="External" /><Relationship Id="rId63" Type="http://schemas.openxmlformats.org/officeDocument/2006/relationships/hyperlink" Target="https://podminky.urs.cz/item/CS_URS_2022_02/997221862" TargetMode="External" /><Relationship Id="rId64" Type="http://schemas.openxmlformats.org/officeDocument/2006/relationships/hyperlink" Target="https://podminky.urs.cz/item/CS_URS_2022_02/997221875" TargetMode="External" /><Relationship Id="rId65" Type="http://schemas.openxmlformats.org/officeDocument/2006/relationships/hyperlink" Target="https://podminky.urs.cz/item/CS_URS_2022_02/998225111" TargetMode="External" /><Relationship Id="rId6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11401" TargetMode="External" /><Relationship Id="rId2" Type="http://schemas.openxmlformats.org/officeDocument/2006/relationships/hyperlink" Target="https://podminky.urs.cz/item/CS_URS_2022_02/132251103" TargetMode="External" /><Relationship Id="rId3" Type="http://schemas.openxmlformats.org/officeDocument/2006/relationships/hyperlink" Target="https://podminky.urs.cz/item/CS_URS_2022_02/151811132" TargetMode="External" /><Relationship Id="rId4" Type="http://schemas.openxmlformats.org/officeDocument/2006/relationships/hyperlink" Target="https://podminky.urs.cz/item/CS_URS_2022_02/151811232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4151101" TargetMode="External" /><Relationship Id="rId8" Type="http://schemas.openxmlformats.org/officeDocument/2006/relationships/hyperlink" Target="https://podminky.urs.cz/item/CS_URS_2022_02/451315126" TargetMode="External" /><Relationship Id="rId9" Type="http://schemas.openxmlformats.org/officeDocument/2006/relationships/hyperlink" Target="https://podminky.urs.cz/item/CS_URS_2022_02/871360320" TargetMode="External" /><Relationship Id="rId10" Type="http://schemas.openxmlformats.org/officeDocument/2006/relationships/hyperlink" Target="https://podminky.urs.cz/item/CS_URS_2022_02/894411121" TargetMode="External" /><Relationship Id="rId11" Type="http://schemas.openxmlformats.org/officeDocument/2006/relationships/hyperlink" Target="https://podminky.urs.cz/item/CS_URS_2022_02/899633151" TargetMode="External" /><Relationship Id="rId12" Type="http://schemas.openxmlformats.org/officeDocument/2006/relationships/hyperlink" Target="https://podminky.urs.cz/item/CS_URS_2022_02/899658211" TargetMode="External" /><Relationship Id="rId13" Type="http://schemas.openxmlformats.org/officeDocument/2006/relationships/hyperlink" Target="https://podminky.urs.cz/item/CS_URS_2022_02/899722114" TargetMode="External" /><Relationship Id="rId14" Type="http://schemas.openxmlformats.org/officeDocument/2006/relationships/hyperlink" Target="https://podminky.urs.cz/item/CS_URS_2022_02/998276101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43" TargetMode="External" /><Relationship Id="rId2" Type="http://schemas.openxmlformats.org/officeDocument/2006/relationships/hyperlink" Target="https://podminky.urs.cz/item/CS_URS_2022_02/171151111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81351103" TargetMode="External" /><Relationship Id="rId5" Type="http://schemas.openxmlformats.org/officeDocument/2006/relationships/hyperlink" Target="https://podminky.urs.cz/item/CS_URS_2022_02/18141113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185804312" TargetMode="External" /><Relationship Id="rId8" Type="http://schemas.openxmlformats.org/officeDocument/2006/relationships/hyperlink" Target="https://podminky.urs.cz/item/CS_URS_2022_02/185851121" TargetMode="External" /><Relationship Id="rId9" Type="http://schemas.openxmlformats.org/officeDocument/2006/relationships/hyperlink" Target="https://podminky.urs.cz/item/CS_URS_2022_02/327122113" TargetMode="External" /><Relationship Id="rId10" Type="http://schemas.openxmlformats.org/officeDocument/2006/relationships/hyperlink" Target="https://podminky.urs.cz/item/CS_URS_2022_02/339921132" TargetMode="External" /><Relationship Id="rId11" Type="http://schemas.openxmlformats.org/officeDocument/2006/relationships/hyperlink" Target="https://podminky.urs.cz/item/CS_URS_2022_02/564851111" TargetMode="External" /><Relationship Id="rId12" Type="http://schemas.openxmlformats.org/officeDocument/2006/relationships/hyperlink" Target="https://podminky.urs.cz/item/CS_URS_2022_02/564861111" TargetMode="External" /><Relationship Id="rId13" Type="http://schemas.openxmlformats.org/officeDocument/2006/relationships/hyperlink" Target="https://podminky.urs.cz/item/CS_URS_2022_02/565165102" TargetMode="External" /><Relationship Id="rId14" Type="http://schemas.openxmlformats.org/officeDocument/2006/relationships/hyperlink" Target="https://podminky.urs.cz/item/CS_URS_2022_02/573111112" TargetMode="External" /><Relationship Id="rId15" Type="http://schemas.openxmlformats.org/officeDocument/2006/relationships/hyperlink" Target="https://podminky.urs.cz/item/CS_URS_2022_02/573231107" TargetMode="External" /><Relationship Id="rId16" Type="http://schemas.openxmlformats.org/officeDocument/2006/relationships/hyperlink" Target="https://podminky.urs.cz/item/CS_URS_2022_02/577134031" TargetMode="External" /><Relationship Id="rId17" Type="http://schemas.openxmlformats.org/officeDocument/2006/relationships/hyperlink" Target="https://podminky.urs.cz/item/CS_URS_2022_02/596211113" TargetMode="External" /><Relationship Id="rId18" Type="http://schemas.openxmlformats.org/officeDocument/2006/relationships/hyperlink" Target="https://podminky.urs.cz/item/CS_URS_2022_02/596211114" TargetMode="External" /><Relationship Id="rId19" Type="http://schemas.openxmlformats.org/officeDocument/2006/relationships/hyperlink" Target="https://podminky.urs.cz/item/CS_URS_2022_02/596211212" TargetMode="External" /><Relationship Id="rId20" Type="http://schemas.openxmlformats.org/officeDocument/2006/relationships/hyperlink" Target="https://podminky.urs.cz/item/CS_URS_2022_02/596211214" TargetMode="External" /><Relationship Id="rId21" Type="http://schemas.openxmlformats.org/officeDocument/2006/relationships/hyperlink" Target="https://podminky.urs.cz/item/CS_URS_2022_02/916131213" TargetMode="External" /><Relationship Id="rId22" Type="http://schemas.openxmlformats.org/officeDocument/2006/relationships/hyperlink" Target="https://podminky.urs.cz/item/CS_URS_2022_02/966008212" TargetMode="External" /><Relationship Id="rId23" Type="http://schemas.openxmlformats.org/officeDocument/2006/relationships/hyperlink" Target="https://podminky.urs.cz/item/CS_URS_2022_02/997221861" TargetMode="External" /><Relationship Id="rId24" Type="http://schemas.openxmlformats.org/officeDocument/2006/relationships/hyperlink" Target="https://podminky.urs.cz/item/CS_URS_2022_02/997221873" TargetMode="External" /><Relationship Id="rId25" Type="http://schemas.openxmlformats.org/officeDocument/2006/relationships/hyperlink" Target="https://podminky.urs.cz/item/CS_URS_2022_02/997221875" TargetMode="External" /><Relationship Id="rId26" Type="http://schemas.openxmlformats.org/officeDocument/2006/relationships/hyperlink" Target="https://podminky.urs.cz/item/CS_URS_2022_02/998225111" TargetMode="External" /><Relationship Id="rId2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90" TargetMode="External" /><Relationship Id="rId2" Type="http://schemas.openxmlformats.org/officeDocument/2006/relationships/hyperlink" Target="https://podminky.urs.cz/item/CS_URS_2022_02/113107312" TargetMode="External" /><Relationship Id="rId3" Type="http://schemas.openxmlformats.org/officeDocument/2006/relationships/hyperlink" Target="https://podminky.urs.cz/item/CS_URS_2022_02/564231012" TargetMode="External" /><Relationship Id="rId4" Type="http://schemas.openxmlformats.org/officeDocument/2006/relationships/hyperlink" Target="https://podminky.urs.cz/item/CS_URS_2022_02/584121109" TargetMode="External" /><Relationship Id="rId5" Type="http://schemas.openxmlformats.org/officeDocument/2006/relationships/hyperlink" Target="https://podminky.urs.cz/item/CS_URS_2022_02/911381511" TargetMode="External" /><Relationship Id="rId6" Type="http://schemas.openxmlformats.org/officeDocument/2006/relationships/hyperlink" Target="https://podminky.urs.cz/item/CS_URS_2022_02/911381523" TargetMode="External" /><Relationship Id="rId7" Type="http://schemas.openxmlformats.org/officeDocument/2006/relationships/hyperlink" Target="https://podminky.urs.cz/item/CS_URS_2022_02/913111115" TargetMode="External" /><Relationship Id="rId8" Type="http://schemas.openxmlformats.org/officeDocument/2006/relationships/hyperlink" Target="https://podminky.urs.cz/item/CS_URS_2022_02/913111215" TargetMode="External" /><Relationship Id="rId9" Type="http://schemas.openxmlformats.org/officeDocument/2006/relationships/hyperlink" Target="https://podminky.urs.cz/item/CS_URS_2022_02/913121111" TargetMode="External" /><Relationship Id="rId10" Type="http://schemas.openxmlformats.org/officeDocument/2006/relationships/hyperlink" Target="https://podminky.urs.cz/item/CS_URS_2022_02/913121112" TargetMode="External" /><Relationship Id="rId11" Type="http://schemas.openxmlformats.org/officeDocument/2006/relationships/hyperlink" Target="https://podminky.urs.cz/item/CS_URS_2022_02/913121211" TargetMode="External" /><Relationship Id="rId12" Type="http://schemas.openxmlformats.org/officeDocument/2006/relationships/hyperlink" Target="https://podminky.urs.cz/item/CS_URS_2022_02/913121212" TargetMode="External" /><Relationship Id="rId13" Type="http://schemas.openxmlformats.org/officeDocument/2006/relationships/hyperlink" Target="https://podminky.urs.cz/item/CS_URS_2022_02/913221111" TargetMode="External" /><Relationship Id="rId14" Type="http://schemas.openxmlformats.org/officeDocument/2006/relationships/hyperlink" Target="https://podminky.urs.cz/item/CS_URS_2022_02/913221211" TargetMode="External" /><Relationship Id="rId15" Type="http://schemas.openxmlformats.org/officeDocument/2006/relationships/hyperlink" Target="https://podminky.urs.cz/item/CS_URS_2022_02/913911112" TargetMode="External" /><Relationship Id="rId16" Type="http://schemas.openxmlformats.org/officeDocument/2006/relationships/hyperlink" Target="https://podminky.urs.cz/item/CS_URS_2022_02/913911212" TargetMode="External" /><Relationship Id="rId17" Type="http://schemas.openxmlformats.org/officeDocument/2006/relationships/hyperlink" Target="https://podminky.urs.cz/item/CS_URS_2022_02/913921131" TargetMode="External" /><Relationship Id="rId18" Type="http://schemas.openxmlformats.org/officeDocument/2006/relationships/hyperlink" Target="https://podminky.urs.cz/item/CS_URS_2022_02/997221625" TargetMode="External" /><Relationship Id="rId19" Type="http://schemas.openxmlformats.org/officeDocument/2006/relationships/hyperlink" Target="https://podminky.urs.cz/item/CS_URS_2022_02/997221655" TargetMode="External" /><Relationship Id="rId20" Type="http://schemas.openxmlformats.org/officeDocument/2006/relationships/hyperlink" Target="https://podminky.urs.cz/item/CS_URS_2022_02/998226011" TargetMode="External" /><Relationship Id="rId2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151103" TargetMode="External" /><Relationship Id="rId2" Type="http://schemas.openxmlformats.org/officeDocument/2006/relationships/hyperlink" Target="https://podminky.urs.cz/item/CS_URS_2022_02/171201231" TargetMode="External" /><Relationship Id="rId3" Type="http://schemas.openxmlformats.org/officeDocument/2006/relationships/hyperlink" Target="https://podminky.urs.cz/item/CS_URS_2022_02/171251201" TargetMode="External" /><Relationship Id="rId4" Type="http://schemas.openxmlformats.org/officeDocument/2006/relationships/hyperlink" Target="https://podminky.urs.cz/item/CS_URS_2022_02/181951112" TargetMode="External" /><Relationship Id="rId5" Type="http://schemas.openxmlformats.org/officeDocument/2006/relationships/hyperlink" Target="https://podminky.urs.cz/item/CS_URS_2022_02/211561111" TargetMode="External" /><Relationship Id="rId6" Type="http://schemas.openxmlformats.org/officeDocument/2006/relationships/hyperlink" Target="https://podminky.urs.cz/item/CS_URS_2022_02/211571112" TargetMode="External" /><Relationship Id="rId7" Type="http://schemas.openxmlformats.org/officeDocument/2006/relationships/hyperlink" Target="https://podminky.urs.cz/item/CS_URS_2022_02/327324128" TargetMode="External" /><Relationship Id="rId8" Type="http://schemas.openxmlformats.org/officeDocument/2006/relationships/hyperlink" Target="https://podminky.urs.cz/item/CS_URS_2022_02/327351211" TargetMode="External" /><Relationship Id="rId9" Type="http://schemas.openxmlformats.org/officeDocument/2006/relationships/hyperlink" Target="https://podminky.urs.cz/item/CS_URS_2022_02/327351221" TargetMode="External" /><Relationship Id="rId10" Type="http://schemas.openxmlformats.org/officeDocument/2006/relationships/hyperlink" Target="https://podminky.urs.cz/item/CS_URS_2022_02/327361006" TargetMode="External" /><Relationship Id="rId11" Type="http://schemas.openxmlformats.org/officeDocument/2006/relationships/hyperlink" Target="https://podminky.urs.cz/item/CS_URS_2022_02/334213311" TargetMode="External" /><Relationship Id="rId12" Type="http://schemas.openxmlformats.org/officeDocument/2006/relationships/hyperlink" Target="https://podminky.urs.cz/item/CS_URS_2022_02/451315114" TargetMode="External" /><Relationship Id="rId13" Type="http://schemas.openxmlformats.org/officeDocument/2006/relationships/hyperlink" Target="https://podminky.urs.cz/item/CS_URS_2022_02/871228111" TargetMode="External" /><Relationship Id="rId14" Type="http://schemas.openxmlformats.org/officeDocument/2006/relationships/hyperlink" Target="https://podminky.urs.cz/item/CS_URS_2022_02/931994142" TargetMode="External" /><Relationship Id="rId15" Type="http://schemas.openxmlformats.org/officeDocument/2006/relationships/hyperlink" Target="https://podminky.urs.cz/item/CS_URS_2022_02/998153131" TargetMode="External" /><Relationship Id="rId16" Type="http://schemas.openxmlformats.org/officeDocument/2006/relationships/hyperlink" Target="https://podminky.urs.cz/item/CS_URS_2022_02/711112001" TargetMode="External" /><Relationship Id="rId17" Type="http://schemas.openxmlformats.org/officeDocument/2006/relationships/hyperlink" Target="https://podminky.urs.cz/item/CS_URS_2022_02/711112002" TargetMode="External" /><Relationship Id="rId18" Type="http://schemas.openxmlformats.org/officeDocument/2006/relationships/hyperlink" Target="https://podminky.urs.cz/item/CS_URS_2022_02/711491272" TargetMode="External" /><Relationship Id="rId19" Type="http://schemas.openxmlformats.org/officeDocument/2006/relationships/hyperlink" Target="https://podminky.urs.cz/item/CS_URS_2022_02/998711101" TargetMode="External" /><Relationship Id="rId20" Type="http://schemas.openxmlformats.org/officeDocument/2006/relationships/hyperlink" Target="https://podminky.urs.cz/item/CS_URS_2022_02/767163121" TargetMode="External" /><Relationship Id="rId21" Type="http://schemas.openxmlformats.org/officeDocument/2006/relationships/hyperlink" Target="https://podminky.urs.cz/item/CS_URS_2022_02/998767101" TargetMode="External" /><Relationship Id="rId2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210100251" TargetMode="External" /><Relationship Id="rId2" Type="http://schemas.openxmlformats.org/officeDocument/2006/relationships/hyperlink" Target="https://podminky.urs.cz/item/CS_URS_2022_02/210204002" TargetMode="External" /><Relationship Id="rId3" Type="http://schemas.openxmlformats.org/officeDocument/2006/relationships/hyperlink" Target="https://podminky.urs.cz/item/CS_URS_2022_02/210220020" TargetMode="External" /><Relationship Id="rId4" Type="http://schemas.openxmlformats.org/officeDocument/2006/relationships/hyperlink" Target="https://podminky.urs.cz/item/CS_URS_2022_02/210220301" TargetMode="External" /><Relationship Id="rId5" Type="http://schemas.openxmlformats.org/officeDocument/2006/relationships/hyperlink" Target="https://podminky.urs.cz/item/CS_URS_2022_02/210220302" TargetMode="External" /><Relationship Id="rId6" Type="http://schemas.openxmlformats.org/officeDocument/2006/relationships/hyperlink" Target="https://podminky.urs.cz/item/CS_URS_2022_02/210280002" TargetMode="External" /><Relationship Id="rId7" Type="http://schemas.openxmlformats.org/officeDocument/2006/relationships/hyperlink" Target="https://podminky.urs.cz/item/CS_URS_2022_02/210280211" TargetMode="External" /><Relationship Id="rId8" Type="http://schemas.openxmlformats.org/officeDocument/2006/relationships/hyperlink" Target="https://podminky.urs.cz/item/CS_URS_2022_02/210280215" TargetMode="External" /><Relationship Id="rId9" Type="http://schemas.openxmlformats.org/officeDocument/2006/relationships/hyperlink" Target="https://podminky.urs.cz/item/CS_URS_2022_02/210812033" TargetMode="External" /><Relationship Id="rId10" Type="http://schemas.openxmlformats.org/officeDocument/2006/relationships/hyperlink" Target="https://podminky.urs.cz/item/CS_URS_2022_02/218100099" TargetMode="External" /><Relationship Id="rId11" Type="http://schemas.openxmlformats.org/officeDocument/2006/relationships/hyperlink" Target="https://podminky.urs.cz/item/CS_URS_2022_02/460141111" TargetMode="External" /><Relationship Id="rId12" Type="http://schemas.openxmlformats.org/officeDocument/2006/relationships/hyperlink" Target="https://podminky.urs.cz/item/CS_URS_2022_02/460161141" TargetMode="External" /><Relationship Id="rId13" Type="http://schemas.openxmlformats.org/officeDocument/2006/relationships/hyperlink" Target="https://podminky.urs.cz/item/CS_URS_2022_02/460431131" TargetMode="External" /><Relationship Id="rId14" Type="http://schemas.openxmlformats.org/officeDocument/2006/relationships/hyperlink" Target="https://podminky.urs.cz/item/CS_URS_2022_02/460641113" TargetMode="External" /><Relationship Id="rId15" Type="http://schemas.openxmlformats.org/officeDocument/2006/relationships/hyperlink" Target="https://podminky.urs.cz/item/CS_URS_2022_02/460661311" TargetMode="External" /><Relationship Id="rId16" Type="http://schemas.openxmlformats.org/officeDocument/2006/relationships/hyperlink" Target="https://podminky.urs.cz/item/CS_URS_2022_02/468051121" TargetMode="External" /><Relationship Id="rId17" Type="http://schemas.openxmlformats.org/officeDocument/2006/relationships/hyperlink" Target="https://podminky.urs.cz/item/CS_URS_2022_02/469981111" TargetMode="External" /><Relationship Id="rId1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103000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2080400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III/2341 Holoubkov - stabilizace svahu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Holoubkov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7. 12. 2022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ROUND(SUM(AS55:AS68),2)</f>
        <v>0</v>
      </c>
      <c r="AT54" s="107">
        <f>ROUND(SUM(AV54:AW54),2)</f>
        <v>0</v>
      </c>
      <c r="AU54" s="108">
        <f>ROUND(SUM(AU55:AU68),5)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ROUND(SUM(AZ55:AZ68),2)</f>
        <v>0</v>
      </c>
      <c r="BA54" s="107">
        <f>ROUND(SUM(BA55:BA68),2)</f>
        <v>0</v>
      </c>
      <c r="BB54" s="107">
        <f>ROUND(SUM(BB55:BB68),2)</f>
        <v>0</v>
      </c>
      <c r="BC54" s="107">
        <f>ROUND(SUM(BC55:BC68),2)</f>
        <v>0</v>
      </c>
      <c r="BD54" s="109">
        <f>ROUND(SUM(BD55:BD68),2)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Vedlejší a ostat...'!J30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'SO 000 - Vedlejší a ostat...'!P85</f>
        <v>0</v>
      </c>
      <c r="AV55" s="121">
        <f>'SO 000 - Vedlejší a ostat...'!J33</f>
        <v>0</v>
      </c>
      <c r="AW55" s="121">
        <f>'SO 000 - Vedlejší a ostat...'!J34</f>
        <v>0</v>
      </c>
      <c r="AX55" s="121">
        <f>'SO 000 - Vedlejší a ostat...'!J35</f>
        <v>0</v>
      </c>
      <c r="AY55" s="121">
        <f>'SO 000 - Vedlejší a ostat...'!J36</f>
        <v>0</v>
      </c>
      <c r="AZ55" s="121">
        <f>'SO 000 - Vedlejší a ostat...'!F33</f>
        <v>0</v>
      </c>
      <c r="BA55" s="121">
        <f>'SO 000 - Vedlejší a ostat...'!F34</f>
        <v>0</v>
      </c>
      <c r="BB55" s="121">
        <f>'SO 000 - Vedlejší a ostat...'!F35</f>
        <v>0</v>
      </c>
      <c r="BC55" s="121">
        <f>'SO 000 - Vedlejší a ostat...'!F36</f>
        <v>0</v>
      </c>
      <c r="BD55" s="123">
        <f>'SO 000 - Vedlejší a ostat...'!F37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91" s="7" customFormat="1" ht="16.5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101 - ÚPRAVA SIL. III-...'!J30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0">
        <v>0</v>
      </c>
      <c r="AT56" s="121">
        <f>ROUND(SUM(AV56:AW56),2)</f>
        <v>0</v>
      </c>
      <c r="AU56" s="122">
        <f>'SO 101 - ÚPRAVA SIL. III-...'!P90</f>
        <v>0</v>
      </c>
      <c r="AV56" s="121">
        <f>'SO 101 - ÚPRAVA SIL. III-...'!J33</f>
        <v>0</v>
      </c>
      <c r="AW56" s="121">
        <f>'SO 101 - ÚPRAVA SIL. III-...'!J34</f>
        <v>0</v>
      </c>
      <c r="AX56" s="121">
        <f>'SO 101 - ÚPRAVA SIL. III-...'!J35</f>
        <v>0</v>
      </c>
      <c r="AY56" s="121">
        <f>'SO 101 - ÚPRAVA SIL. III-...'!J36</f>
        <v>0</v>
      </c>
      <c r="AZ56" s="121">
        <f>'SO 101 - ÚPRAVA SIL. III-...'!F33</f>
        <v>0</v>
      </c>
      <c r="BA56" s="121">
        <f>'SO 101 - ÚPRAVA SIL. III-...'!F34</f>
        <v>0</v>
      </c>
      <c r="BB56" s="121">
        <f>'SO 101 - ÚPRAVA SIL. III-...'!F35</f>
        <v>0</v>
      </c>
      <c r="BC56" s="121">
        <f>'SO 101 - ÚPRAVA SIL. III-...'!F36</f>
        <v>0</v>
      </c>
      <c r="BD56" s="123">
        <f>'SO 101 - ÚPRAVA SIL. III-...'!F37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pans="1:91" s="7" customFormat="1" ht="24.75" customHeight="1">
      <c r="A57" s="112" t="s">
        <v>74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101.K - Kanalizace - o...'!J30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77</v>
      </c>
      <c r="AR57" s="119"/>
      <c r="AS57" s="120">
        <v>0</v>
      </c>
      <c r="AT57" s="121">
        <f>ROUND(SUM(AV57:AW57),2)</f>
        <v>0</v>
      </c>
      <c r="AU57" s="122">
        <f>'SO 101.K - Kanalizace - o...'!P84</f>
        <v>0</v>
      </c>
      <c r="AV57" s="121">
        <f>'SO 101.K - Kanalizace - o...'!J33</f>
        <v>0</v>
      </c>
      <c r="AW57" s="121">
        <f>'SO 101.K - Kanalizace - o...'!J34</f>
        <v>0</v>
      </c>
      <c r="AX57" s="121">
        <f>'SO 101.K - Kanalizace - o...'!J35</f>
        <v>0</v>
      </c>
      <c r="AY57" s="121">
        <f>'SO 101.K - Kanalizace - o...'!J36</f>
        <v>0</v>
      </c>
      <c r="AZ57" s="121">
        <f>'SO 101.K - Kanalizace - o...'!F33</f>
        <v>0</v>
      </c>
      <c r="BA57" s="121">
        <f>'SO 101.K - Kanalizace - o...'!F34</f>
        <v>0</v>
      </c>
      <c r="BB57" s="121">
        <f>'SO 101.K - Kanalizace - o...'!F35</f>
        <v>0</v>
      </c>
      <c r="BC57" s="121">
        <f>'SO 101.K - Kanalizace - o...'!F36</f>
        <v>0</v>
      </c>
      <c r="BD57" s="123">
        <f>'SO 101.K - Kanalizace - o...'!F37</f>
        <v>0</v>
      </c>
      <c r="BE57" s="7"/>
      <c r="BT57" s="124" t="s">
        <v>78</v>
      </c>
      <c r="BV57" s="124" t="s">
        <v>72</v>
      </c>
      <c r="BW57" s="124" t="s">
        <v>86</v>
      </c>
      <c r="BX57" s="124" t="s">
        <v>5</v>
      </c>
      <c r="CL57" s="124" t="s">
        <v>19</v>
      </c>
      <c r="CM57" s="124" t="s">
        <v>80</v>
      </c>
    </row>
    <row r="58" spans="1:91" s="7" customFormat="1" ht="16.5" customHeight="1">
      <c r="A58" s="112" t="s">
        <v>74</v>
      </c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120 - Úprava MK a zříz...'!J30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77</v>
      </c>
      <c r="AR58" s="119"/>
      <c r="AS58" s="120">
        <v>0</v>
      </c>
      <c r="AT58" s="121">
        <f>ROUND(SUM(AV58:AW58),2)</f>
        <v>0</v>
      </c>
      <c r="AU58" s="122">
        <f>'SO 120 - Úprava MK a zříz...'!P86</f>
        <v>0</v>
      </c>
      <c r="AV58" s="121">
        <f>'SO 120 - Úprava MK a zříz...'!J33</f>
        <v>0</v>
      </c>
      <c r="AW58" s="121">
        <f>'SO 120 - Úprava MK a zříz...'!J34</f>
        <v>0</v>
      </c>
      <c r="AX58" s="121">
        <f>'SO 120 - Úprava MK a zříz...'!J35</f>
        <v>0</v>
      </c>
      <c r="AY58" s="121">
        <f>'SO 120 - Úprava MK a zříz...'!J36</f>
        <v>0</v>
      </c>
      <c r="AZ58" s="121">
        <f>'SO 120 - Úprava MK a zříz...'!F33</f>
        <v>0</v>
      </c>
      <c r="BA58" s="121">
        <f>'SO 120 - Úprava MK a zříz...'!F34</f>
        <v>0</v>
      </c>
      <c r="BB58" s="121">
        <f>'SO 120 - Úprava MK a zříz...'!F35</f>
        <v>0</v>
      </c>
      <c r="BC58" s="121">
        <f>'SO 120 - Úprava MK a zříz...'!F36</f>
        <v>0</v>
      </c>
      <c r="BD58" s="123">
        <f>'SO 120 - Úprava MK a zříz...'!F37</f>
        <v>0</v>
      </c>
      <c r="BE58" s="7"/>
      <c r="BT58" s="124" t="s">
        <v>78</v>
      </c>
      <c r="BV58" s="124" t="s">
        <v>72</v>
      </c>
      <c r="BW58" s="124" t="s">
        <v>89</v>
      </c>
      <c r="BX58" s="124" t="s">
        <v>5</v>
      </c>
      <c r="CL58" s="124" t="s">
        <v>19</v>
      </c>
      <c r="CM58" s="124" t="s">
        <v>80</v>
      </c>
    </row>
    <row r="59" spans="1:91" s="7" customFormat="1" ht="16.5" customHeight="1">
      <c r="A59" s="112" t="s">
        <v>74</v>
      </c>
      <c r="B59" s="113"/>
      <c r="C59" s="114"/>
      <c r="D59" s="115" t="s">
        <v>90</v>
      </c>
      <c r="E59" s="115"/>
      <c r="F59" s="115"/>
      <c r="G59" s="115"/>
      <c r="H59" s="115"/>
      <c r="I59" s="116"/>
      <c r="J59" s="115" t="s">
        <v>91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180 - DIO'!J30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77</v>
      </c>
      <c r="AR59" s="119"/>
      <c r="AS59" s="120">
        <v>0</v>
      </c>
      <c r="AT59" s="121">
        <f>ROUND(SUM(AV59:AW59),2)</f>
        <v>0</v>
      </c>
      <c r="AU59" s="122">
        <f>'SO 180 - DIO'!P85</f>
        <v>0</v>
      </c>
      <c r="AV59" s="121">
        <f>'SO 180 - DIO'!J33</f>
        <v>0</v>
      </c>
      <c r="AW59" s="121">
        <f>'SO 180 - DIO'!J34</f>
        <v>0</v>
      </c>
      <c r="AX59" s="121">
        <f>'SO 180 - DIO'!J35</f>
        <v>0</v>
      </c>
      <c r="AY59" s="121">
        <f>'SO 180 - DIO'!J36</f>
        <v>0</v>
      </c>
      <c r="AZ59" s="121">
        <f>'SO 180 - DIO'!F33</f>
        <v>0</v>
      </c>
      <c r="BA59" s="121">
        <f>'SO 180 - DIO'!F34</f>
        <v>0</v>
      </c>
      <c r="BB59" s="121">
        <f>'SO 180 - DIO'!F35</f>
        <v>0</v>
      </c>
      <c r="BC59" s="121">
        <f>'SO 180 - DIO'!F36</f>
        <v>0</v>
      </c>
      <c r="BD59" s="123">
        <f>'SO 180 - DIO'!F37</f>
        <v>0</v>
      </c>
      <c r="BE59" s="7"/>
      <c r="BT59" s="124" t="s">
        <v>78</v>
      </c>
      <c r="BV59" s="124" t="s">
        <v>72</v>
      </c>
      <c r="BW59" s="124" t="s">
        <v>92</v>
      </c>
      <c r="BX59" s="124" t="s">
        <v>5</v>
      </c>
      <c r="CL59" s="124" t="s">
        <v>19</v>
      </c>
      <c r="CM59" s="124" t="s">
        <v>80</v>
      </c>
    </row>
    <row r="60" spans="1:91" s="7" customFormat="1" ht="16.5" customHeight="1">
      <c r="A60" s="112" t="s">
        <v>74</v>
      </c>
      <c r="B60" s="113"/>
      <c r="C60" s="114"/>
      <c r="D60" s="115" t="s">
        <v>93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250 - OPĚRNÁ ZEĎ PODÉL...'!J30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77</v>
      </c>
      <c r="AR60" s="119"/>
      <c r="AS60" s="120">
        <v>0</v>
      </c>
      <c r="AT60" s="121">
        <f>ROUND(SUM(AV60:AW60),2)</f>
        <v>0</v>
      </c>
      <c r="AU60" s="122">
        <f>'SO 250 - OPĚRNÁ ZEĎ PODÉL...'!P90</f>
        <v>0</v>
      </c>
      <c r="AV60" s="121">
        <f>'SO 250 - OPĚRNÁ ZEĎ PODÉL...'!J33</f>
        <v>0</v>
      </c>
      <c r="AW60" s="121">
        <f>'SO 250 - OPĚRNÁ ZEĎ PODÉL...'!J34</f>
        <v>0</v>
      </c>
      <c r="AX60" s="121">
        <f>'SO 250 - OPĚRNÁ ZEĎ PODÉL...'!J35</f>
        <v>0</v>
      </c>
      <c r="AY60" s="121">
        <f>'SO 250 - OPĚRNÁ ZEĎ PODÉL...'!J36</f>
        <v>0</v>
      </c>
      <c r="AZ60" s="121">
        <f>'SO 250 - OPĚRNÁ ZEĎ PODÉL...'!F33</f>
        <v>0</v>
      </c>
      <c r="BA60" s="121">
        <f>'SO 250 - OPĚRNÁ ZEĎ PODÉL...'!F34</f>
        <v>0</v>
      </c>
      <c r="BB60" s="121">
        <f>'SO 250 - OPĚRNÁ ZEĎ PODÉL...'!F35</f>
        <v>0</v>
      </c>
      <c r="BC60" s="121">
        <f>'SO 250 - OPĚRNÁ ZEĎ PODÉL...'!F36</f>
        <v>0</v>
      </c>
      <c r="BD60" s="123">
        <f>'SO 250 - OPĚRNÁ ZEĎ PODÉL...'!F37</f>
        <v>0</v>
      </c>
      <c r="BE60" s="7"/>
      <c r="BT60" s="124" t="s">
        <v>78</v>
      </c>
      <c r="BV60" s="124" t="s">
        <v>72</v>
      </c>
      <c r="BW60" s="124" t="s">
        <v>95</v>
      </c>
      <c r="BX60" s="124" t="s">
        <v>5</v>
      </c>
      <c r="CL60" s="124" t="s">
        <v>19</v>
      </c>
      <c r="CM60" s="124" t="s">
        <v>80</v>
      </c>
    </row>
    <row r="61" spans="1:91" s="7" customFormat="1" ht="16.5" customHeight="1">
      <c r="A61" s="112" t="s">
        <v>74</v>
      </c>
      <c r="B61" s="113"/>
      <c r="C61" s="114"/>
      <c r="D61" s="115" t="s">
        <v>96</v>
      </c>
      <c r="E61" s="115"/>
      <c r="F61" s="115"/>
      <c r="G61" s="115"/>
      <c r="H61" s="115"/>
      <c r="I61" s="116"/>
      <c r="J61" s="115" t="s">
        <v>97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432 - SO432 Úpravy VO'!J30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77</v>
      </c>
      <c r="AR61" s="119"/>
      <c r="AS61" s="120">
        <v>0</v>
      </c>
      <c r="AT61" s="121">
        <f>ROUND(SUM(AV61:AW61),2)</f>
        <v>0</v>
      </c>
      <c r="AU61" s="122">
        <f>'SO 432 - SO432 Úpravy VO'!P82</f>
        <v>0</v>
      </c>
      <c r="AV61" s="121">
        <f>'SO 432 - SO432 Úpravy VO'!J33</f>
        <v>0</v>
      </c>
      <c r="AW61" s="121">
        <f>'SO 432 - SO432 Úpravy VO'!J34</f>
        <v>0</v>
      </c>
      <c r="AX61" s="121">
        <f>'SO 432 - SO432 Úpravy VO'!J35</f>
        <v>0</v>
      </c>
      <c r="AY61" s="121">
        <f>'SO 432 - SO432 Úpravy VO'!J36</f>
        <v>0</v>
      </c>
      <c r="AZ61" s="121">
        <f>'SO 432 - SO432 Úpravy VO'!F33</f>
        <v>0</v>
      </c>
      <c r="BA61" s="121">
        <f>'SO 432 - SO432 Úpravy VO'!F34</f>
        <v>0</v>
      </c>
      <c r="BB61" s="121">
        <f>'SO 432 - SO432 Úpravy VO'!F35</f>
        <v>0</v>
      </c>
      <c r="BC61" s="121">
        <f>'SO 432 - SO432 Úpravy VO'!F36</f>
        <v>0</v>
      </c>
      <c r="BD61" s="123">
        <f>'SO 432 - SO432 Úpravy VO'!F37</f>
        <v>0</v>
      </c>
      <c r="BE61" s="7"/>
      <c r="BT61" s="124" t="s">
        <v>78</v>
      </c>
      <c r="BV61" s="124" t="s">
        <v>72</v>
      </c>
      <c r="BW61" s="124" t="s">
        <v>98</v>
      </c>
      <c r="BX61" s="124" t="s">
        <v>5</v>
      </c>
      <c r="CL61" s="124" t="s">
        <v>19</v>
      </c>
      <c r="CM61" s="124" t="s">
        <v>80</v>
      </c>
    </row>
    <row r="62" spans="1:91" s="7" customFormat="1" ht="16.5" customHeight="1">
      <c r="A62" s="112" t="s">
        <v>74</v>
      </c>
      <c r="B62" s="113"/>
      <c r="C62" s="114"/>
      <c r="D62" s="115" t="s">
        <v>99</v>
      </c>
      <c r="E62" s="115"/>
      <c r="F62" s="115"/>
      <c r="G62" s="115"/>
      <c r="H62" s="115"/>
      <c r="I62" s="116"/>
      <c r="J62" s="115" t="s">
        <v>100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921 - Úprava oplocení 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77</v>
      </c>
      <c r="AR62" s="119"/>
      <c r="AS62" s="120">
        <v>0</v>
      </c>
      <c r="AT62" s="121">
        <f>ROUND(SUM(AV62:AW62),2)</f>
        <v>0</v>
      </c>
      <c r="AU62" s="122">
        <f>'SO 921 - Úprava oplocení ...'!P84</f>
        <v>0</v>
      </c>
      <c r="AV62" s="121">
        <f>'SO 921 - Úprava oplocení ...'!J33</f>
        <v>0</v>
      </c>
      <c r="AW62" s="121">
        <f>'SO 921 - Úprava oplocení ...'!J34</f>
        <v>0</v>
      </c>
      <c r="AX62" s="121">
        <f>'SO 921 - Úprava oplocení ...'!J35</f>
        <v>0</v>
      </c>
      <c r="AY62" s="121">
        <f>'SO 921 - Úprava oplocení ...'!J36</f>
        <v>0</v>
      </c>
      <c r="AZ62" s="121">
        <f>'SO 921 - Úprava oplocení ...'!F33</f>
        <v>0</v>
      </c>
      <c r="BA62" s="121">
        <f>'SO 921 - Úprava oplocení ...'!F34</f>
        <v>0</v>
      </c>
      <c r="BB62" s="121">
        <f>'SO 921 - Úprava oplocení ...'!F35</f>
        <v>0</v>
      </c>
      <c r="BC62" s="121">
        <f>'SO 921 - Úprava oplocení ...'!F36</f>
        <v>0</v>
      </c>
      <c r="BD62" s="123">
        <f>'SO 921 - Úprava oplocení ...'!F37</f>
        <v>0</v>
      </c>
      <c r="BE62" s="7"/>
      <c r="BT62" s="124" t="s">
        <v>78</v>
      </c>
      <c r="BV62" s="124" t="s">
        <v>72</v>
      </c>
      <c r="BW62" s="124" t="s">
        <v>101</v>
      </c>
      <c r="BX62" s="124" t="s">
        <v>5</v>
      </c>
      <c r="CL62" s="124" t="s">
        <v>19</v>
      </c>
      <c r="CM62" s="124" t="s">
        <v>80</v>
      </c>
    </row>
    <row r="63" spans="1:91" s="7" customFormat="1" ht="16.5" customHeight="1">
      <c r="A63" s="112" t="s">
        <v>74</v>
      </c>
      <c r="B63" s="113"/>
      <c r="C63" s="114"/>
      <c r="D63" s="115" t="s">
        <v>102</v>
      </c>
      <c r="E63" s="115"/>
      <c r="F63" s="115"/>
      <c r="G63" s="115"/>
      <c r="H63" s="115"/>
      <c r="I63" s="116"/>
      <c r="J63" s="115" t="s">
        <v>103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922 - Úprava oplocení 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77</v>
      </c>
      <c r="AR63" s="119"/>
      <c r="AS63" s="120">
        <v>0</v>
      </c>
      <c r="AT63" s="121">
        <f>ROUND(SUM(AV63:AW63),2)</f>
        <v>0</v>
      </c>
      <c r="AU63" s="122">
        <f>'SO 922 - Úprava oplocení ...'!P85</f>
        <v>0</v>
      </c>
      <c r="AV63" s="121">
        <f>'SO 922 - Úprava oplocení ...'!J33</f>
        <v>0</v>
      </c>
      <c r="AW63" s="121">
        <f>'SO 922 - Úprava oplocení ...'!J34</f>
        <v>0</v>
      </c>
      <c r="AX63" s="121">
        <f>'SO 922 - Úprava oplocení ...'!J35</f>
        <v>0</v>
      </c>
      <c r="AY63" s="121">
        <f>'SO 922 - Úprava oplocení ...'!J36</f>
        <v>0</v>
      </c>
      <c r="AZ63" s="121">
        <f>'SO 922 - Úprava oplocení ...'!F33</f>
        <v>0</v>
      </c>
      <c r="BA63" s="121">
        <f>'SO 922 - Úprava oplocení ...'!F34</f>
        <v>0</v>
      </c>
      <c r="BB63" s="121">
        <f>'SO 922 - Úprava oplocení ...'!F35</f>
        <v>0</v>
      </c>
      <c r="BC63" s="121">
        <f>'SO 922 - Úprava oplocení ...'!F36</f>
        <v>0</v>
      </c>
      <c r="BD63" s="123">
        <f>'SO 922 - Úprava oplocení ...'!F37</f>
        <v>0</v>
      </c>
      <c r="BE63" s="7"/>
      <c r="BT63" s="124" t="s">
        <v>78</v>
      </c>
      <c r="BV63" s="124" t="s">
        <v>72</v>
      </c>
      <c r="BW63" s="124" t="s">
        <v>104</v>
      </c>
      <c r="BX63" s="124" t="s">
        <v>5</v>
      </c>
      <c r="CL63" s="124" t="s">
        <v>19</v>
      </c>
      <c r="CM63" s="124" t="s">
        <v>80</v>
      </c>
    </row>
    <row r="64" spans="1:91" s="7" customFormat="1" ht="16.5" customHeight="1">
      <c r="A64" s="112" t="s">
        <v>74</v>
      </c>
      <c r="B64" s="113"/>
      <c r="C64" s="114"/>
      <c r="D64" s="115" t="s">
        <v>105</v>
      </c>
      <c r="E64" s="115"/>
      <c r="F64" s="115"/>
      <c r="G64" s="115"/>
      <c r="H64" s="115"/>
      <c r="I64" s="116"/>
      <c r="J64" s="115" t="s">
        <v>106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923 - Úprava oplocení 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77</v>
      </c>
      <c r="AR64" s="119"/>
      <c r="AS64" s="120">
        <v>0</v>
      </c>
      <c r="AT64" s="121">
        <f>ROUND(SUM(AV64:AW64),2)</f>
        <v>0</v>
      </c>
      <c r="AU64" s="122">
        <f>'SO 923 - Úprava oplocení ...'!P87</f>
        <v>0</v>
      </c>
      <c r="AV64" s="121">
        <f>'SO 923 - Úprava oplocení ...'!J33</f>
        <v>0</v>
      </c>
      <c r="AW64" s="121">
        <f>'SO 923 - Úprava oplocení ...'!J34</f>
        <v>0</v>
      </c>
      <c r="AX64" s="121">
        <f>'SO 923 - Úprava oplocení ...'!J35</f>
        <v>0</v>
      </c>
      <c r="AY64" s="121">
        <f>'SO 923 - Úprava oplocení ...'!J36</f>
        <v>0</v>
      </c>
      <c r="AZ64" s="121">
        <f>'SO 923 - Úprava oplocení ...'!F33</f>
        <v>0</v>
      </c>
      <c r="BA64" s="121">
        <f>'SO 923 - Úprava oplocení ...'!F34</f>
        <v>0</v>
      </c>
      <c r="BB64" s="121">
        <f>'SO 923 - Úprava oplocení ...'!F35</f>
        <v>0</v>
      </c>
      <c r="BC64" s="121">
        <f>'SO 923 - Úprava oplocení ...'!F36</f>
        <v>0</v>
      </c>
      <c r="BD64" s="123">
        <f>'SO 923 - Úprava oplocení ...'!F37</f>
        <v>0</v>
      </c>
      <c r="BE64" s="7"/>
      <c r="BT64" s="124" t="s">
        <v>78</v>
      </c>
      <c r="BV64" s="124" t="s">
        <v>72</v>
      </c>
      <c r="BW64" s="124" t="s">
        <v>107</v>
      </c>
      <c r="BX64" s="124" t="s">
        <v>5</v>
      </c>
      <c r="CL64" s="124" t="s">
        <v>19</v>
      </c>
      <c r="CM64" s="124" t="s">
        <v>80</v>
      </c>
    </row>
    <row r="65" spans="1:91" s="7" customFormat="1" ht="16.5" customHeight="1">
      <c r="A65" s="112" t="s">
        <v>74</v>
      </c>
      <c r="B65" s="113"/>
      <c r="C65" s="114"/>
      <c r="D65" s="115" t="s">
        <v>108</v>
      </c>
      <c r="E65" s="115"/>
      <c r="F65" s="115"/>
      <c r="G65" s="115"/>
      <c r="H65" s="115"/>
      <c r="I65" s="116"/>
      <c r="J65" s="115" t="s">
        <v>109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 924 - Úprava oplocení 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77</v>
      </c>
      <c r="AR65" s="119"/>
      <c r="AS65" s="120">
        <v>0</v>
      </c>
      <c r="AT65" s="121">
        <f>ROUND(SUM(AV65:AW65),2)</f>
        <v>0</v>
      </c>
      <c r="AU65" s="122">
        <f>'SO 924 - Úprava oplocení ...'!P86</f>
        <v>0</v>
      </c>
      <c r="AV65" s="121">
        <f>'SO 924 - Úprava oplocení ...'!J33</f>
        <v>0</v>
      </c>
      <c r="AW65" s="121">
        <f>'SO 924 - Úprava oplocení ...'!J34</f>
        <v>0</v>
      </c>
      <c r="AX65" s="121">
        <f>'SO 924 - Úprava oplocení ...'!J35</f>
        <v>0</v>
      </c>
      <c r="AY65" s="121">
        <f>'SO 924 - Úprava oplocení ...'!J36</f>
        <v>0</v>
      </c>
      <c r="AZ65" s="121">
        <f>'SO 924 - Úprava oplocení ...'!F33</f>
        <v>0</v>
      </c>
      <c r="BA65" s="121">
        <f>'SO 924 - Úprava oplocení ...'!F34</f>
        <v>0</v>
      </c>
      <c r="BB65" s="121">
        <f>'SO 924 - Úprava oplocení ...'!F35</f>
        <v>0</v>
      </c>
      <c r="BC65" s="121">
        <f>'SO 924 - Úprava oplocení ...'!F36</f>
        <v>0</v>
      </c>
      <c r="BD65" s="123">
        <f>'SO 924 - Úprava oplocení ...'!F37</f>
        <v>0</v>
      </c>
      <c r="BE65" s="7"/>
      <c r="BT65" s="124" t="s">
        <v>78</v>
      </c>
      <c r="BV65" s="124" t="s">
        <v>72</v>
      </c>
      <c r="BW65" s="124" t="s">
        <v>110</v>
      </c>
      <c r="BX65" s="124" t="s">
        <v>5</v>
      </c>
      <c r="CL65" s="124" t="s">
        <v>19</v>
      </c>
      <c r="CM65" s="124" t="s">
        <v>80</v>
      </c>
    </row>
    <row r="66" spans="1:91" s="7" customFormat="1" ht="16.5" customHeight="1">
      <c r="A66" s="112" t="s">
        <v>74</v>
      </c>
      <c r="B66" s="113"/>
      <c r="C66" s="114"/>
      <c r="D66" s="115" t="s">
        <v>111</v>
      </c>
      <c r="E66" s="115"/>
      <c r="F66" s="115"/>
      <c r="G66" s="115"/>
      <c r="H66" s="115"/>
      <c r="I66" s="116"/>
      <c r="J66" s="115" t="s">
        <v>112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'SO 925 - Úprava oplocení 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77</v>
      </c>
      <c r="AR66" s="119"/>
      <c r="AS66" s="120">
        <v>0</v>
      </c>
      <c r="AT66" s="121">
        <f>ROUND(SUM(AV66:AW66),2)</f>
        <v>0</v>
      </c>
      <c r="AU66" s="122">
        <f>'SO 925 - Úprava oplocení ...'!P86</f>
        <v>0</v>
      </c>
      <c r="AV66" s="121">
        <f>'SO 925 - Úprava oplocení ...'!J33</f>
        <v>0</v>
      </c>
      <c r="AW66" s="121">
        <f>'SO 925 - Úprava oplocení ...'!J34</f>
        <v>0</v>
      </c>
      <c r="AX66" s="121">
        <f>'SO 925 - Úprava oplocení ...'!J35</f>
        <v>0</v>
      </c>
      <c r="AY66" s="121">
        <f>'SO 925 - Úprava oplocení ...'!J36</f>
        <v>0</v>
      </c>
      <c r="AZ66" s="121">
        <f>'SO 925 - Úprava oplocení ...'!F33</f>
        <v>0</v>
      </c>
      <c r="BA66" s="121">
        <f>'SO 925 - Úprava oplocení ...'!F34</f>
        <v>0</v>
      </c>
      <c r="BB66" s="121">
        <f>'SO 925 - Úprava oplocení ...'!F35</f>
        <v>0</v>
      </c>
      <c r="BC66" s="121">
        <f>'SO 925 - Úprava oplocení ...'!F36</f>
        <v>0</v>
      </c>
      <c r="BD66" s="123">
        <f>'SO 925 - Úprava oplocení ...'!F37</f>
        <v>0</v>
      </c>
      <c r="BE66" s="7"/>
      <c r="BT66" s="124" t="s">
        <v>78</v>
      </c>
      <c r="BV66" s="124" t="s">
        <v>72</v>
      </c>
      <c r="BW66" s="124" t="s">
        <v>113</v>
      </c>
      <c r="BX66" s="124" t="s">
        <v>5</v>
      </c>
      <c r="CL66" s="124" t="s">
        <v>19</v>
      </c>
      <c r="CM66" s="124" t="s">
        <v>80</v>
      </c>
    </row>
    <row r="67" spans="1:91" s="7" customFormat="1" ht="16.5" customHeight="1">
      <c r="A67" s="112" t="s">
        <v>74</v>
      </c>
      <c r="B67" s="113"/>
      <c r="C67" s="114"/>
      <c r="D67" s="115" t="s">
        <v>114</v>
      </c>
      <c r="E67" s="115"/>
      <c r="F67" s="115"/>
      <c r="G67" s="115"/>
      <c r="H67" s="115"/>
      <c r="I67" s="116"/>
      <c r="J67" s="115" t="s">
        <v>115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'SO 926 - Úprava oplocení ...'!J30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77</v>
      </c>
      <c r="AR67" s="119"/>
      <c r="AS67" s="120">
        <v>0</v>
      </c>
      <c r="AT67" s="121">
        <f>ROUND(SUM(AV67:AW67),2)</f>
        <v>0</v>
      </c>
      <c r="AU67" s="122">
        <f>'SO 926 - Úprava oplocení ...'!P86</f>
        <v>0</v>
      </c>
      <c r="AV67" s="121">
        <f>'SO 926 - Úprava oplocení ...'!J33</f>
        <v>0</v>
      </c>
      <c r="AW67" s="121">
        <f>'SO 926 - Úprava oplocení ...'!J34</f>
        <v>0</v>
      </c>
      <c r="AX67" s="121">
        <f>'SO 926 - Úprava oplocení ...'!J35</f>
        <v>0</v>
      </c>
      <c r="AY67" s="121">
        <f>'SO 926 - Úprava oplocení ...'!J36</f>
        <v>0</v>
      </c>
      <c r="AZ67" s="121">
        <f>'SO 926 - Úprava oplocení ...'!F33</f>
        <v>0</v>
      </c>
      <c r="BA67" s="121">
        <f>'SO 926 - Úprava oplocení ...'!F34</f>
        <v>0</v>
      </c>
      <c r="BB67" s="121">
        <f>'SO 926 - Úprava oplocení ...'!F35</f>
        <v>0</v>
      </c>
      <c r="BC67" s="121">
        <f>'SO 926 - Úprava oplocení ...'!F36</f>
        <v>0</v>
      </c>
      <c r="BD67" s="123">
        <f>'SO 926 - Úprava oplocení ...'!F37</f>
        <v>0</v>
      </c>
      <c r="BE67" s="7"/>
      <c r="BT67" s="124" t="s">
        <v>78</v>
      </c>
      <c r="BV67" s="124" t="s">
        <v>72</v>
      </c>
      <c r="BW67" s="124" t="s">
        <v>116</v>
      </c>
      <c r="BX67" s="124" t="s">
        <v>5</v>
      </c>
      <c r="CL67" s="124" t="s">
        <v>19</v>
      </c>
      <c r="CM67" s="124" t="s">
        <v>80</v>
      </c>
    </row>
    <row r="68" spans="1:91" s="7" customFormat="1" ht="16.5" customHeight="1">
      <c r="A68" s="112" t="s">
        <v>74</v>
      </c>
      <c r="B68" s="113"/>
      <c r="C68" s="114"/>
      <c r="D68" s="115" t="s">
        <v>117</v>
      </c>
      <c r="E68" s="115"/>
      <c r="F68" s="115"/>
      <c r="G68" s="115"/>
      <c r="H68" s="115"/>
      <c r="I68" s="116"/>
      <c r="J68" s="115" t="s">
        <v>118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'SO 927 - Úprava oplocení ...'!J30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77</v>
      </c>
      <c r="AR68" s="119"/>
      <c r="AS68" s="125">
        <v>0</v>
      </c>
      <c r="AT68" s="126">
        <f>ROUND(SUM(AV68:AW68),2)</f>
        <v>0</v>
      </c>
      <c r="AU68" s="127">
        <f>'SO 927 - Úprava oplocení ...'!P86</f>
        <v>0</v>
      </c>
      <c r="AV68" s="126">
        <f>'SO 927 - Úprava oplocení ...'!J33</f>
        <v>0</v>
      </c>
      <c r="AW68" s="126">
        <f>'SO 927 - Úprava oplocení ...'!J34</f>
        <v>0</v>
      </c>
      <c r="AX68" s="126">
        <f>'SO 927 - Úprava oplocení ...'!J35</f>
        <v>0</v>
      </c>
      <c r="AY68" s="126">
        <f>'SO 927 - Úprava oplocení ...'!J36</f>
        <v>0</v>
      </c>
      <c r="AZ68" s="126">
        <f>'SO 927 - Úprava oplocení ...'!F33</f>
        <v>0</v>
      </c>
      <c r="BA68" s="126">
        <f>'SO 927 - Úprava oplocení ...'!F34</f>
        <v>0</v>
      </c>
      <c r="BB68" s="126">
        <f>'SO 927 - Úprava oplocení ...'!F35</f>
        <v>0</v>
      </c>
      <c r="BC68" s="126">
        <f>'SO 927 - Úprava oplocení ...'!F36</f>
        <v>0</v>
      </c>
      <c r="BD68" s="128">
        <f>'SO 927 - Úprava oplocení ...'!F37</f>
        <v>0</v>
      </c>
      <c r="BE68" s="7"/>
      <c r="BT68" s="124" t="s">
        <v>78</v>
      </c>
      <c r="BV68" s="124" t="s">
        <v>72</v>
      </c>
      <c r="BW68" s="124" t="s">
        <v>119</v>
      </c>
      <c r="BX68" s="124" t="s">
        <v>5</v>
      </c>
      <c r="CL68" s="124" t="s">
        <v>19</v>
      </c>
      <c r="CM68" s="124" t="s">
        <v>80</v>
      </c>
    </row>
    <row r="69" spans="1:57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password="CC35" sheet="1" objects="1" scenarios="1" formatColumns="0" formatRows="0"/>
  <mergeCells count="94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SO 000 - Vedlejší a ostat...'!C2" display="/"/>
    <hyperlink ref="A56" location="'SO 101 - ÚPRAVA SIL. III-...'!C2" display="/"/>
    <hyperlink ref="A57" location="'SO 101.K - Kanalizace - o...'!C2" display="/"/>
    <hyperlink ref="A58" location="'SO 120 - Úprava MK a zříz...'!C2" display="/"/>
    <hyperlink ref="A59" location="'SO 180 - DIO'!C2" display="/"/>
    <hyperlink ref="A60" location="'SO 250 - OPĚRNÁ ZEĎ PODÉL...'!C2" display="/"/>
    <hyperlink ref="A61" location="'SO 432 - SO432 Úpravy VO'!C2" display="/"/>
    <hyperlink ref="A62" location="'SO 921 - Úprava oplocení ...'!C2" display="/"/>
    <hyperlink ref="A63" location="'SO 922 - Úprava oplocení ...'!C2" display="/"/>
    <hyperlink ref="A64" location="'SO 923 - Úprava oplocení ...'!C2" display="/"/>
    <hyperlink ref="A65" location="'SO 924 - Úprava oplocení ...'!C2" display="/"/>
    <hyperlink ref="A66" location="'SO 925 - Úprava oplocení ...'!C2" display="/"/>
    <hyperlink ref="A67" location="'SO 926 - Úprava oplocení ...'!C2" display="/"/>
    <hyperlink ref="A68" location="'SO 927 - Úprava oploce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1753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ROUND((SUM(BE85:BE120)),2)</f>
        <v>0</v>
      </c>
      <c r="G33" s="39"/>
      <c r="H33" s="39"/>
      <c r="I33" s="149">
        <v>0.21</v>
      </c>
      <c r="J33" s="148">
        <f>ROUND(((SUM(BE85:BE120))*I33),2)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ROUND((SUM(BF85:BF120)),2)</f>
        <v>0</v>
      </c>
      <c r="G34" s="39"/>
      <c r="H34" s="39"/>
      <c r="I34" s="149">
        <v>0.15</v>
      </c>
      <c r="J34" s="148">
        <f>ROUND(((SUM(BF85:BF120))*I34),2)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ROUND((SUM(BG85:BG120)),2)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ROUND((SUM(BH85:BH120)),2)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ROUND((SUM(BI85:BI120)),2)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922 - Úprava oplocení na p.č. 2/1 a 30/2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J95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1155</v>
      </c>
      <c r="E63" s="175"/>
      <c r="F63" s="175"/>
      <c r="G63" s="175"/>
      <c r="H63" s="175"/>
      <c r="I63" s="175"/>
      <c r="J63" s="176">
        <f>J99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302</v>
      </c>
      <c r="E64" s="175"/>
      <c r="F64" s="175"/>
      <c r="G64" s="175"/>
      <c r="H64" s="175"/>
      <c r="I64" s="175"/>
      <c r="J64" s="176">
        <f>J113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304</v>
      </c>
      <c r="E65" s="175"/>
      <c r="F65" s="175"/>
      <c r="G65" s="175"/>
      <c r="H65" s="175"/>
      <c r="I65" s="175"/>
      <c r="J65" s="176">
        <f>J118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133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III/2341 Holoubkov - stabilizace svahu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922 - Úprava oplocení na p.č. 2/1 a 30/2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7. 12. 2022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>Pontex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134</v>
      </c>
      <c r="D84" s="181" t="s">
        <v>55</v>
      </c>
      <c r="E84" s="181" t="s">
        <v>51</v>
      </c>
      <c r="F84" s="181" t="s">
        <v>52</v>
      </c>
      <c r="G84" s="181" t="s">
        <v>135</v>
      </c>
      <c r="H84" s="181" t="s">
        <v>136</v>
      </c>
      <c r="I84" s="181" t="s">
        <v>137</v>
      </c>
      <c r="J84" s="181" t="s">
        <v>125</v>
      </c>
      <c r="K84" s="182" t="s">
        <v>138</v>
      </c>
      <c r="L84" s="183"/>
      <c r="M84" s="93" t="s">
        <v>19</v>
      </c>
      <c r="N84" s="94" t="s">
        <v>40</v>
      </c>
      <c r="O84" s="94" t="s">
        <v>139</v>
      </c>
      <c r="P84" s="94" t="s">
        <v>140</v>
      </c>
      <c r="Q84" s="94" t="s">
        <v>141</v>
      </c>
      <c r="R84" s="94" t="s">
        <v>142</v>
      </c>
      <c r="S84" s="94" t="s">
        <v>143</v>
      </c>
      <c r="T84" s="95" t="s">
        <v>144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145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4.11435</v>
      </c>
      <c r="S85" s="97"/>
      <c r="T85" s="187">
        <f>T86</f>
        <v>0.86658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69</v>
      </c>
      <c r="AU85" s="18" t="s">
        <v>126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69</v>
      </c>
      <c r="E86" s="192" t="s">
        <v>305</v>
      </c>
      <c r="F86" s="192" t="s">
        <v>306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P87+P95+P99+P113+P118</f>
        <v>0</v>
      </c>
      <c r="Q86" s="197"/>
      <c r="R86" s="198">
        <f>R87+R95+R99+R113+R118</f>
        <v>4.11435</v>
      </c>
      <c r="S86" s="197"/>
      <c r="T86" s="199">
        <f>T87+T95+T99+T113+T118</f>
        <v>0.86658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70</v>
      </c>
      <c r="AY86" s="200" t="s">
        <v>149</v>
      </c>
      <c r="BK86" s="202">
        <f>BK87+BK95+BK99+BK113+BK118</f>
        <v>0</v>
      </c>
    </row>
    <row r="87" spans="1:63" s="12" customFormat="1" ht="22.8" customHeight="1">
      <c r="A87" s="12"/>
      <c r="B87" s="189"/>
      <c r="C87" s="190"/>
      <c r="D87" s="191" t="s">
        <v>69</v>
      </c>
      <c r="E87" s="203" t="s">
        <v>78</v>
      </c>
      <c r="F87" s="203" t="s">
        <v>307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SUM(P88:P94)</f>
        <v>0</v>
      </c>
      <c r="Q87" s="197"/>
      <c r="R87" s="198">
        <f>SUM(R88:R94)</f>
        <v>0</v>
      </c>
      <c r="S87" s="197"/>
      <c r="T87" s="199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78</v>
      </c>
      <c r="AY87" s="200" t="s">
        <v>149</v>
      </c>
      <c r="BK87" s="202">
        <f>SUM(BK88:BK94)</f>
        <v>0</v>
      </c>
    </row>
    <row r="88" spans="1:65" s="2" customFormat="1" ht="44.25" customHeight="1">
      <c r="A88" s="39"/>
      <c r="B88" s="40"/>
      <c r="C88" s="205" t="s">
        <v>78</v>
      </c>
      <c r="D88" s="205" t="s">
        <v>152</v>
      </c>
      <c r="E88" s="206" t="s">
        <v>1754</v>
      </c>
      <c r="F88" s="207" t="s">
        <v>1755</v>
      </c>
      <c r="G88" s="208" t="s">
        <v>391</v>
      </c>
      <c r="H88" s="209">
        <v>1.52</v>
      </c>
      <c r="I88" s="210"/>
      <c r="J88" s="211">
        <f>ROUND(I88*H88,2)</f>
        <v>0</v>
      </c>
      <c r="K88" s="207" t="s">
        <v>156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174</v>
      </c>
      <c r="AT88" s="216" t="s">
        <v>152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174</v>
      </c>
      <c r="BM88" s="216" t="s">
        <v>1756</v>
      </c>
    </row>
    <row r="89" spans="1:47" s="2" customFormat="1" ht="12">
      <c r="A89" s="39"/>
      <c r="B89" s="40"/>
      <c r="C89" s="41"/>
      <c r="D89" s="218" t="s">
        <v>159</v>
      </c>
      <c r="E89" s="41"/>
      <c r="F89" s="219" t="s">
        <v>1757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159</v>
      </c>
      <c r="AU89" s="18" t="s">
        <v>80</v>
      </c>
    </row>
    <row r="90" spans="1:51" s="14" customFormat="1" ht="12">
      <c r="A90" s="14"/>
      <c r="B90" s="234"/>
      <c r="C90" s="235"/>
      <c r="D90" s="225" t="s">
        <v>161</v>
      </c>
      <c r="E90" s="236" t="s">
        <v>19</v>
      </c>
      <c r="F90" s="237" t="s">
        <v>1758</v>
      </c>
      <c r="G90" s="235"/>
      <c r="H90" s="238">
        <v>1.52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161</v>
      </c>
      <c r="AU90" s="244" t="s">
        <v>80</v>
      </c>
      <c r="AV90" s="14" t="s">
        <v>80</v>
      </c>
      <c r="AW90" s="14" t="s">
        <v>32</v>
      </c>
      <c r="AX90" s="14" t="s">
        <v>78</v>
      </c>
      <c r="AY90" s="244" t="s">
        <v>149</v>
      </c>
    </row>
    <row r="91" spans="1:65" s="2" customFormat="1" ht="44.25" customHeight="1">
      <c r="A91" s="39"/>
      <c r="B91" s="40"/>
      <c r="C91" s="205" t="s">
        <v>80</v>
      </c>
      <c r="D91" s="205" t="s">
        <v>152</v>
      </c>
      <c r="E91" s="206" t="s">
        <v>1759</v>
      </c>
      <c r="F91" s="207" t="s">
        <v>1760</v>
      </c>
      <c r="G91" s="208" t="s">
        <v>391</v>
      </c>
      <c r="H91" s="209">
        <v>1.68</v>
      </c>
      <c r="I91" s="210"/>
      <c r="J91" s="211">
        <f>ROUND(I91*H91,2)</f>
        <v>0</v>
      </c>
      <c r="K91" s="207" t="s">
        <v>156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152</v>
      </c>
      <c r="AU91" s="216" t="s">
        <v>80</v>
      </c>
      <c r="AY91" s="18" t="s">
        <v>149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174</v>
      </c>
      <c r="BM91" s="216" t="s">
        <v>1761</v>
      </c>
    </row>
    <row r="92" spans="1:47" s="2" customFormat="1" ht="12">
      <c r="A92" s="39"/>
      <c r="B92" s="40"/>
      <c r="C92" s="41"/>
      <c r="D92" s="218" t="s">
        <v>159</v>
      </c>
      <c r="E92" s="41"/>
      <c r="F92" s="219" t="s">
        <v>1762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159</v>
      </c>
      <c r="AU92" s="18" t="s">
        <v>80</v>
      </c>
    </row>
    <row r="93" spans="1:51" s="14" customFormat="1" ht="12">
      <c r="A93" s="14"/>
      <c r="B93" s="234"/>
      <c r="C93" s="235"/>
      <c r="D93" s="225" t="s">
        <v>161</v>
      </c>
      <c r="E93" s="236" t="s">
        <v>19</v>
      </c>
      <c r="F93" s="237" t="s">
        <v>1763</v>
      </c>
      <c r="G93" s="235"/>
      <c r="H93" s="238">
        <v>1.68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161</v>
      </c>
      <c r="AU93" s="244" t="s">
        <v>80</v>
      </c>
      <c r="AV93" s="14" t="s">
        <v>80</v>
      </c>
      <c r="AW93" s="14" t="s">
        <v>32</v>
      </c>
      <c r="AX93" s="14" t="s">
        <v>78</v>
      </c>
      <c r="AY93" s="244" t="s">
        <v>149</v>
      </c>
    </row>
    <row r="94" spans="1:65" s="2" customFormat="1" ht="104.4" customHeight="1">
      <c r="A94" s="39"/>
      <c r="B94" s="40"/>
      <c r="C94" s="205" t="s">
        <v>169</v>
      </c>
      <c r="D94" s="205" t="s">
        <v>152</v>
      </c>
      <c r="E94" s="206" t="s">
        <v>1764</v>
      </c>
      <c r="F94" s="207" t="s">
        <v>1765</v>
      </c>
      <c r="G94" s="208" t="s">
        <v>155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152</v>
      </c>
      <c r="AU94" s="216" t="s">
        <v>80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174</v>
      </c>
      <c r="BM94" s="216" t="s">
        <v>1766</v>
      </c>
    </row>
    <row r="95" spans="1:63" s="12" customFormat="1" ht="22.8" customHeight="1">
      <c r="A95" s="12"/>
      <c r="B95" s="189"/>
      <c r="C95" s="190"/>
      <c r="D95" s="191" t="s">
        <v>69</v>
      </c>
      <c r="E95" s="203" t="s">
        <v>80</v>
      </c>
      <c r="F95" s="203" t="s">
        <v>564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SUM(P96:P98)</f>
        <v>0</v>
      </c>
      <c r="Q95" s="197"/>
      <c r="R95" s="198">
        <f>SUM(R96:R98)</f>
        <v>1.6632</v>
      </c>
      <c r="S95" s="197"/>
      <c r="T95" s="199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78</v>
      </c>
      <c r="AT95" s="201" t="s">
        <v>69</v>
      </c>
      <c r="AU95" s="201" t="s">
        <v>78</v>
      </c>
      <c r="AY95" s="200" t="s">
        <v>149</v>
      </c>
      <c r="BK95" s="202">
        <f>SUM(BK96:BK98)</f>
        <v>0</v>
      </c>
    </row>
    <row r="96" spans="1:65" s="2" customFormat="1" ht="37.8" customHeight="1">
      <c r="A96" s="39"/>
      <c r="B96" s="40"/>
      <c r="C96" s="205" t="s">
        <v>174</v>
      </c>
      <c r="D96" s="205" t="s">
        <v>152</v>
      </c>
      <c r="E96" s="206" t="s">
        <v>1767</v>
      </c>
      <c r="F96" s="207" t="s">
        <v>1768</v>
      </c>
      <c r="G96" s="208" t="s">
        <v>391</v>
      </c>
      <c r="H96" s="209">
        <v>0.84</v>
      </c>
      <c r="I96" s="210"/>
      <c r="J96" s="211">
        <f>ROUND(I96*H96,2)</f>
        <v>0</v>
      </c>
      <c r="K96" s="207" t="s">
        <v>156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1.98</v>
      </c>
      <c r="R96" s="214">
        <f>Q96*H96</f>
        <v>1.6632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152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174</v>
      </c>
      <c r="BM96" s="216" t="s">
        <v>1769</v>
      </c>
    </row>
    <row r="97" spans="1:47" s="2" customFormat="1" ht="12">
      <c r="A97" s="39"/>
      <c r="B97" s="40"/>
      <c r="C97" s="41"/>
      <c r="D97" s="218" t="s">
        <v>159</v>
      </c>
      <c r="E97" s="41"/>
      <c r="F97" s="219" t="s">
        <v>1770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159</v>
      </c>
      <c r="AU97" s="18" t="s">
        <v>80</v>
      </c>
    </row>
    <row r="98" spans="1:51" s="14" customFormat="1" ht="12">
      <c r="A98" s="14"/>
      <c r="B98" s="234"/>
      <c r="C98" s="235"/>
      <c r="D98" s="225" t="s">
        <v>161</v>
      </c>
      <c r="E98" s="236" t="s">
        <v>19</v>
      </c>
      <c r="F98" s="237" t="s">
        <v>1771</v>
      </c>
      <c r="G98" s="235"/>
      <c r="H98" s="238">
        <v>0.84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78</v>
      </c>
      <c r="AY98" s="244" t="s">
        <v>149</v>
      </c>
    </row>
    <row r="99" spans="1:63" s="12" customFormat="1" ht="22.8" customHeight="1">
      <c r="A99" s="12"/>
      <c r="B99" s="189"/>
      <c r="C99" s="190"/>
      <c r="D99" s="191" t="s">
        <v>69</v>
      </c>
      <c r="E99" s="203" t="s">
        <v>169</v>
      </c>
      <c r="F99" s="203" t="s">
        <v>1204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SUM(P100:P112)</f>
        <v>0</v>
      </c>
      <c r="Q99" s="197"/>
      <c r="R99" s="198">
        <f>SUM(R100:R112)</f>
        <v>2.4511499999999997</v>
      </c>
      <c r="S99" s="197"/>
      <c r="T99" s="199">
        <f>SUM(T100:T112)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78</v>
      </c>
      <c r="AT99" s="201" t="s">
        <v>69</v>
      </c>
      <c r="AU99" s="201" t="s">
        <v>78</v>
      </c>
      <c r="AY99" s="200" t="s">
        <v>149</v>
      </c>
      <c r="BK99" s="202">
        <f>SUM(BK100:BK112)</f>
        <v>0</v>
      </c>
    </row>
    <row r="100" spans="1:65" s="2" customFormat="1" ht="90.75" customHeight="1">
      <c r="A100" s="39"/>
      <c r="B100" s="40"/>
      <c r="C100" s="205" t="s">
        <v>148</v>
      </c>
      <c r="D100" s="205" t="s">
        <v>152</v>
      </c>
      <c r="E100" s="206" t="s">
        <v>1772</v>
      </c>
      <c r="F100" s="207" t="s">
        <v>1773</v>
      </c>
      <c r="G100" s="208" t="s">
        <v>315</v>
      </c>
      <c r="H100" s="209">
        <v>10</v>
      </c>
      <c r="I100" s="210"/>
      <c r="J100" s="211">
        <f>ROUND(I100*H100,2)</f>
        <v>0</v>
      </c>
      <c r="K100" s="207" t="s">
        <v>156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0.17489</v>
      </c>
      <c r="R100" s="214">
        <f>Q100*H100</f>
        <v>1.7489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152</v>
      </c>
      <c r="AU100" s="216" t="s">
        <v>80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174</v>
      </c>
      <c r="BM100" s="216" t="s">
        <v>1774</v>
      </c>
    </row>
    <row r="101" spans="1:47" s="2" customFormat="1" ht="12">
      <c r="A101" s="39"/>
      <c r="B101" s="40"/>
      <c r="C101" s="41"/>
      <c r="D101" s="218" t="s">
        <v>159</v>
      </c>
      <c r="E101" s="41"/>
      <c r="F101" s="219" t="s">
        <v>1775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159</v>
      </c>
      <c r="AU101" s="18" t="s">
        <v>80</v>
      </c>
    </row>
    <row r="102" spans="1:51" s="14" customFormat="1" ht="12">
      <c r="A102" s="14"/>
      <c r="B102" s="234"/>
      <c r="C102" s="235"/>
      <c r="D102" s="225" t="s">
        <v>161</v>
      </c>
      <c r="E102" s="236" t="s">
        <v>19</v>
      </c>
      <c r="F102" s="237" t="s">
        <v>1776</v>
      </c>
      <c r="G102" s="235"/>
      <c r="H102" s="238">
        <v>10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pans="1:65" s="2" customFormat="1" ht="24.15" customHeight="1">
      <c r="A103" s="39"/>
      <c r="B103" s="40"/>
      <c r="C103" s="259" t="s">
        <v>185</v>
      </c>
      <c r="D103" s="259" t="s">
        <v>440</v>
      </c>
      <c r="E103" s="260" t="s">
        <v>1777</v>
      </c>
      <c r="F103" s="261" t="s">
        <v>1778</v>
      </c>
      <c r="G103" s="262" t="s">
        <v>315</v>
      </c>
      <c r="H103" s="263">
        <v>2</v>
      </c>
      <c r="I103" s="264"/>
      <c r="J103" s="265">
        <f>ROUND(I103*H103,2)</f>
        <v>0</v>
      </c>
      <c r="K103" s="261" t="s">
        <v>156</v>
      </c>
      <c r="L103" s="266"/>
      <c r="M103" s="267" t="s">
        <v>19</v>
      </c>
      <c r="N103" s="268" t="s">
        <v>41</v>
      </c>
      <c r="O103" s="85"/>
      <c r="P103" s="214">
        <f>O103*H103</f>
        <v>0</v>
      </c>
      <c r="Q103" s="214">
        <v>0.0027</v>
      </c>
      <c r="R103" s="214">
        <f>Q103*H103</f>
        <v>0.0054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195</v>
      </c>
      <c r="AT103" s="216" t="s">
        <v>440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174</v>
      </c>
      <c r="BM103" s="216" t="s">
        <v>1779</v>
      </c>
    </row>
    <row r="104" spans="1:65" s="2" customFormat="1" ht="24.15" customHeight="1">
      <c r="A104" s="39"/>
      <c r="B104" s="40"/>
      <c r="C104" s="259" t="s">
        <v>189</v>
      </c>
      <c r="D104" s="259" t="s">
        <v>440</v>
      </c>
      <c r="E104" s="260" t="s">
        <v>1780</v>
      </c>
      <c r="F104" s="261" t="s">
        <v>1781</v>
      </c>
      <c r="G104" s="262" t="s">
        <v>315</v>
      </c>
      <c r="H104" s="263">
        <v>8</v>
      </c>
      <c r="I104" s="264"/>
      <c r="J104" s="265">
        <f>ROUND(I104*H104,2)</f>
        <v>0</v>
      </c>
      <c r="K104" s="261" t="s">
        <v>156</v>
      </c>
      <c r="L104" s="266"/>
      <c r="M104" s="267" t="s">
        <v>19</v>
      </c>
      <c r="N104" s="268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195</v>
      </c>
      <c r="AT104" s="216" t="s">
        <v>440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1782</v>
      </c>
    </row>
    <row r="105" spans="1:51" s="14" customFormat="1" ht="12">
      <c r="A105" s="14"/>
      <c r="B105" s="234"/>
      <c r="C105" s="235"/>
      <c r="D105" s="225" t="s">
        <v>161</v>
      </c>
      <c r="E105" s="236" t="s">
        <v>19</v>
      </c>
      <c r="F105" s="237" t="s">
        <v>195</v>
      </c>
      <c r="G105" s="235"/>
      <c r="H105" s="238">
        <v>8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78</v>
      </c>
      <c r="AY105" s="244" t="s">
        <v>149</v>
      </c>
    </row>
    <row r="106" spans="1:65" s="2" customFormat="1" ht="24.15" customHeight="1">
      <c r="A106" s="39"/>
      <c r="B106" s="40"/>
      <c r="C106" s="205" t="s">
        <v>195</v>
      </c>
      <c r="D106" s="205" t="s">
        <v>152</v>
      </c>
      <c r="E106" s="206" t="s">
        <v>1783</v>
      </c>
      <c r="F106" s="207" t="s">
        <v>1784</v>
      </c>
      <c r="G106" s="208" t="s">
        <v>315</v>
      </c>
      <c r="H106" s="209">
        <v>7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0.0004</v>
      </c>
      <c r="R106" s="214">
        <f>Q106*H106</f>
        <v>0.0028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174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174</v>
      </c>
      <c r="BM106" s="216" t="s">
        <v>1785</v>
      </c>
    </row>
    <row r="107" spans="1:47" s="2" customFormat="1" ht="12">
      <c r="A107" s="39"/>
      <c r="B107" s="40"/>
      <c r="C107" s="41"/>
      <c r="D107" s="218" t="s">
        <v>159</v>
      </c>
      <c r="E107" s="41"/>
      <c r="F107" s="219" t="s">
        <v>1786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pans="1:65" s="2" customFormat="1" ht="16.5" customHeight="1">
      <c r="A108" s="39"/>
      <c r="B108" s="40"/>
      <c r="C108" s="259" t="s">
        <v>201</v>
      </c>
      <c r="D108" s="259" t="s">
        <v>440</v>
      </c>
      <c r="E108" s="260" t="s">
        <v>1787</v>
      </c>
      <c r="F108" s="261" t="s">
        <v>1788</v>
      </c>
      <c r="G108" s="262" t="s">
        <v>315</v>
      </c>
      <c r="H108" s="263">
        <v>7</v>
      </c>
      <c r="I108" s="264"/>
      <c r="J108" s="265">
        <f>ROUND(I108*H108,2)</f>
        <v>0</v>
      </c>
      <c r="K108" s="261" t="s">
        <v>19</v>
      </c>
      <c r="L108" s="266"/>
      <c r="M108" s="267" t="s">
        <v>19</v>
      </c>
      <c r="N108" s="268" t="s">
        <v>41</v>
      </c>
      <c r="O108" s="85"/>
      <c r="P108" s="214">
        <f>O108*H108</f>
        <v>0</v>
      </c>
      <c r="Q108" s="214">
        <v>0.096</v>
      </c>
      <c r="R108" s="214">
        <f>Q108*H108</f>
        <v>0.672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195</v>
      </c>
      <c r="AT108" s="216" t="s">
        <v>440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1789</v>
      </c>
    </row>
    <row r="109" spans="1:65" s="2" customFormat="1" ht="44.25" customHeight="1">
      <c r="A109" s="39"/>
      <c r="B109" s="40"/>
      <c r="C109" s="205" t="s">
        <v>208</v>
      </c>
      <c r="D109" s="205" t="s">
        <v>152</v>
      </c>
      <c r="E109" s="206" t="s">
        <v>1790</v>
      </c>
      <c r="F109" s="207" t="s">
        <v>1791</v>
      </c>
      <c r="G109" s="208" t="s">
        <v>382</v>
      </c>
      <c r="H109" s="209">
        <v>21</v>
      </c>
      <c r="I109" s="210"/>
      <c r="J109" s="211">
        <f>ROUND(I109*H109,2)</f>
        <v>0</v>
      </c>
      <c r="K109" s="207" t="s">
        <v>156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1792</v>
      </c>
    </row>
    <row r="110" spans="1:47" s="2" customFormat="1" ht="12">
      <c r="A110" s="39"/>
      <c r="B110" s="40"/>
      <c r="C110" s="41"/>
      <c r="D110" s="218" t="s">
        <v>159</v>
      </c>
      <c r="E110" s="41"/>
      <c r="F110" s="219" t="s">
        <v>1793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159</v>
      </c>
      <c r="AU110" s="18" t="s">
        <v>80</v>
      </c>
    </row>
    <row r="111" spans="1:65" s="2" customFormat="1" ht="24.15" customHeight="1">
      <c r="A111" s="39"/>
      <c r="B111" s="40"/>
      <c r="C111" s="259" t="s">
        <v>214</v>
      </c>
      <c r="D111" s="259" t="s">
        <v>440</v>
      </c>
      <c r="E111" s="260" t="s">
        <v>1794</v>
      </c>
      <c r="F111" s="261" t="s">
        <v>1795</v>
      </c>
      <c r="G111" s="262" t="s">
        <v>382</v>
      </c>
      <c r="H111" s="263">
        <v>22.05</v>
      </c>
      <c r="I111" s="264"/>
      <c r="J111" s="265">
        <f>ROUND(I111*H111,2)</f>
        <v>0</v>
      </c>
      <c r="K111" s="261" t="s">
        <v>156</v>
      </c>
      <c r="L111" s="266"/>
      <c r="M111" s="267" t="s">
        <v>19</v>
      </c>
      <c r="N111" s="268" t="s">
        <v>41</v>
      </c>
      <c r="O111" s="85"/>
      <c r="P111" s="214">
        <f>O111*H111</f>
        <v>0</v>
      </c>
      <c r="Q111" s="214">
        <v>0.001</v>
      </c>
      <c r="R111" s="214">
        <f>Q111*H111</f>
        <v>0.02205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195</v>
      </c>
      <c r="AT111" s="216" t="s">
        <v>440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1796</v>
      </c>
    </row>
    <row r="112" spans="1:51" s="14" customFormat="1" ht="12">
      <c r="A112" s="14"/>
      <c r="B112" s="234"/>
      <c r="C112" s="235"/>
      <c r="D112" s="225" t="s">
        <v>161</v>
      </c>
      <c r="E112" s="235"/>
      <c r="F112" s="237" t="s">
        <v>1797</v>
      </c>
      <c r="G112" s="235"/>
      <c r="H112" s="238">
        <v>22.05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4</v>
      </c>
      <c r="AX112" s="14" t="s">
        <v>78</v>
      </c>
      <c r="AY112" s="244" t="s">
        <v>149</v>
      </c>
    </row>
    <row r="113" spans="1:63" s="12" customFormat="1" ht="22.8" customHeight="1">
      <c r="A113" s="12"/>
      <c r="B113" s="189"/>
      <c r="C113" s="190"/>
      <c r="D113" s="191" t="s">
        <v>69</v>
      </c>
      <c r="E113" s="203" t="s">
        <v>201</v>
      </c>
      <c r="F113" s="203" t="s">
        <v>794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SUM(P114:P117)</f>
        <v>0</v>
      </c>
      <c r="Q113" s="197"/>
      <c r="R113" s="198">
        <f>SUM(R114:R117)</f>
        <v>0</v>
      </c>
      <c r="S113" s="197"/>
      <c r="T113" s="199">
        <f>SUM(T114:T117)</f>
        <v>0.86658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78</v>
      </c>
      <c r="AT113" s="201" t="s">
        <v>69</v>
      </c>
      <c r="AU113" s="201" t="s">
        <v>78</v>
      </c>
      <c r="AY113" s="200" t="s">
        <v>149</v>
      </c>
      <c r="BK113" s="202">
        <f>SUM(BK114:BK117)</f>
        <v>0</v>
      </c>
    </row>
    <row r="114" spans="1:65" s="2" customFormat="1" ht="33" customHeight="1">
      <c r="A114" s="39"/>
      <c r="B114" s="40"/>
      <c r="C114" s="205" t="s">
        <v>220</v>
      </c>
      <c r="D114" s="205" t="s">
        <v>152</v>
      </c>
      <c r="E114" s="206" t="s">
        <v>1798</v>
      </c>
      <c r="F114" s="207" t="s">
        <v>1799</v>
      </c>
      <c r="G114" s="208" t="s">
        <v>315</v>
      </c>
      <c r="H114" s="209">
        <v>5</v>
      </c>
      <c r="I114" s="210"/>
      <c r="J114" s="211">
        <f>ROUND(I114*H114,2)</f>
        <v>0</v>
      </c>
      <c r="K114" s="207" t="s">
        <v>156</v>
      </c>
      <c r="L114" s="45"/>
      <c r="M114" s="212" t="s">
        <v>19</v>
      </c>
      <c r="N114" s="213" t="s">
        <v>41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0.165</v>
      </c>
      <c r="T114" s="215">
        <f>S114*H114</f>
        <v>0.8250000000000001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174</v>
      </c>
      <c r="AT114" s="216" t="s">
        <v>152</v>
      </c>
      <c r="AU114" s="216" t="s">
        <v>80</v>
      </c>
      <c r="AY114" s="18" t="s">
        <v>149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78</v>
      </c>
      <c r="BK114" s="217">
        <f>ROUND(I114*H114,2)</f>
        <v>0</v>
      </c>
      <c r="BL114" s="18" t="s">
        <v>174</v>
      </c>
      <c r="BM114" s="216" t="s">
        <v>1800</v>
      </c>
    </row>
    <row r="115" spans="1:47" s="2" customFormat="1" ht="12">
      <c r="A115" s="39"/>
      <c r="B115" s="40"/>
      <c r="C115" s="41"/>
      <c r="D115" s="218" t="s">
        <v>159</v>
      </c>
      <c r="E115" s="41"/>
      <c r="F115" s="219" t="s">
        <v>1801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159</v>
      </c>
      <c r="AU115" s="18" t="s">
        <v>80</v>
      </c>
    </row>
    <row r="116" spans="1:65" s="2" customFormat="1" ht="24.15" customHeight="1">
      <c r="A116" s="39"/>
      <c r="B116" s="40"/>
      <c r="C116" s="205" t="s">
        <v>227</v>
      </c>
      <c r="D116" s="205" t="s">
        <v>152</v>
      </c>
      <c r="E116" s="206" t="s">
        <v>1802</v>
      </c>
      <c r="F116" s="207" t="s">
        <v>1803</v>
      </c>
      <c r="G116" s="208" t="s">
        <v>382</v>
      </c>
      <c r="H116" s="209">
        <v>21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0.00198</v>
      </c>
      <c r="T116" s="215">
        <f>S116*H116</f>
        <v>0.04158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1804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1805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63" s="12" customFormat="1" ht="22.8" customHeight="1">
      <c r="A118" s="12"/>
      <c r="B118" s="189"/>
      <c r="C118" s="190"/>
      <c r="D118" s="191" t="s">
        <v>69</v>
      </c>
      <c r="E118" s="203" t="s">
        <v>1026</v>
      </c>
      <c r="F118" s="203" t="s">
        <v>1027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SUM(P119:P120)</f>
        <v>0</v>
      </c>
      <c r="Q118" s="197"/>
      <c r="R118" s="198">
        <f>SUM(R119:R120)</f>
        <v>0</v>
      </c>
      <c r="S118" s="197"/>
      <c r="T118" s="199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78</v>
      </c>
      <c r="AT118" s="201" t="s">
        <v>69</v>
      </c>
      <c r="AU118" s="201" t="s">
        <v>78</v>
      </c>
      <c r="AY118" s="200" t="s">
        <v>149</v>
      </c>
      <c r="BK118" s="202">
        <f>SUM(BK119:BK120)</f>
        <v>0</v>
      </c>
    </row>
    <row r="119" spans="1:65" s="2" customFormat="1" ht="55.5" customHeight="1">
      <c r="A119" s="39"/>
      <c r="B119" s="40"/>
      <c r="C119" s="205" t="s">
        <v>235</v>
      </c>
      <c r="D119" s="205" t="s">
        <v>152</v>
      </c>
      <c r="E119" s="206" t="s">
        <v>1806</v>
      </c>
      <c r="F119" s="207" t="s">
        <v>1807</v>
      </c>
      <c r="G119" s="208" t="s">
        <v>443</v>
      </c>
      <c r="H119" s="209">
        <v>4.114</v>
      </c>
      <c r="I119" s="210"/>
      <c r="J119" s="211">
        <f>ROUND(I119*H119,2)</f>
        <v>0</v>
      </c>
      <c r="K119" s="207" t="s">
        <v>156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174</v>
      </c>
      <c r="BM119" s="216" t="s">
        <v>1808</v>
      </c>
    </row>
    <row r="120" spans="1:47" s="2" customFormat="1" ht="12">
      <c r="A120" s="39"/>
      <c r="B120" s="40"/>
      <c r="C120" s="41"/>
      <c r="D120" s="218" t="s">
        <v>159</v>
      </c>
      <c r="E120" s="41"/>
      <c r="F120" s="219" t="s">
        <v>1809</v>
      </c>
      <c r="G120" s="41"/>
      <c r="H120" s="41"/>
      <c r="I120" s="220"/>
      <c r="J120" s="41"/>
      <c r="K120" s="41"/>
      <c r="L120" s="45"/>
      <c r="M120" s="270"/>
      <c r="N120" s="271"/>
      <c r="O120" s="272"/>
      <c r="P120" s="272"/>
      <c r="Q120" s="272"/>
      <c r="R120" s="272"/>
      <c r="S120" s="272"/>
      <c r="T120" s="27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159</v>
      </c>
      <c r="AU120" s="18" t="s">
        <v>80</v>
      </c>
    </row>
    <row r="121" spans="1:31" s="2" customFormat="1" ht="6.95" customHeight="1">
      <c r="A121" s="39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password="CC35" sheet="1" objects="1" scenarios="1" formatColumns="0" formatRows="0" autoFilter="0"/>
  <autoFilter ref="C84:K12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131113702"/>
    <hyperlink ref="F92" r:id="rId2" display="https://podminky.urs.cz/item/CS_URS_2022_02/132112132"/>
    <hyperlink ref="F97" r:id="rId3" display="https://podminky.urs.cz/item/CS_URS_2022_02/271572211"/>
    <hyperlink ref="F101" r:id="rId4" display="https://podminky.urs.cz/item/CS_URS_2022_02/338171123"/>
    <hyperlink ref="F107" r:id="rId5" display="https://podminky.urs.cz/item/CS_URS_2022_02/348121221"/>
    <hyperlink ref="F110" r:id="rId6" display="https://podminky.urs.cz/item/CS_URS_2022_02/348401120"/>
    <hyperlink ref="F115" r:id="rId7" display="https://podminky.urs.cz/item/CS_URS_2022_02/966071711"/>
    <hyperlink ref="F117" r:id="rId8" display="https://podminky.urs.cz/item/CS_URS_2022_02/966071821"/>
    <hyperlink ref="F120" r:id="rId9" display="https://podminky.urs.cz/item/CS_URS_2022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1810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ROUND((SUM(BE87:BE123)),2)</f>
        <v>0</v>
      </c>
      <c r="G33" s="39"/>
      <c r="H33" s="39"/>
      <c r="I33" s="149">
        <v>0.21</v>
      </c>
      <c r="J33" s="148">
        <f>ROUND(((SUM(BE87:BE123))*I33),2)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ROUND((SUM(BF87:BF123)),2)</f>
        <v>0</v>
      </c>
      <c r="G34" s="39"/>
      <c r="H34" s="39"/>
      <c r="I34" s="149">
        <v>0.15</v>
      </c>
      <c r="J34" s="148">
        <f>ROUND(((SUM(BF87:BF123))*I34),2)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ROUND((SUM(BG87:BG123)),2)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ROUND((SUM(BH87:BH123)),2)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ROUND((SUM(BI87:BI123)),2)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923 - Úprava oplocení na p.č.56/38 a 56/40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300</v>
      </c>
      <c r="E62" s="175"/>
      <c r="F62" s="175"/>
      <c r="G62" s="175"/>
      <c r="H62" s="175"/>
      <c r="I62" s="175"/>
      <c r="J62" s="176">
        <f>J92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J96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303</v>
      </c>
      <c r="E64" s="175"/>
      <c r="F64" s="175"/>
      <c r="G64" s="175"/>
      <c r="H64" s="175"/>
      <c r="I64" s="175"/>
      <c r="J64" s="176">
        <f>J111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304</v>
      </c>
      <c r="E65" s="175"/>
      <c r="F65" s="175"/>
      <c r="G65" s="175"/>
      <c r="H65" s="175"/>
      <c r="I65" s="175"/>
      <c r="J65" s="176">
        <f>J114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1811</v>
      </c>
      <c r="E66" s="169"/>
      <c r="F66" s="169"/>
      <c r="G66" s="169"/>
      <c r="H66" s="169"/>
      <c r="I66" s="169"/>
      <c r="J66" s="170">
        <f>J119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1812</v>
      </c>
      <c r="E67" s="175"/>
      <c r="F67" s="175"/>
      <c r="G67" s="175"/>
      <c r="H67" s="175"/>
      <c r="I67" s="175"/>
      <c r="J67" s="176">
        <f>J120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133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III/2341 Holoubkov - stabilizace svahu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SO 923 - Úprava oplocení na p.č.56/38 a 56/40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7. 12. 2022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 xml:space="preserve"> </v>
      </c>
      <c r="G83" s="41"/>
      <c r="H83" s="41"/>
      <c r="I83" s="33" t="s">
        <v>31</v>
      </c>
      <c r="J83" s="37" t="str">
        <f>E21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33</v>
      </c>
      <c r="J84" s="37" t="str">
        <f>E24</f>
        <v>Pontex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134</v>
      </c>
      <c r="D86" s="181" t="s">
        <v>55</v>
      </c>
      <c r="E86" s="181" t="s">
        <v>51</v>
      </c>
      <c r="F86" s="181" t="s">
        <v>52</v>
      </c>
      <c r="G86" s="181" t="s">
        <v>135</v>
      </c>
      <c r="H86" s="181" t="s">
        <v>136</v>
      </c>
      <c r="I86" s="181" t="s">
        <v>137</v>
      </c>
      <c r="J86" s="181" t="s">
        <v>125</v>
      </c>
      <c r="K86" s="182" t="s">
        <v>138</v>
      </c>
      <c r="L86" s="183"/>
      <c r="M86" s="93" t="s">
        <v>19</v>
      </c>
      <c r="N86" s="94" t="s">
        <v>40</v>
      </c>
      <c r="O86" s="94" t="s">
        <v>139</v>
      </c>
      <c r="P86" s="94" t="s">
        <v>140</v>
      </c>
      <c r="Q86" s="94" t="s">
        <v>141</v>
      </c>
      <c r="R86" s="94" t="s">
        <v>142</v>
      </c>
      <c r="S86" s="94" t="s">
        <v>143</v>
      </c>
      <c r="T86" s="95" t="s">
        <v>144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145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P88+P119</f>
        <v>0</v>
      </c>
      <c r="Q87" s="97"/>
      <c r="R87" s="186">
        <f>R88+R119</f>
        <v>3.1329321400000003</v>
      </c>
      <c r="S87" s="97"/>
      <c r="T87" s="187">
        <f>T88+T119</f>
        <v>44.922380000000004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69</v>
      </c>
      <c r="AU87" s="18" t="s">
        <v>126</v>
      </c>
      <c r="BK87" s="188">
        <f>BK88+BK119</f>
        <v>0</v>
      </c>
    </row>
    <row r="88" spans="1:63" s="12" customFormat="1" ht="25.9" customHeight="1">
      <c r="A88" s="12"/>
      <c r="B88" s="189"/>
      <c r="C88" s="190"/>
      <c r="D88" s="191" t="s">
        <v>69</v>
      </c>
      <c r="E88" s="192" t="s">
        <v>305</v>
      </c>
      <c r="F88" s="192" t="s">
        <v>306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P89+P92+P96+P111+P114</f>
        <v>0</v>
      </c>
      <c r="Q88" s="197"/>
      <c r="R88" s="198">
        <f>R89+R92+R96+R111+R114</f>
        <v>3.1329321400000003</v>
      </c>
      <c r="S88" s="197"/>
      <c r="T88" s="199">
        <f>T89+T92+T96+T111+T114</f>
        <v>44.922380000000004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70</v>
      </c>
      <c r="AY88" s="200" t="s">
        <v>149</v>
      </c>
      <c r="BK88" s="202">
        <f>BK89+BK92+BK96+BK111+BK114</f>
        <v>0</v>
      </c>
    </row>
    <row r="89" spans="1:63" s="12" customFormat="1" ht="22.8" customHeight="1">
      <c r="A89" s="12"/>
      <c r="B89" s="189"/>
      <c r="C89" s="190"/>
      <c r="D89" s="191" t="s">
        <v>69</v>
      </c>
      <c r="E89" s="203" t="s">
        <v>78</v>
      </c>
      <c r="F89" s="203" t="s">
        <v>307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SUM(P90:P91)</f>
        <v>0</v>
      </c>
      <c r="Q89" s="197"/>
      <c r="R89" s="198">
        <f>SUM(R90:R91)</f>
        <v>0</v>
      </c>
      <c r="S89" s="197"/>
      <c r="T89" s="199">
        <f>SUM(T90:T91)</f>
        <v>3.1875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78</v>
      </c>
      <c r="AT89" s="201" t="s">
        <v>69</v>
      </c>
      <c r="AU89" s="201" t="s">
        <v>78</v>
      </c>
      <c r="AY89" s="200" t="s">
        <v>149</v>
      </c>
      <c r="BK89" s="202">
        <f>SUM(BK90:BK91)</f>
        <v>0</v>
      </c>
    </row>
    <row r="90" spans="1:65" s="2" customFormat="1" ht="78" customHeight="1">
      <c r="A90" s="39"/>
      <c r="B90" s="40"/>
      <c r="C90" s="205" t="s">
        <v>78</v>
      </c>
      <c r="D90" s="205" t="s">
        <v>152</v>
      </c>
      <c r="E90" s="206" t="s">
        <v>350</v>
      </c>
      <c r="F90" s="207" t="s">
        <v>351</v>
      </c>
      <c r="G90" s="208" t="s">
        <v>310</v>
      </c>
      <c r="H90" s="209">
        <v>12.5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0.255</v>
      </c>
      <c r="T90" s="215">
        <f>S90*H90</f>
        <v>3.1875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174</v>
      </c>
      <c r="AT90" s="216" t="s">
        <v>152</v>
      </c>
      <c r="AU90" s="216" t="s">
        <v>80</v>
      </c>
      <c r="AY90" s="18" t="s">
        <v>149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174</v>
      </c>
      <c r="BM90" s="216" t="s">
        <v>1813</v>
      </c>
    </row>
    <row r="91" spans="1:51" s="14" customFormat="1" ht="12">
      <c r="A91" s="14"/>
      <c r="B91" s="234"/>
      <c r="C91" s="235"/>
      <c r="D91" s="225" t="s">
        <v>161</v>
      </c>
      <c r="E91" s="236" t="s">
        <v>19</v>
      </c>
      <c r="F91" s="237" t="s">
        <v>1814</v>
      </c>
      <c r="G91" s="235"/>
      <c r="H91" s="238">
        <v>12.5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pans="1:63" s="12" customFormat="1" ht="22.8" customHeight="1">
      <c r="A92" s="12"/>
      <c r="B92" s="189"/>
      <c r="C92" s="190"/>
      <c r="D92" s="191" t="s">
        <v>69</v>
      </c>
      <c r="E92" s="203" t="s">
        <v>148</v>
      </c>
      <c r="F92" s="203" t="s">
        <v>622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SUM(P93:P95)</f>
        <v>0</v>
      </c>
      <c r="Q92" s="197"/>
      <c r="R92" s="198">
        <f>SUM(R93:R95)</f>
        <v>1.1327500000000001</v>
      </c>
      <c r="S92" s="197"/>
      <c r="T92" s="199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78</v>
      </c>
      <c r="AY92" s="200" t="s">
        <v>149</v>
      </c>
      <c r="BK92" s="202">
        <f>SUM(BK93:BK95)</f>
        <v>0</v>
      </c>
    </row>
    <row r="93" spans="1:65" s="2" customFormat="1" ht="78" customHeight="1">
      <c r="A93" s="39"/>
      <c r="B93" s="40"/>
      <c r="C93" s="205" t="s">
        <v>80</v>
      </c>
      <c r="D93" s="205" t="s">
        <v>152</v>
      </c>
      <c r="E93" s="206" t="s">
        <v>715</v>
      </c>
      <c r="F93" s="207" t="s">
        <v>716</v>
      </c>
      <c r="G93" s="208" t="s">
        <v>310</v>
      </c>
      <c r="H93" s="209">
        <v>12.5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0.09062</v>
      </c>
      <c r="R93" s="214">
        <f>Q93*H93</f>
        <v>1.1327500000000001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1815</v>
      </c>
    </row>
    <row r="94" spans="1:47" s="2" customFormat="1" ht="12">
      <c r="A94" s="39"/>
      <c r="B94" s="40"/>
      <c r="C94" s="41"/>
      <c r="D94" s="218" t="s">
        <v>159</v>
      </c>
      <c r="E94" s="41"/>
      <c r="F94" s="219" t="s">
        <v>718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pans="1:51" s="14" customFormat="1" ht="12">
      <c r="A95" s="14"/>
      <c r="B95" s="234"/>
      <c r="C95" s="235"/>
      <c r="D95" s="225" t="s">
        <v>161</v>
      </c>
      <c r="E95" s="236" t="s">
        <v>19</v>
      </c>
      <c r="F95" s="237" t="s">
        <v>1816</v>
      </c>
      <c r="G95" s="235"/>
      <c r="H95" s="238">
        <v>12.5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pans="1:63" s="12" customFormat="1" ht="22.8" customHeight="1">
      <c r="A96" s="12"/>
      <c r="B96" s="189"/>
      <c r="C96" s="190"/>
      <c r="D96" s="191" t="s">
        <v>69</v>
      </c>
      <c r="E96" s="203" t="s">
        <v>201</v>
      </c>
      <c r="F96" s="203" t="s">
        <v>794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SUM(P97:P110)</f>
        <v>0</v>
      </c>
      <c r="Q96" s="197"/>
      <c r="R96" s="198">
        <f>SUM(R97:R110)</f>
        <v>2.00018214</v>
      </c>
      <c r="S96" s="197"/>
      <c r="T96" s="199">
        <f>SUM(T97:T110)</f>
        <v>41.734880000000004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78</v>
      </c>
      <c r="AT96" s="201" t="s">
        <v>69</v>
      </c>
      <c r="AU96" s="201" t="s">
        <v>78</v>
      </c>
      <c r="AY96" s="200" t="s">
        <v>149</v>
      </c>
      <c r="BK96" s="202">
        <f>SUM(BK97:BK110)</f>
        <v>0</v>
      </c>
    </row>
    <row r="97" spans="1:65" s="2" customFormat="1" ht="24.15" customHeight="1">
      <c r="A97" s="39"/>
      <c r="B97" s="40"/>
      <c r="C97" s="205" t="s">
        <v>169</v>
      </c>
      <c r="D97" s="205" t="s">
        <v>152</v>
      </c>
      <c r="E97" s="206" t="s">
        <v>983</v>
      </c>
      <c r="F97" s="207" t="s">
        <v>984</v>
      </c>
      <c r="G97" s="208" t="s">
        <v>391</v>
      </c>
      <c r="H97" s="209">
        <v>16.434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0.12171</v>
      </c>
      <c r="R97" s="214">
        <f>Q97*H97</f>
        <v>2.00018214</v>
      </c>
      <c r="S97" s="214">
        <v>2.4</v>
      </c>
      <c r="T97" s="215">
        <f>S97*H97</f>
        <v>39.4416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1817</v>
      </c>
    </row>
    <row r="98" spans="1:47" s="2" customFormat="1" ht="12">
      <c r="A98" s="39"/>
      <c r="B98" s="40"/>
      <c r="C98" s="41"/>
      <c r="D98" s="218" t="s">
        <v>159</v>
      </c>
      <c r="E98" s="41"/>
      <c r="F98" s="219" t="s">
        <v>986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pans="1:51" s="14" customFormat="1" ht="12">
      <c r="A99" s="14"/>
      <c r="B99" s="234"/>
      <c r="C99" s="235"/>
      <c r="D99" s="225" t="s">
        <v>161</v>
      </c>
      <c r="E99" s="236" t="s">
        <v>19</v>
      </c>
      <c r="F99" s="237" t="s">
        <v>1818</v>
      </c>
      <c r="G99" s="235"/>
      <c r="H99" s="238">
        <v>7.059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pans="1:51" s="14" customFormat="1" ht="12">
      <c r="A100" s="14"/>
      <c r="B100" s="234"/>
      <c r="C100" s="235"/>
      <c r="D100" s="225" t="s">
        <v>161</v>
      </c>
      <c r="E100" s="236" t="s">
        <v>19</v>
      </c>
      <c r="F100" s="237" t="s">
        <v>1819</v>
      </c>
      <c r="G100" s="235"/>
      <c r="H100" s="238">
        <v>9.375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pans="1:51" s="15" customFormat="1" ht="12">
      <c r="A101" s="15"/>
      <c r="B101" s="245"/>
      <c r="C101" s="246"/>
      <c r="D101" s="225" t="s">
        <v>161</v>
      </c>
      <c r="E101" s="247" t="s">
        <v>19</v>
      </c>
      <c r="F101" s="248" t="s">
        <v>207</v>
      </c>
      <c r="G101" s="246"/>
      <c r="H101" s="249">
        <v>16.434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161</v>
      </c>
      <c r="AU101" s="255" t="s">
        <v>80</v>
      </c>
      <c r="AV101" s="15" t="s">
        <v>174</v>
      </c>
      <c r="AW101" s="15" t="s">
        <v>32</v>
      </c>
      <c r="AX101" s="15" t="s">
        <v>78</v>
      </c>
      <c r="AY101" s="255" t="s">
        <v>149</v>
      </c>
    </row>
    <row r="102" spans="1:65" s="2" customFormat="1" ht="49.05" customHeight="1">
      <c r="A102" s="39"/>
      <c r="B102" s="40"/>
      <c r="C102" s="205" t="s">
        <v>174</v>
      </c>
      <c r="D102" s="205" t="s">
        <v>152</v>
      </c>
      <c r="E102" s="206" t="s">
        <v>1820</v>
      </c>
      <c r="F102" s="207" t="s">
        <v>1821</v>
      </c>
      <c r="G102" s="208" t="s">
        <v>382</v>
      </c>
      <c r="H102" s="209">
        <v>12.5</v>
      </c>
      <c r="I102" s="210"/>
      <c r="J102" s="211">
        <f>ROUND(I102*H102,2)</f>
        <v>0</v>
      </c>
      <c r="K102" s="207" t="s">
        <v>156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0.06</v>
      </c>
      <c r="T102" s="215">
        <f>S102*H102</f>
        <v>0.75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174</v>
      </c>
      <c r="AT102" s="216" t="s">
        <v>152</v>
      </c>
      <c r="AU102" s="216" t="s">
        <v>80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174</v>
      </c>
      <c r="BM102" s="216" t="s">
        <v>1822</v>
      </c>
    </row>
    <row r="103" spans="1:47" s="2" customFormat="1" ht="12">
      <c r="A103" s="39"/>
      <c r="B103" s="40"/>
      <c r="C103" s="41"/>
      <c r="D103" s="218" t="s">
        <v>159</v>
      </c>
      <c r="E103" s="41"/>
      <c r="F103" s="219" t="s">
        <v>1823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159</v>
      </c>
      <c r="AU103" s="18" t="s">
        <v>80</v>
      </c>
    </row>
    <row r="104" spans="1:51" s="14" customFormat="1" ht="12">
      <c r="A104" s="14"/>
      <c r="B104" s="234"/>
      <c r="C104" s="235"/>
      <c r="D104" s="225" t="s">
        <v>161</v>
      </c>
      <c r="E104" s="236" t="s">
        <v>19</v>
      </c>
      <c r="F104" s="237" t="s">
        <v>1824</v>
      </c>
      <c r="G104" s="235"/>
      <c r="H104" s="238">
        <v>12.5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161</v>
      </c>
      <c r="AU104" s="244" t="s">
        <v>80</v>
      </c>
      <c r="AV104" s="14" t="s">
        <v>80</v>
      </c>
      <c r="AW104" s="14" t="s">
        <v>32</v>
      </c>
      <c r="AX104" s="14" t="s">
        <v>78</v>
      </c>
      <c r="AY104" s="244" t="s">
        <v>149</v>
      </c>
    </row>
    <row r="105" spans="1:65" s="2" customFormat="1" ht="33" customHeight="1">
      <c r="A105" s="39"/>
      <c r="B105" s="40"/>
      <c r="C105" s="205" t="s">
        <v>148</v>
      </c>
      <c r="D105" s="205" t="s">
        <v>152</v>
      </c>
      <c r="E105" s="206" t="s">
        <v>1798</v>
      </c>
      <c r="F105" s="207" t="s">
        <v>1799</v>
      </c>
      <c r="G105" s="208" t="s">
        <v>315</v>
      </c>
      <c r="H105" s="209">
        <v>9</v>
      </c>
      <c r="I105" s="210"/>
      <c r="J105" s="211">
        <f>ROUND(I105*H105,2)</f>
        <v>0</v>
      </c>
      <c r="K105" s="207" t="s">
        <v>156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0.165</v>
      </c>
      <c r="T105" s="215">
        <f>S105*H105</f>
        <v>1.485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174</v>
      </c>
      <c r="AT105" s="216" t="s">
        <v>152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1825</v>
      </c>
    </row>
    <row r="106" spans="1:47" s="2" customFormat="1" ht="12">
      <c r="A106" s="39"/>
      <c r="B106" s="40"/>
      <c r="C106" s="41"/>
      <c r="D106" s="218" t="s">
        <v>159</v>
      </c>
      <c r="E106" s="41"/>
      <c r="F106" s="219" t="s">
        <v>1801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159</v>
      </c>
      <c r="AU106" s="18" t="s">
        <v>80</v>
      </c>
    </row>
    <row r="107" spans="1:51" s="14" customFormat="1" ht="12">
      <c r="A107" s="14"/>
      <c r="B107" s="234"/>
      <c r="C107" s="235"/>
      <c r="D107" s="225" t="s">
        <v>161</v>
      </c>
      <c r="E107" s="236" t="s">
        <v>19</v>
      </c>
      <c r="F107" s="237" t="s">
        <v>201</v>
      </c>
      <c r="G107" s="235"/>
      <c r="H107" s="238">
        <v>9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161</v>
      </c>
      <c r="AU107" s="244" t="s">
        <v>80</v>
      </c>
      <c r="AV107" s="14" t="s">
        <v>80</v>
      </c>
      <c r="AW107" s="14" t="s">
        <v>32</v>
      </c>
      <c r="AX107" s="14" t="s">
        <v>78</v>
      </c>
      <c r="AY107" s="244" t="s">
        <v>149</v>
      </c>
    </row>
    <row r="108" spans="1:65" s="2" customFormat="1" ht="24.15" customHeight="1">
      <c r="A108" s="39"/>
      <c r="B108" s="40"/>
      <c r="C108" s="205" t="s">
        <v>185</v>
      </c>
      <c r="D108" s="205" t="s">
        <v>152</v>
      </c>
      <c r="E108" s="206" t="s">
        <v>1826</v>
      </c>
      <c r="F108" s="207" t="s">
        <v>1827</v>
      </c>
      <c r="G108" s="208" t="s">
        <v>382</v>
      </c>
      <c r="H108" s="209">
        <v>23.5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0.00248</v>
      </c>
      <c r="T108" s="215">
        <f>S108*H108</f>
        <v>0.05828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1828</v>
      </c>
    </row>
    <row r="109" spans="1:47" s="2" customFormat="1" ht="12">
      <c r="A109" s="39"/>
      <c r="B109" s="40"/>
      <c r="C109" s="41"/>
      <c r="D109" s="218" t="s">
        <v>159</v>
      </c>
      <c r="E109" s="41"/>
      <c r="F109" s="219" t="s">
        <v>1829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1830</v>
      </c>
      <c r="G110" s="235"/>
      <c r="H110" s="238">
        <v>23.5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pans="1:63" s="12" customFormat="1" ht="22.8" customHeight="1">
      <c r="A111" s="12"/>
      <c r="B111" s="189"/>
      <c r="C111" s="190"/>
      <c r="D111" s="191" t="s">
        <v>69</v>
      </c>
      <c r="E111" s="203" t="s">
        <v>999</v>
      </c>
      <c r="F111" s="203" t="s">
        <v>1000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SUM(P112:P113)</f>
        <v>0</v>
      </c>
      <c r="Q111" s="197"/>
      <c r="R111" s="198">
        <f>SUM(R112:R113)</f>
        <v>0</v>
      </c>
      <c r="S111" s="197"/>
      <c r="T111" s="199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78</v>
      </c>
      <c r="AT111" s="201" t="s">
        <v>69</v>
      </c>
      <c r="AU111" s="201" t="s">
        <v>78</v>
      </c>
      <c r="AY111" s="200" t="s">
        <v>149</v>
      </c>
      <c r="BK111" s="202">
        <f>SUM(BK112:BK113)</f>
        <v>0</v>
      </c>
    </row>
    <row r="112" spans="1:65" s="2" customFormat="1" ht="44.25" customHeight="1">
      <c r="A112" s="39"/>
      <c r="B112" s="40"/>
      <c r="C112" s="205" t="s">
        <v>189</v>
      </c>
      <c r="D112" s="205" t="s">
        <v>152</v>
      </c>
      <c r="E112" s="206" t="s">
        <v>1014</v>
      </c>
      <c r="F112" s="207" t="s">
        <v>1015</v>
      </c>
      <c r="G112" s="208" t="s">
        <v>443</v>
      </c>
      <c r="H112" s="209">
        <v>16.434</v>
      </c>
      <c r="I112" s="210"/>
      <c r="J112" s="211">
        <f>ROUND(I112*H112,2)</f>
        <v>0</v>
      </c>
      <c r="K112" s="207" t="s">
        <v>156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174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174</v>
      </c>
      <c r="BM112" s="216" t="s">
        <v>1831</v>
      </c>
    </row>
    <row r="113" spans="1:47" s="2" customFormat="1" ht="12">
      <c r="A113" s="39"/>
      <c r="B113" s="40"/>
      <c r="C113" s="41"/>
      <c r="D113" s="218" t="s">
        <v>159</v>
      </c>
      <c r="E113" s="41"/>
      <c r="F113" s="219" t="s">
        <v>1017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159</v>
      </c>
      <c r="AU113" s="18" t="s">
        <v>80</v>
      </c>
    </row>
    <row r="114" spans="1:63" s="12" customFormat="1" ht="22.8" customHeight="1">
      <c r="A114" s="12"/>
      <c r="B114" s="189"/>
      <c r="C114" s="190"/>
      <c r="D114" s="191" t="s">
        <v>69</v>
      </c>
      <c r="E114" s="203" t="s">
        <v>1026</v>
      </c>
      <c r="F114" s="203" t="s">
        <v>1027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SUM(P115:P118)</f>
        <v>0</v>
      </c>
      <c r="Q114" s="197"/>
      <c r="R114" s="198">
        <f>SUM(R115:R118)</f>
        <v>0</v>
      </c>
      <c r="S114" s="197"/>
      <c r="T114" s="199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SUM(BK115:BK118)</f>
        <v>0</v>
      </c>
    </row>
    <row r="115" spans="1:65" s="2" customFormat="1" ht="44.25" customHeight="1">
      <c r="A115" s="39"/>
      <c r="B115" s="40"/>
      <c r="C115" s="205" t="s">
        <v>195</v>
      </c>
      <c r="D115" s="205" t="s">
        <v>152</v>
      </c>
      <c r="E115" s="206" t="s">
        <v>1029</v>
      </c>
      <c r="F115" s="207" t="s">
        <v>1030</v>
      </c>
      <c r="G115" s="208" t="s">
        <v>443</v>
      </c>
      <c r="H115" s="209">
        <v>3.133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1832</v>
      </c>
    </row>
    <row r="116" spans="1:47" s="2" customFormat="1" ht="12">
      <c r="A116" s="39"/>
      <c r="B116" s="40"/>
      <c r="C116" s="41"/>
      <c r="D116" s="218" t="s">
        <v>159</v>
      </c>
      <c r="E116" s="41"/>
      <c r="F116" s="219" t="s">
        <v>1032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pans="1:65" s="2" customFormat="1" ht="55.5" customHeight="1">
      <c r="A117" s="39"/>
      <c r="B117" s="40"/>
      <c r="C117" s="205" t="s">
        <v>201</v>
      </c>
      <c r="D117" s="205" t="s">
        <v>152</v>
      </c>
      <c r="E117" s="206" t="s">
        <v>1806</v>
      </c>
      <c r="F117" s="207" t="s">
        <v>1807</v>
      </c>
      <c r="G117" s="208" t="s">
        <v>443</v>
      </c>
      <c r="H117" s="209">
        <v>2</v>
      </c>
      <c r="I117" s="210"/>
      <c r="J117" s="211">
        <f>ROUND(I117*H117,2)</f>
        <v>0</v>
      </c>
      <c r="K117" s="207" t="s">
        <v>156</v>
      </c>
      <c r="L117" s="45"/>
      <c r="M117" s="212" t="s">
        <v>19</v>
      </c>
      <c r="N117" s="213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152</v>
      </c>
      <c r="AU117" s="216" t="s">
        <v>80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174</v>
      </c>
      <c r="BM117" s="216" t="s">
        <v>1833</v>
      </c>
    </row>
    <row r="118" spans="1:47" s="2" customFormat="1" ht="12">
      <c r="A118" s="39"/>
      <c r="B118" s="40"/>
      <c r="C118" s="41"/>
      <c r="D118" s="218" t="s">
        <v>159</v>
      </c>
      <c r="E118" s="41"/>
      <c r="F118" s="219" t="s">
        <v>1809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159</v>
      </c>
      <c r="AU118" s="18" t="s">
        <v>80</v>
      </c>
    </row>
    <row r="119" spans="1:63" s="12" customFormat="1" ht="25.9" customHeight="1">
      <c r="A119" s="12"/>
      <c r="B119" s="189"/>
      <c r="C119" s="190"/>
      <c r="D119" s="191" t="s">
        <v>69</v>
      </c>
      <c r="E119" s="192" t="s">
        <v>1834</v>
      </c>
      <c r="F119" s="192" t="s">
        <v>1835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174</v>
      </c>
      <c r="AT119" s="201" t="s">
        <v>69</v>
      </c>
      <c r="AU119" s="201" t="s">
        <v>70</v>
      </c>
      <c r="AY119" s="200" t="s">
        <v>149</v>
      </c>
      <c r="BK119" s="202">
        <f>BK120</f>
        <v>0</v>
      </c>
    </row>
    <row r="120" spans="1:63" s="12" customFormat="1" ht="22.8" customHeight="1">
      <c r="A120" s="12"/>
      <c r="B120" s="189"/>
      <c r="C120" s="190"/>
      <c r="D120" s="191" t="s">
        <v>69</v>
      </c>
      <c r="E120" s="203" t="s">
        <v>1836</v>
      </c>
      <c r="F120" s="203" t="s">
        <v>1837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SUM(P121:P123)</f>
        <v>0</v>
      </c>
      <c r="Q120" s="197"/>
      <c r="R120" s="198">
        <f>SUM(R121:R123)</f>
        <v>0</v>
      </c>
      <c r="S120" s="197"/>
      <c r="T120" s="199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174</v>
      </c>
      <c r="AT120" s="201" t="s">
        <v>69</v>
      </c>
      <c r="AU120" s="201" t="s">
        <v>78</v>
      </c>
      <c r="AY120" s="200" t="s">
        <v>149</v>
      </c>
      <c r="BK120" s="202">
        <f>SUM(BK121:BK123)</f>
        <v>0</v>
      </c>
    </row>
    <row r="121" spans="1:65" s="2" customFormat="1" ht="24.9" customHeight="1">
      <c r="A121" s="39"/>
      <c r="B121" s="40"/>
      <c r="C121" s="205" t="s">
        <v>208</v>
      </c>
      <c r="D121" s="205" t="s">
        <v>152</v>
      </c>
      <c r="E121" s="206" t="s">
        <v>1838</v>
      </c>
      <c r="F121" s="207" t="s">
        <v>1839</v>
      </c>
      <c r="G121" s="208" t="s">
        <v>382</v>
      </c>
      <c r="H121" s="209">
        <v>23.53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1840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1840</v>
      </c>
      <c r="BM121" s="216" t="s">
        <v>1841</v>
      </c>
    </row>
    <row r="122" spans="1:65" s="2" customFormat="1" ht="16.5" customHeight="1">
      <c r="A122" s="39"/>
      <c r="B122" s="40"/>
      <c r="C122" s="205" t="s">
        <v>214</v>
      </c>
      <c r="D122" s="205" t="s">
        <v>152</v>
      </c>
      <c r="E122" s="206" t="s">
        <v>1842</v>
      </c>
      <c r="F122" s="207" t="s">
        <v>1843</v>
      </c>
      <c r="G122" s="208" t="s">
        <v>382</v>
      </c>
      <c r="H122" s="209">
        <v>12.5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1840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1840</v>
      </c>
      <c r="BM122" s="216" t="s">
        <v>1844</v>
      </c>
    </row>
    <row r="123" spans="1:65" s="2" customFormat="1" ht="16.5" customHeight="1">
      <c r="A123" s="39"/>
      <c r="B123" s="40"/>
      <c r="C123" s="205" t="s">
        <v>220</v>
      </c>
      <c r="D123" s="205" t="s">
        <v>152</v>
      </c>
      <c r="E123" s="206" t="s">
        <v>1845</v>
      </c>
      <c r="F123" s="207" t="s">
        <v>1846</v>
      </c>
      <c r="G123" s="208" t="s">
        <v>382</v>
      </c>
      <c r="H123" s="209">
        <v>12.5</v>
      </c>
      <c r="I123" s="210"/>
      <c r="J123" s="211">
        <f>ROUND(I123*H123,2)</f>
        <v>0</v>
      </c>
      <c r="K123" s="207" t="s">
        <v>19</v>
      </c>
      <c r="L123" s="45"/>
      <c r="M123" s="277" t="s">
        <v>19</v>
      </c>
      <c r="N123" s="278" t="s">
        <v>41</v>
      </c>
      <c r="O123" s="272"/>
      <c r="P123" s="279">
        <f>O123*H123</f>
        <v>0</v>
      </c>
      <c r="Q123" s="279">
        <v>0</v>
      </c>
      <c r="R123" s="279">
        <f>Q123*H123</f>
        <v>0</v>
      </c>
      <c r="S123" s="279">
        <v>0</v>
      </c>
      <c r="T123" s="28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1840</v>
      </c>
      <c r="AT123" s="216" t="s">
        <v>152</v>
      </c>
      <c r="AU123" s="216" t="s">
        <v>80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1840</v>
      </c>
      <c r="BM123" s="216" t="s">
        <v>1847</v>
      </c>
    </row>
    <row r="124" spans="1:31" s="2" customFormat="1" ht="6.95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86:K12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4" r:id="rId1" display="https://podminky.urs.cz/item/CS_URS_2022_02/596211210"/>
    <hyperlink ref="F98" r:id="rId2" display="https://podminky.urs.cz/item/CS_URS_2022_02/962051111"/>
    <hyperlink ref="F103" r:id="rId3" display="https://podminky.urs.cz/item/CS_URS_2022_02/966003812"/>
    <hyperlink ref="F106" r:id="rId4" display="https://podminky.urs.cz/item/CS_URS_2022_02/966071711"/>
    <hyperlink ref="F109" r:id="rId5" display="https://podminky.urs.cz/item/CS_URS_2022_02/966071822"/>
    <hyperlink ref="F113" r:id="rId6" display="https://podminky.urs.cz/item/CS_URS_2022_02/997221862"/>
    <hyperlink ref="F116" r:id="rId7" display="https://podminky.urs.cz/item/CS_URS_2022_02/998225111"/>
    <hyperlink ref="F118" r:id="rId8" display="https://podminky.urs.cz/item/CS_URS_2022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1848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ROUND((SUM(BE86:BE122)),2)</f>
        <v>0</v>
      </c>
      <c r="G33" s="39"/>
      <c r="H33" s="39"/>
      <c r="I33" s="149">
        <v>0.21</v>
      </c>
      <c r="J33" s="148">
        <f>ROUND(((SUM(BE86:BE122))*I33),2)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ROUND((SUM(BF86:BF122)),2)</f>
        <v>0</v>
      </c>
      <c r="G34" s="39"/>
      <c r="H34" s="39"/>
      <c r="I34" s="149">
        <v>0.15</v>
      </c>
      <c r="J34" s="148">
        <f>ROUND(((SUM(BF86:BF122))*I34),2)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ROUND((SUM(BG86:BG122)),2)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ROUND((SUM(BH86:BH122)),2)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ROUND((SUM(BI86:BI122)),2)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924 - Úprava oplocení na p.č. 56/35 a 119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300</v>
      </c>
      <c r="E62" s="175"/>
      <c r="F62" s="175"/>
      <c r="G62" s="175"/>
      <c r="H62" s="175"/>
      <c r="I62" s="175"/>
      <c r="J62" s="176">
        <f>J93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J114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1811</v>
      </c>
      <c r="E65" s="169"/>
      <c r="F65" s="169"/>
      <c r="G65" s="169"/>
      <c r="H65" s="169"/>
      <c r="I65" s="169"/>
      <c r="J65" s="170">
        <f>J119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1812</v>
      </c>
      <c r="E66" s="175"/>
      <c r="F66" s="175"/>
      <c r="G66" s="175"/>
      <c r="H66" s="175"/>
      <c r="I66" s="175"/>
      <c r="J66" s="176">
        <f>J120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924 - Úprava oplocení na p.č. 56/35 a 119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P87+P119</f>
        <v>0</v>
      </c>
      <c r="Q86" s="97"/>
      <c r="R86" s="186">
        <f>R87+R119</f>
        <v>2.8557819999999996</v>
      </c>
      <c r="S86" s="97"/>
      <c r="T86" s="187">
        <f>T87+T119</f>
        <v>3.0378400000000005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BK87+BK119</f>
        <v>0</v>
      </c>
    </row>
    <row r="87" spans="1:63" s="12" customFormat="1" ht="25.9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P88+P93+P104+P114</f>
        <v>0</v>
      </c>
      <c r="Q87" s="197"/>
      <c r="R87" s="198">
        <f>R88+R93+R104+R114</f>
        <v>2.8557819999999996</v>
      </c>
      <c r="S87" s="197"/>
      <c r="T87" s="199">
        <f>T88+T93+T104+T114</f>
        <v>3.0378400000000005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BK88+BK93+BK104+BK114</f>
        <v>0</v>
      </c>
    </row>
    <row r="88" spans="1:63" s="12" customFormat="1" ht="22.8" customHeight="1">
      <c r="A88" s="12"/>
      <c r="B88" s="189"/>
      <c r="C88" s="190"/>
      <c r="D88" s="191" t="s">
        <v>69</v>
      </c>
      <c r="E88" s="203" t="s">
        <v>169</v>
      </c>
      <c r="F88" s="203" t="s">
        <v>1204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SUM(P89:P92)</f>
        <v>0</v>
      </c>
      <c r="Q88" s="197"/>
      <c r="R88" s="198">
        <f>SUM(R89:R92)</f>
        <v>0.51722</v>
      </c>
      <c r="S88" s="197"/>
      <c r="T88" s="199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SUM(BK89:BK92)</f>
        <v>0</v>
      </c>
    </row>
    <row r="89" spans="1:65" s="2" customFormat="1" ht="37.8" customHeight="1">
      <c r="A89" s="39"/>
      <c r="B89" s="40"/>
      <c r="C89" s="205" t="s">
        <v>78</v>
      </c>
      <c r="D89" s="205" t="s">
        <v>152</v>
      </c>
      <c r="E89" s="206" t="s">
        <v>1849</v>
      </c>
      <c r="F89" s="207" t="s">
        <v>1850</v>
      </c>
      <c r="G89" s="208" t="s">
        <v>315</v>
      </c>
      <c r="H89" s="209">
        <v>11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0.04702</v>
      </c>
      <c r="R89" s="214">
        <f>Q89*H89</f>
        <v>0.51722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1851</v>
      </c>
    </row>
    <row r="90" spans="1:51" s="14" customFormat="1" ht="12">
      <c r="A90" s="14"/>
      <c r="B90" s="234"/>
      <c r="C90" s="235"/>
      <c r="D90" s="225" t="s">
        <v>161</v>
      </c>
      <c r="E90" s="236" t="s">
        <v>19</v>
      </c>
      <c r="F90" s="237" t="s">
        <v>1852</v>
      </c>
      <c r="G90" s="235"/>
      <c r="H90" s="238">
        <v>11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161</v>
      </c>
      <c r="AU90" s="244" t="s">
        <v>80</v>
      </c>
      <c r="AV90" s="14" t="s">
        <v>80</v>
      </c>
      <c r="AW90" s="14" t="s">
        <v>32</v>
      </c>
      <c r="AX90" s="14" t="s">
        <v>78</v>
      </c>
      <c r="AY90" s="244" t="s">
        <v>149</v>
      </c>
    </row>
    <row r="91" spans="1:65" s="2" customFormat="1" ht="16.5" customHeight="1">
      <c r="A91" s="39"/>
      <c r="B91" s="40"/>
      <c r="C91" s="205" t="s">
        <v>80</v>
      </c>
      <c r="D91" s="205" t="s">
        <v>152</v>
      </c>
      <c r="E91" s="206" t="s">
        <v>1853</v>
      </c>
      <c r="F91" s="207" t="s">
        <v>1854</v>
      </c>
      <c r="G91" s="208" t="s">
        <v>315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152</v>
      </c>
      <c r="AU91" s="216" t="s">
        <v>80</v>
      </c>
      <c r="AY91" s="18" t="s">
        <v>149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174</v>
      </c>
      <c r="BM91" s="216" t="s">
        <v>1855</v>
      </c>
    </row>
    <row r="92" spans="1:51" s="14" customFormat="1" ht="12">
      <c r="A92" s="14"/>
      <c r="B92" s="234"/>
      <c r="C92" s="235"/>
      <c r="D92" s="225" t="s">
        <v>161</v>
      </c>
      <c r="E92" s="236" t="s">
        <v>19</v>
      </c>
      <c r="F92" s="237" t="s">
        <v>1856</v>
      </c>
      <c r="G92" s="235"/>
      <c r="H92" s="238">
        <v>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78</v>
      </c>
      <c r="AY92" s="244" t="s">
        <v>149</v>
      </c>
    </row>
    <row r="93" spans="1:63" s="12" customFormat="1" ht="22.8" customHeight="1">
      <c r="A93" s="12"/>
      <c r="B93" s="189"/>
      <c r="C93" s="190"/>
      <c r="D93" s="191" t="s">
        <v>69</v>
      </c>
      <c r="E93" s="203" t="s">
        <v>148</v>
      </c>
      <c r="F93" s="203" t="s">
        <v>622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SUM(P94:P103)</f>
        <v>0</v>
      </c>
      <c r="Q93" s="197"/>
      <c r="R93" s="198">
        <f>SUM(R94:R103)</f>
        <v>2.3385619999999996</v>
      </c>
      <c r="S93" s="197"/>
      <c r="T93" s="199">
        <f>SUM(T94:T103)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78</v>
      </c>
      <c r="AT93" s="201" t="s">
        <v>69</v>
      </c>
      <c r="AU93" s="201" t="s">
        <v>78</v>
      </c>
      <c r="AY93" s="200" t="s">
        <v>149</v>
      </c>
      <c r="BK93" s="202">
        <f>SUM(BK94:BK103)</f>
        <v>0</v>
      </c>
    </row>
    <row r="94" spans="1:65" s="2" customFormat="1" ht="78" customHeight="1">
      <c r="A94" s="39"/>
      <c r="B94" s="40"/>
      <c r="C94" s="205" t="s">
        <v>169</v>
      </c>
      <c r="D94" s="205" t="s">
        <v>152</v>
      </c>
      <c r="E94" s="206" t="s">
        <v>1857</v>
      </c>
      <c r="F94" s="207" t="s">
        <v>1858</v>
      </c>
      <c r="G94" s="208" t="s">
        <v>310</v>
      </c>
      <c r="H94" s="209">
        <v>8.2</v>
      </c>
      <c r="I94" s="210"/>
      <c r="J94" s="211">
        <f>ROUND(I94*H94,2)</f>
        <v>0</v>
      </c>
      <c r="K94" s="207" t="s">
        <v>156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0.08922</v>
      </c>
      <c r="R94" s="214">
        <f>Q94*H94</f>
        <v>0.7316039999999999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152</v>
      </c>
      <c r="AU94" s="216" t="s">
        <v>80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174</v>
      </c>
      <c r="BM94" s="216" t="s">
        <v>1859</v>
      </c>
    </row>
    <row r="95" spans="1:47" s="2" customFormat="1" ht="12">
      <c r="A95" s="39"/>
      <c r="B95" s="40"/>
      <c r="C95" s="41"/>
      <c r="D95" s="218" t="s">
        <v>159</v>
      </c>
      <c r="E95" s="41"/>
      <c r="F95" s="219" t="s">
        <v>1860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159</v>
      </c>
      <c r="AU95" s="18" t="s">
        <v>80</v>
      </c>
    </row>
    <row r="96" spans="1:51" s="14" customFormat="1" ht="12">
      <c r="A96" s="14"/>
      <c r="B96" s="234"/>
      <c r="C96" s="235"/>
      <c r="D96" s="225" t="s">
        <v>161</v>
      </c>
      <c r="E96" s="236" t="s">
        <v>19</v>
      </c>
      <c r="F96" s="237" t="s">
        <v>1861</v>
      </c>
      <c r="G96" s="235"/>
      <c r="H96" s="238">
        <v>8.2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78</v>
      </c>
      <c r="AY96" s="244" t="s">
        <v>149</v>
      </c>
    </row>
    <row r="97" spans="1:65" s="2" customFormat="1" ht="16.5" customHeight="1">
      <c r="A97" s="39"/>
      <c r="B97" s="40"/>
      <c r="C97" s="259" t="s">
        <v>174</v>
      </c>
      <c r="D97" s="259" t="s">
        <v>440</v>
      </c>
      <c r="E97" s="260" t="s">
        <v>1249</v>
      </c>
      <c r="F97" s="261" t="s">
        <v>1250</v>
      </c>
      <c r="G97" s="262" t="s">
        <v>310</v>
      </c>
      <c r="H97" s="263">
        <v>8.446</v>
      </c>
      <c r="I97" s="264"/>
      <c r="J97" s="265">
        <f>ROUND(I97*H97,2)</f>
        <v>0</v>
      </c>
      <c r="K97" s="261" t="s">
        <v>156</v>
      </c>
      <c r="L97" s="266"/>
      <c r="M97" s="267" t="s">
        <v>19</v>
      </c>
      <c r="N97" s="268" t="s">
        <v>41</v>
      </c>
      <c r="O97" s="85"/>
      <c r="P97" s="214">
        <f>O97*H97</f>
        <v>0</v>
      </c>
      <c r="Q97" s="214">
        <v>0.113</v>
      </c>
      <c r="R97" s="214">
        <f>Q97*H97</f>
        <v>0.954398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195</v>
      </c>
      <c r="AT97" s="216" t="s">
        <v>440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1862</v>
      </c>
    </row>
    <row r="98" spans="1:51" s="14" customFormat="1" ht="12">
      <c r="A98" s="14"/>
      <c r="B98" s="234"/>
      <c r="C98" s="235"/>
      <c r="D98" s="225" t="s">
        <v>161</v>
      </c>
      <c r="E98" s="235"/>
      <c r="F98" s="237" t="s">
        <v>1863</v>
      </c>
      <c r="G98" s="235"/>
      <c r="H98" s="238">
        <v>8.446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4</v>
      </c>
      <c r="AX98" s="14" t="s">
        <v>78</v>
      </c>
      <c r="AY98" s="244" t="s">
        <v>149</v>
      </c>
    </row>
    <row r="99" spans="1:65" s="2" customFormat="1" ht="78" customHeight="1">
      <c r="A99" s="39"/>
      <c r="B99" s="40"/>
      <c r="C99" s="205" t="s">
        <v>148</v>
      </c>
      <c r="D99" s="205" t="s">
        <v>152</v>
      </c>
      <c r="E99" s="206" t="s">
        <v>715</v>
      </c>
      <c r="F99" s="207" t="s">
        <v>716</v>
      </c>
      <c r="G99" s="208" t="s">
        <v>310</v>
      </c>
      <c r="H99" s="209">
        <v>2.4</v>
      </c>
      <c r="I99" s="210"/>
      <c r="J99" s="211">
        <f>ROUND(I99*H99,2)</f>
        <v>0</v>
      </c>
      <c r="K99" s="207" t="s">
        <v>156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0.09062</v>
      </c>
      <c r="R99" s="214">
        <f>Q99*H99</f>
        <v>0.21748800000000001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174</v>
      </c>
      <c r="AT99" s="216" t="s">
        <v>152</v>
      </c>
      <c r="AU99" s="216" t="s">
        <v>80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174</v>
      </c>
      <c r="BM99" s="216" t="s">
        <v>1864</v>
      </c>
    </row>
    <row r="100" spans="1:47" s="2" customFormat="1" ht="12">
      <c r="A100" s="39"/>
      <c r="B100" s="40"/>
      <c r="C100" s="41"/>
      <c r="D100" s="218" t="s">
        <v>159</v>
      </c>
      <c r="E100" s="41"/>
      <c r="F100" s="219" t="s">
        <v>718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159</v>
      </c>
      <c r="AU100" s="18" t="s">
        <v>80</v>
      </c>
    </row>
    <row r="101" spans="1:51" s="14" customFormat="1" ht="12">
      <c r="A101" s="14"/>
      <c r="B101" s="234"/>
      <c r="C101" s="235"/>
      <c r="D101" s="225" t="s">
        <v>161</v>
      </c>
      <c r="E101" s="236" t="s">
        <v>19</v>
      </c>
      <c r="F101" s="237" t="s">
        <v>1865</v>
      </c>
      <c r="G101" s="235"/>
      <c r="H101" s="238">
        <v>2.4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78</v>
      </c>
      <c r="AY101" s="244" t="s">
        <v>149</v>
      </c>
    </row>
    <row r="102" spans="1:65" s="2" customFormat="1" ht="16.5" customHeight="1">
      <c r="A102" s="39"/>
      <c r="B102" s="40"/>
      <c r="C102" s="259" t="s">
        <v>185</v>
      </c>
      <c r="D102" s="259" t="s">
        <v>440</v>
      </c>
      <c r="E102" s="260" t="s">
        <v>722</v>
      </c>
      <c r="F102" s="261" t="s">
        <v>723</v>
      </c>
      <c r="G102" s="262" t="s">
        <v>310</v>
      </c>
      <c r="H102" s="263">
        <v>2.472</v>
      </c>
      <c r="I102" s="264"/>
      <c r="J102" s="265">
        <f>ROUND(I102*H102,2)</f>
        <v>0</v>
      </c>
      <c r="K102" s="261" t="s">
        <v>156</v>
      </c>
      <c r="L102" s="266"/>
      <c r="M102" s="267" t="s">
        <v>19</v>
      </c>
      <c r="N102" s="268" t="s">
        <v>41</v>
      </c>
      <c r="O102" s="85"/>
      <c r="P102" s="214">
        <f>O102*H102</f>
        <v>0</v>
      </c>
      <c r="Q102" s="214">
        <v>0.176</v>
      </c>
      <c r="R102" s="214">
        <f>Q102*H102</f>
        <v>0.43507199999999996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195</v>
      </c>
      <c r="AT102" s="216" t="s">
        <v>440</v>
      </c>
      <c r="AU102" s="216" t="s">
        <v>80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174</v>
      </c>
      <c r="BM102" s="216" t="s">
        <v>1866</v>
      </c>
    </row>
    <row r="103" spans="1:51" s="14" customFormat="1" ht="12">
      <c r="A103" s="14"/>
      <c r="B103" s="234"/>
      <c r="C103" s="235"/>
      <c r="D103" s="225" t="s">
        <v>161</v>
      </c>
      <c r="E103" s="235"/>
      <c r="F103" s="237" t="s">
        <v>1867</v>
      </c>
      <c r="G103" s="235"/>
      <c r="H103" s="238">
        <v>2.472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4</v>
      </c>
      <c r="AX103" s="14" t="s">
        <v>78</v>
      </c>
      <c r="AY103" s="244" t="s">
        <v>149</v>
      </c>
    </row>
    <row r="104" spans="1:63" s="12" customFormat="1" ht="22.8" customHeight="1">
      <c r="A104" s="12"/>
      <c r="B104" s="189"/>
      <c r="C104" s="190"/>
      <c r="D104" s="191" t="s">
        <v>69</v>
      </c>
      <c r="E104" s="203" t="s">
        <v>201</v>
      </c>
      <c r="F104" s="203" t="s">
        <v>794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SUM(P105:P113)</f>
        <v>0</v>
      </c>
      <c r="Q104" s="197"/>
      <c r="R104" s="198">
        <f>SUM(R105:R113)</f>
        <v>0</v>
      </c>
      <c r="S104" s="197"/>
      <c r="T104" s="199">
        <f>SUM(T105:T113)</f>
        <v>3.0378400000000005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78</v>
      </c>
      <c r="AT104" s="201" t="s">
        <v>69</v>
      </c>
      <c r="AU104" s="201" t="s">
        <v>78</v>
      </c>
      <c r="AY104" s="200" t="s">
        <v>149</v>
      </c>
      <c r="BK104" s="202">
        <f>SUM(BK105:BK113)</f>
        <v>0</v>
      </c>
    </row>
    <row r="105" spans="1:65" s="2" customFormat="1" ht="49.05" customHeight="1">
      <c r="A105" s="39"/>
      <c r="B105" s="40"/>
      <c r="C105" s="205" t="s">
        <v>189</v>
      </c>
      <c r="D105" s="205" t="s">
        <v>152</v>
      </c>
      <c r="E105" s="206" t="s">
        <v>1820</v>
      </c>
      <c r="F105" s="207" t="s">
        <v>1821</v>
      </c>
      <c r="G105" s="208" t="s">
        <v>382</v>
      </c>
      <c r="H105" s="209">
        <v>22.18</v>
      </c>
      <c r="I105" s="210"/>
      <c r="J105" s="211">
        <f>ROUND(I105*H105,2)</f>
        <v>0</v>
      </c>
      <c r="K105" s="207" t="s">
        <v>156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0.06</v>
      </c>
      <c r="T105" s="215">
        <f>S105*H105</f>
        <v>1.3308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174</v>
      </c>
      <c r="AT105" s="216" t="s">
        <v>152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1868</v>
      </c>
    </row>
    <row r="106" spans="1:47" s="2" customFormat="1" ht="12">
      <c r="A106" s="39"/>
      <c r="B106" s="40"/>
      <c r="C106" s="41"/>
      <c r="D106" s="218" t="s">
        <v>159</v>
      </c>
      <c r="E106" s="41"/>
      <c r="F106" s="219" t="s">
        <v>1823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159</v>
      </c>
      <c r="AU106" s="18" t="s">
        <v>80</v>
      </c>
    </row>
    <row r="107" spans="1:51" s="14" customFormat="1" ht="12">
      <c r="A107" s="14"/>
      <c r="B107" s="234"/>
      <c r="C107" s="235"/>
      <c r="D107" s="225" t="s">
        <v>161</v>
      </c>
      <c r="E107" s="236" t="s">
        <v>19</v>
      </c>
      <c r="F107" s="237" t="s">
        <v>1869</v>
      </c>
      <c r="G107" s="235"/>
      <c r="H107" s="238">
        <v>22.18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161</v>
      </c>
      <c r="AU107" s="244" t="s">
        <v>80</v>
      </c>
      <c r="AV107" s="14" t="s">
        <v>80</v>
      </c>
      <c r="AW107" s="14" t="s">
        <v>32</v>
      </c>
      <c r="AX107" s="14" t="s">
        <v>78</v>
      </c>
      <c r="AY107" s="244" t="s">
        <v>149</v>
      </c>
    </row>
    <row r="108" spans="1:65" s="2" customFormat="1" ht="33" customHeight="1">
      <c r="A108" s="39"/>
      <c r="B108" s="40"/>
      <c r="C108" s="205" t="s">
        <v>195</v>
      </c>
      <c r="D108" s="205" t="s">
        <v>152</v>
      </c>
      <c r="E108" s="206" t="s">
        <v>1798</v>
      </c>
      <c r="F108" s="207" t="s">
        <v>1799</v>
      </c>
      <c r="G108" s="208" t="s">
        <v>315</v>
      </c>
      <c r="H108" s="209">
        <v>10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0.165</v>
      </c>
      <c r="T108" s="215">
        <f>S108*H108</f>
        <v>1.6500000000000001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1870</v>
      </c>
    </row>
    <row r="109" spans="1:47" s="2" customFormat="1" ht="12">
      <c r="A109" s="39"/>
      <c r="B109" s="40"/>
      <c r="C109" s="41"/>
      <c r="D109" s="218" t="s">
        <v>159</v>
      </c>
      <c r="E109" s="41"/>
      <c r="F109" s="219" t="s">
        <v>1801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208</v>
      </c>
      <c r="G110" s="235"/>
      <c r="H110" s="238">
        <v>10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pans="1:65" s="2" customFormat="1" ht="24.15" customHeight="1">
      <c r="A111" s="39"/>
      <c r="B111" s="40"/>
      <c r="C111" s="205" t="s">
        <v>201</v>
      </c>
      <c r="D111" s="205" t="s">
        <v>152</v>
      </c>
      <c r="E111" s="206" t="s">
        <v>1826</v>
      </c>
      <c r="F111" s="207" t="s">
        <v>1827</v>
      </c>
      <c r="G111" s="208" t="s">
        <v>382</v>
      </c>
      <c r="H111" s="209">
        <v>23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0.00248</v>
      </c>
      <c r="T111" s="215">
        <f>S111*H111</f>
        <v>0.05704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1871</v>
      </c>
    </row>
    <row r="112" spans="1:47" s="2" customFormat="1" ht="12">
      <c r="A112" s="39"/>
      <c r="B112" s="40"/>
      <c r="C112" s="41"/>
      <c r="D112" s="218" t="s">
        <v>159</v>
      </c>
      <c r="E112" s="41"/>
      <c r="F112" s="219" t="s">
        <v>1829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pans="1:51" s="14" customFormat="1" ht="12">
      <c r="A113" s="14"/>
      <c r="B113" s="234"/>
      <c r="C113" s="235"/>
      <c r="D113" s="225" t="s">
        <v>161</v>
      </c>
      <c r="E113" s="236" t="s">
        <v>19</v>
      </c>
      <c r="F113" s="237" t="s">
        <v>1872</v>
      </c>
      <c r="G113" s="235"/>
      <c r="H113" s="238">
        <v>23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32</v>
      </c>
      <c r="AX113" s="14" t="s">
        <v>78</v>
      </c>
      <c r="AY113" s="244" t="s">
        <v>149</v>
      </c>
    </row>
    <row r="114" spans="1:63" s="12" customFormat="1" ht="22.8" customHeight="1">
      <c r="A114" s="12"/>
      <c r="B114" s="189"/>
      <c r="C114" s="190"/>
      <c r="D114" s="191" t="s">
        <v>69</v>
      </c>
      <c r="E114" s="203" t="s">
        <v>1026</v>
      </c>
      <c r="F114" s="203" t="s">
        <v>1027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SUM(P115:P118)</f>
        <v>0</v>
      </c>
      <c r="Q114" s="197"/>
      <c r="R114" s="198">
        <f>SUM(R115:R118)</f>
        <v>0</v>
      </c>
      <c r="S114" s="197"/>
      <c r="T114" s="199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SUM(BK115:BK118)</f>
        <v>0</v>
      </c>
    </row>
    <row r="115" spans="1:65" s="2" customFormat="1" ht="44.25" customHeight="1">
      <c r="A115" s="39"/>
      <c r="B115" s="40"/>
      <c r="C115" s="205" t="s">
        <v>208</v>
      </c>
      <c r="D115" s="205" t="s">
        <v>152</v>
      </c>
      <c r="E115" s="206" t="s">
        <v>1029</v>
      </c>
      <c r="F115" s="207" t="s">
        <v>1030</v>
      </c>
      <c r="G115" s="208" t="s">
        <v>443</v>
      </c>
      <c r="H115" s="209">
        <v>2.856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1873</v>
      </c>
    </row>
    <row r="116" spans="1:47" s="2" customFormat="1" ht="12">
      <c r="A116" s="39"/>
      <c r="B116" s="40"/>
      <c r="C116" s="41"/>
      <c r="D116" s="218" t="s">
        <v>159</v>
      </c>
      <c r="E116" s="41"/>
      <c r="F116" s="219" t="s">
        <v>1032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pans="1:65" s="2" customFormat="1" ht="55.5" customHeight="1">
      <c r="A117" s="39"/>
      <c r="B117" s="40"/>
      <c r="C117" s="205" t="s">
        <v>214</v>
      </c>
      <c r="D117" s="205" t="s">
        <v>152</v>
      </c>
      <c r="E117" s="206" t="s">
        <v>1806</v>
      </c>
      <c r="F117" s="207" t="s">
        <v>1807</v>
      </c>
      <c r="G117" s="208" t="s">
        <v>443</v>
      </c>
      <c r="H117" s="209">
        <v>3.038</v>
      </c>
      <c r="I117" s="210"/>
      <c r="J117" s="211">
        <f>ROUND(I117*H117,2)</f>
        <v>0</v>
      </c>
      <c r="K117" s="207" t="s">
        <v>156</v>
      </c>
      <c r="L117" s="45"/>
      <c r="M117" s="212" t="s">
        <v>19</v>
      </c>
      <c r="N117" s="213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152</v>
      </c>
      <c r="AU117" s="216" t="s">
        <v>80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174</v>
      </c>
      <c r="BM117" s="216" t="s">
        <v>1874</v>
      </c>
    </row>
    <row r="118" spans="1:47" s="2" customFormat="1" ht="12">
      <c r="A118" s="39"/>
      <c r="B118" s="40"/>
      <c r="C118" s="41"/>
      <c r="D118" s="218" t="s">
        <v>159</v>
      </c>
      <c r="E118" s="41"/>
      <c r="F118" s="219" t="s">
        <v>1809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159</v>
      </c>
      <c r="AU118" s="18" t="s">
        <v>80</v>
      </c>
    </row>
    <row r="119" spans="1:63" s="12" customFormat="1" ht="25.9" customHeight="1">
      <c r="A119" s="12"/>
      <c r="B119" s="189"/>
      <c r="C119" s="190"/>
      <c r="D119" s="191" t="s">
        <v>69</v>
      </c>
      <c r="E119" s="192" t="s">
        <v>1834</v>
      </c>
      <c r="F119" s="192" t="s">
        <v>1835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174</v>
      </c>
      <c r="AT119" s="201" t="s">
        <v>69</v>
      </c>
      <c r="AU119" s="201" t="s">
        <v>70</v>
      </c>
      <c r="AY119" s="200" t="s">
        <v>149</v>
      </c>
      <c r="BK119" s="202">
        <f>BK120</f>
        <v>0</v>
      </c>
    </row>
    <row r="120" spans="1:63" s="12" customFormat="1" ht="22.8" customHeight="1">
      <c r="A120" s="12"/>
      <c r="B120" s="189"/>
      <c r="C120" s="190"/>
      <c r="D120" s="191" t="s">
        <v>69</v>
      </c>
      <c r="E120" s="203" t="s">
        <v>1836</v>
      </c>
      <c r="F120" s="203" t="s">
        <v>1837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SUM(P121:P122)</f>
        <v>0</v>
      </c>
      <c r="Q120" s="197"/>
      <c r="R120" s="198">
        <f>SUM(R121:R122)</f>
        <v>0</v>
      </c>
      <c r="S120" s="197"/>
      <c r="T120" s="199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174</v>
      </c>
      <c r="AT120" s="201" t="s">
        <v>69</v>
      </c>
      <c r="AU120" s="201" t="s">
        <v>78</v>
      </c>
      <c r="AY120" s="200" t="s">
        <v>149</v>
      </c>
      <c r="BK120" s="202">
        <f>SUM(BK121:BK122)</f>
        <v>0</v>
      </c>
    </row>
    <row r="121" spans="1:65" s="2" customFormat="1" ht="24.9" customHeight="1">
      <c r="A121" s="39"/>
      <c r="B121" s="40"/>
      <c r="C121" s="205" t="s">
        <v>220</v>
      </c>
      <c r="D121" s="205" t="s">
        <v>152</v>
      </c>
      <c r="E121" s="206" t="s">
        <v>1838</v>
      </c>
      <c r="F121" s="207" t="s">
        <v>1839</v>
      </c>
      <c r="G121" s="208" t="s">
        <v>382</v>
      </c>
      <c r="H121" s="209">
        <v>21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1840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1840</v>
      </c>
      <c r="BM121" s="216" t="s">
        <v>1875</v>
      </c>
    </row>
    <row r="122" spans="1:65" s="2" customFormat="1" ht="16.5" customHeight="1">
      <c r="A122" s="39"/>
      <c r="B122" s="40"/>
      <c r="C122" s="205" t="s">
        <v>227</v>
      </c>
      <c r="D122" s="205" t="s">
        <v>152</v>
      </c>
      <c r="E122" s="206" t="s">
        <v>1842</v>
      </c>
      <c r="F122" s="207" t="s">
        <v>1843</v>
      </c>
      <c r="G122" s="208" t="s">
        <v>382</v>
      </c>
      <c r="H122" s="209">
        <v>22.18</v>
      </c>
      <c r="I122" s="210"/>
      <c r="J122" s="211">
        <f>ROUND(I122*H122,2)</f>
        <v>0</v>
      </c>
      <c r="K122" s="207" t="s">
        <v>19</v>
      </c>
      <c r="L122" s="45"/>
      <c r="M122" s="277" t="s">
        <v>19</v>
      </c>
      <c r="N122" s="278" t="s">
        <v>41</v>
      </c>
      <c r="O122" s="272"/>
      <c r="P122" s="279">
        <f>O122*H122</f>
        <v>0</v>
      </c>
      <c r="Q122" s="279">
        <v>0</v>
      </c>
      <c r="R122" s="279">
        <f>Q122*H122</f>
        <v>0</v>
      </c>
      <c r="S122" s="279">
        <v>0</v>
      </c>
      <c r="T122" s="28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1840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1840</v>
      </c>
      <c r="BM122" s="216" t="s">
        <v>1876</v>
      </c>
    </row>
    <row r="123" spans="1:31" s="2" customFormat="1" ht="6.95" customHeight="1">
      <c r="A123" s="39"/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85:K12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5" r:id="rId1" display="https://podminky.urs.cz/item/CS_URS_2022_02/596211110"/>
    <hyperlink ref="F100" r:id="rId2" display="https://podminky.urs.cz/item/CS_URS_2022_02/596211210"/>
    <hyperlink ref="F106" r:id="rId3" display="https://podminky.urs.cz/item/CS_URS_2022_02/966003812"/>
    <hyperlink ref="F109" r:id="rId4" display="https://podminky.urs.cz/item/CS_URS_2022_02/966071711"/>
    <hyperlink ref="F112" r:id="rId5" display="https://podminky.urs.cz/item/CS_URS_2022_02/966071822"/>
    <hyperlink ref="F116" r:id="rId6" display="https://podminky.urs.cz/item/CS_URS_2022_02/998225111"/>
    <hyperlink ref="F118" r:id="rId7" display="https://podminky.urs.cz/item/CS_URS_2022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1877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ROUND((SUM(BE86:BE123)),2)</f>
        <v>0</v>
      </c>
      <c r="G33" s="39"/>
      <c r="H33" s="39"/>
      <c r="I33" s="149">
        <v>0.21</v>
      </c>
      <c r="J33" s="148">
        <f>ROUND(((SUM(BE86:BE123))*I33),2)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ROUND((SUM(BF86:BF123)),2)</f>
        <v>0</v>
      </c>
      <c r="G34" s="39"/>
      <c r="H34" s="39"/>
      <c r="I34" s="149">
        <v>0.15</v>
      </c>
      <c r="J34" s="148">
        <f>ROUND(((SUM(BF86:BF123))*I34),2)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ROUND((SUM(BG86:BG123)),2)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ROUND((SUM(BH86:BH123)),2)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ROUND((SUM(BI86:BI123)),2)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925 - Úprava oplocení na p.č. 109/1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1878</v>
      </c>
      <c r="E62" s="175"/>
      <c r="F62" s="175"/>
      <c r="G62" s="175"/>
      <c r="H62" s="175"/>
      <c r="I62" s="175"/>
      <c r="J62" s="176">
        <f>J98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J114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1430</v>
      </c>
      <c r="E65" s="169"/>
      <c r="F65" s="169"/>
      <c r="G65" s="169"/>
      <c r="H65" s="169"/>
      <c r="I65" s="169"/>
      <c r="J65" s="170">
        <f>J117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1879</v>
      </c>
      <c r="E66" s="175"/>
      <c r="F66" s="175"/>
      <c r="G66" s="175"/>
      <c r="H66" s="175"/>
      <c r="I66" s="175"/>
      <c r="J66" s="176">
        <f>J118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925 - Úprava oplocení na p.č. 109/1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P87+P117</f>
        <v>0</v>
      </c>
      <c r="Q86" s="97"/>
      <c r="R86" s="186">
        <f>R87+R117</f>
        <v>0.46318151</v>
      </c>
      <c r="S86" s="97"/>
      <c r="T86" s="187">
        <f>T87+T117</f>
        <v>0.21281399999999998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BK87+BK117</f>
        <v>0</v>
      </c>
    </row>
    <row r="87" spans="1:63" s="12" customFormat="1" ht="25.9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P88+P98+P102+P114</f>
        <v>0</v>
      </c>
      <c r="Q87" s="197"/>
      <c r="R87" s="198">
        <f>R88+R98+R102+R114</f>
        <v>0.46318151</v>
      </c>
      <c r="S87" s="197"/>
      <c r="T87" s="199">
        <f>T88+T98+T102+T114</f>
        <v>0.027024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BK88+BK98+BK102+BK114</f>
        <v>0</v>
      </c>
    </row>
    <row r="88" spans="1:63" s="12" customFormat="1" ht="22.8" customHeight="1">
      <c r="A88" s="12"/>
      <c r="B88" s="189"/>
      <c r="C88" s="190"/>
      <c r="D88" s="191" t="s">
        <v>69</v>
      </c>
      <c r="E88" s="203" t="s">
        <v>169</v>
      </c>
      <c r="F88" s="203" t="s">
        <v>1204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SUM(P89:P97)</f>
        <v>0</v>
      </c>
      <c r="Q88" s="197"/>
      <c r="R88" s="198">
        <f>SUM(R89:R97)</f>
        <v>0.42491651</v>
      </c>
      <c r="S88" s="197"/>
      <c r="T88" s="199">
        <f>SUM(T89:T97)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SUM(BK89:BK97)</f>
        <v>0</v>
      </c>
    </row>
    <row r="89" spans="1:65" s="2" customFormat="1" ht="24.15" customHeight="1">
      <c r="A89" s="39"/>
      <c r="B89" s="40"/>
      <c r="C89" s="205" t="s">
        <v>78</v>
      </c>
      <c r="D89" s="205" t="s">
        <v>152</v>
      </c>
      <c r="E89" s="206" t="s">
        <v>1880</v>
      </c>
      <c r="F89" s="207" t="s">
        <v>1881</v>
      </c>
      <c r="G89" s="208" t="s">
        <v>382</v>
      </c>
      <c r="H89" s="209">
        <v>5.63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1882</v>
      </c>
    </row>
    <row r="90" spans="1:47" s="2" customFormat="1" ht="12">
      <c r="A90" s="39"/>
      <c r="B90" s="40"/>
      <c r="C90" s="41"/>
      <c r="D90" s="218" t="s">
        <v>159</v>
      </c>
      <c r="E90" s="41"/>
      <c r="F90" s="219" t="s">
        <v>1883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pans="1:51" s="14" customFormat="1" ht="12">
      <c r="A91" s="14"/>
      <c r="B91" s="234"/>
      <c r="C91" s="235"/>
      <c r="D91" s="225" t="s">
        <v>161</v>
      </c>
      <c r="E91" s="236" t="s">
        <v>19</v>
      </c>
      <c r="F91" s="237" t="s">
        <v>1884</v>
      </c>
      <c r="G91" s="235"/>
      <c r="H91" s="238">
        <v>5.63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pans="1:65" s="2" customFormat="1" ht="37.8" customHeight="1">
      <c r="A92" s="39"/>
      <c r="B92" s="40"/>
      <c r="C92" s="205" t="s">
        <v>80</v>
      </c>
      <c r="D92" s="205" t="s">
        <v>152</v>
      </c>
      <c r="E92" s="206" t="s">
        <v>1885</v>
      </c>
      <c r="F92" s="207" t="s">
        <v>1886</v>
      </c>
      <c r="G92" s="208" t="s">
        <v>391</v>
      </c>
      <c r="H92" s="209">
        <v>0.169</v>
      </c>
      <c r="I92" s="210"/>
      <c r="J92" s="211">
        <f>ROUND(I92*H92,2)</f>
        <v>0</v>
      </c>
      <c r="K92" s="207" t="s">
        <v>156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2.50187</v>
      </c>
      <c r="R92" s="214">
        <f>Q92*H92</f>
        <v>0.42281603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174</v>
      </c>
      <c r="BM92" s="216" t="s">
        <v>1887</v>
      </c>
    </row>
    <row r="93" spans="1:47" s="2" customFormat="1" ht="12">
      <c r="A93" s="39"/>
      <c r="B93" s="40"/>
      <c r="C93" s="41"/>
      <c r="D93" s="218" t="s">
        <v>159</v>
      </c>
      <c r="E93" s="41"/>
      <c r="F93" s="219" t="s">
        <v>1888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159</v>
      </c>
      <c r="AU93" s="18" t="s">
        <v>80</v>
      </c>
    </row>
    <row r="94" spans="1:51" s="14" customFormat="1" ht="12">
      <c r="A94" s="14"/>
      <c r="B94" s="234"/>
      <c r="C94" s="235"/>
      <c r="D94" s="225" t="s">
        <v>161</v>
      </c>
      <c r="E94" s="236" t="s">
        <v>19</v>
      </c>
      <c r="F94" s="237" t="s">
        <v>1889</v>
      </c>
      <c r="G94" s="235"/>
      <c r="H94" s="238">
        <v>0.169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78</v>
      </c>
      <c r="AY94" s="244" t="s">
        <v>149</v>
      </c>
    </row>
    <row r="95" spans="1:65" s="2" customFormat="1" ht="24.15" customHeight="1">
      <c r="A95" s="39"/>
      <c r="B95" s="40"/>
      <c r="C95" s="205" t="s">
        <v>169</v>
      </c>
      <c r="D95" s="205" t="s">
        <v>152</v>
      </c>
      <c r="E95" s="206" t="s">
        <v>1890</v>
      </c>
      <c r="F95" s="207" t="s">
        <v>1891</v>
      </c>
      <c r="G95" s="208" t="s">
        <v>443</v>
      </c>
      <c r="H95" s="209">
        <v>0.002</v>
      </c>
      <c r="I95" s="210"/>
      <c r="J95" s="211">
        <f>ROUND(I95*H95,2)</f>
        <v>0</v>
      </c>
      <c r="K95" s="207" t="s">
        <v>156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1.05024</v>
      </c>
      <c r="R95" s="214">
        <f>Q95*H95</f>
        <v>0.00210048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174</v>
      </c>
      <c r="AT95" s="216" t="s">
        <v>152</v>
      </c>
      <c r="AU95" s="216" t="s">
        <v>80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174</v>
      </c>
      <c r="BM95" s="216" t="s">
        <v>1892</v>
      </c>
    </row>
    <row r="96" spans="1:47" s="2" customFormat="1" ht="12">
      <c r="A96" s="39"/>
      <c r="B96" s="40"/>
      <c r="C96" s="41"/>
      <c r="D96" s="218" t="s">
        <v>159</v>
      </c>
      <c r="E96" s="41"/>
      <c r="F96" s="219" t="s">
        <v>1893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159</v>
      </c>
      <c r="AU96" s="18" t="s">
        <v>80</v>
      </c>
    </row>
    <row r="97" spans="1:51" s="14" customFormat="1" ht="12">
      <c r="A97" s="14"/>
      <c r="B97" s="234"/>
      <c r="C97" s="235"/>
      <c r="D97" s="225" t="s">
        <v>161</v>
      </c>
      <c r="E97" s="236" t="s">
        <v>19</v>
      </c>
      <c r="F97" s="237" t="s">
        <v>1894</v>
      </c>
      <c r="G97" s="235"/>
      <c r="H97" s="238">
        <v>0.002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78</v>
      </c>
      <c r="AY97" s="244" t="s">
        <v>149</v>
      </c>
    </row>
    <row r="98" spans="1:63" s="12" customFormat="1" ht="22.8" customHeight="1">
      <c r="A98" s="12"/>
      <c r="B98" s="189"/>
      <c r="C98" s="190"/>
      <c r="D98" s="191" t="s">
        <v>69</v>
      </c>
      <c r="E98" s="203" t="s">
        <v>185</v>
      </c>
      <c r="F98" s="203" t="s">
        <v>1895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0.027024</v>
      </c>
      <c r="S98" s="197"/>
      <c r="T98" s="199">
        <f>SUM(T99:T101)</f>
        <v>0.027024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78</v>
      </c>
      <c r="AT98" s="201" t="s">
        <v>69</v>
      </c>
      <c r="AU98" s="201" t="s">
        <v>78</v>
      </c>
      <c r="AY98" s="200" t="s">
        <v>149</v>
      </c>
      <c r="BK98" s="202">
        <f>SUM(BK99:BK101)</f>
        <v>0</v>
      </c>
    </row>
    <row r="99" spans="1:65" s="2" customFormat="1" ht="24.15" customHeight="1">
      <c r="A99" s="39"/>
      <c r="B99" s="40"/>
      <c r="C99" s="205" t="s">
        <v>174</v>
      </c>
      <c r="D99" s="205" t="s">
        <v>152</v>
      </c>
      <c r="E99" s="206" t="s">
        <v>1896</v>
      </c>
      <c r="F99" s="207" t="s">
        <v>1897</v>
      </c>
      <c r="G99" s="208" t="s">
        <v>310</v>
      </c>
      <c r="H99" s="209">
        <v>1.126</v>
      </c>
      <c r="I99" s="210"/>
      <c r="J99" s="211">
        <f>ROUND(I99*H99,2)</f>
        <v>0</v>
      </c>
      <c r="K99" s="207" t="s">
        <v>156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0.024</v>
      </c>
      <c r="R99" s="214">
        <f>Q99*H99</f>
        <v>0.027024</v>
      </c>
      <c r="S99" s="214">
        <v>0.024</v>
      </c>
      <c r="T99" s="215">
        <f>S99*H99</f>
        <v>0.027024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174</v>
      </c>
      <c r="AT99" s="216" t="s">
        <v>152</v>
      </c>
      <c r="AU99" s="216" t="s">
        <v>80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174</v>
      </c>
      <c r="BM99" s="216" t="s">
        <v>1898</v>
      </c>
    </row>
    <row r="100" spans="1:47" s="2" customFormat="1" ht="12">
      <c r="A100" s="39"/>
      <c r="B100" s="40"/>
      <c r="C100" s="41"/>
      <c r="D100" s="218" t="s">
        <v>159</v>
      </c>
      <c r="E100" s="41"/>
      <c r="F100" s="219" t="s">
        <v>1899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159</v>
      </c>
      <c r="AU100" s="18" t="s">
        <v>80</v>
      </c>
    </row>
    <row r="101" spans="1:51" s="14" customFormat="1" ht="12">
      <c r="A101" s="14"/>
      <c r="B101" s="234"/>
      <c r="C101" s="235"/>
      <c r="D101" s="225" t="s">
        <v>161</v>
      </c>
      <c r="E101" s="236" t="s">
        <v>19</v>
      </c>
      <c r="F101" s="237" t="s">
        <v>1900</v>
      </c>
      <c r="G101" s="235"/>
      <c r="H101" s="238">
        <v>1.126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78</v>
      </c>
      <c r="AY101" s="244" t="s">
        <v>149</v>
      </c>
    </row>
    <row r="102" spans="1:63" s="12" customFormat="1" ht="22.8" customHeight="1">
      <c r="A102" s="12"/>
      <c r="B102" s="189"/>
      <c r="C102" s="190"/>
      <c r="D102" s="191" t="s">
        <v>69</v>
      </c>
      <c r="E102" s="203" t="s">
        <v>201</v>
      </c>
      <c r="F102" s="203" t="s">
        <v>794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SUM(P103:P113)</f>
        <v>0</v>
      </c>
      <c r="Q102" s="197"/>
      <c r="R102" s="198">
        <f>SUM(R103:R113)</f>
        <v>0.011241000000000001</v>
      </c>
      <c r="S102" s="197"/>
      <c r="T102" s="199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78</v>
      </c>
      <c r="AT102" s="201" t="s">
        <v>69</v>
      </c>
      <c r="AU102" s="201" t="s">
        <v>78</v>
      </c>
      <c r="AY102" s="200" t="s">
        <v>149</v>
      </c>
      <c r="BK102" s="202">
        <f>SUM(BK103:BK113)</f>
        <v>0</v>
      </c>
    </row>
    <row r="103" spans="1:65" s="2" customFormat="1" ht="24.15" customHeight="1">
      <c r="A103" s="39"/>
      <c r="B103" s="40"/>
      <c r="C103" s="205" t="s">
        <v>148</v>
      </c>
      <c r="D103" s="205" t="s">
        <v>152</v>
      </c>
      <c r="E103" s="206" t="s">
        <v>1901</v>
      </c>
      <c r="F103" s="207" t="s">
        <v>1902</v>
      </c>
      <c r="G103" s="208" t="s">
        <v>310</v>
      </c>
      <c r="H103" s="209">
        <v>1.126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0.0015</v>
      </c>
      <c r="R103" s="214">
        <f>Q103*H103</f>
        <v>0.001689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174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174</v>
      </c>
      <c r="BM103" s="216" t="s">
        <v>1903</v>
      </c>
    </row>
    <row r="104" spans="1:47" s="2" customFormat="1" ht="12">
      <c r="A104" s="39"/>
      <c r="B104" s="40"/>
      <c r="C104" s="41"/>
      <c r="D104" s="218" t="s">
        <v>159</v>
      </c>
      <c r="E104" s="41"/>
      <c r="F104" s="219" t="s">
        <v>1904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pans="1:51" s="14" customFormat="1" ht="12">
      <c r="A105" s="14"/>
      <c r="B105" s="234"/>
      <c r="C105" s="235"/>
      <c r="D105" s="225" t="s">
        <v>161</v>
      </c>
      <c r="E105" s="236" t="s">
        <v>19</v>
      </c>
      <c r="F105" s="237" t="s">
        <v>1905</v>
      </c>
      <c r="G105" s="235"/>
      <c r="H105" s="238">
        <v>1.126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78</v>
      </c>
      <c r="AY105" s="244" t="s">
        <v>149</v>
      </c>
    </row>
    <row r="106" spans="1:65" s="2" customFormat="1" ht="33" customHeight="1">
      <c r="A106" s="39"/>
      <c r="B106" s="40"/>
      <c r="C106" s="205" t="s">
        <v>185</v>
      </c>
      <c r="D106" s="205" t="s">
        <v>152</v>
      </c>
      <c r="E106" s="206" t="s">
        <v>1906</v>
      </c>
      <c r="F106" s="207" t="s">
        <v>1907</v>
      </c>
      <c r="G106" s="208" t="s">
        <v>310</v>
      </c>
      <c r="H106" s="209">
        <v>1.126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174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174</v>
      </c>
      <c r="BM106" s="216" t="s">
        <v>1908</v>
      </c>
    </row>
    <row r="107" spans="1:47" s="2" customFormat="1" ht="12">
      <c r="A107" s="39"/>
      <c r="B107" s="40"/>
      <c r="C107" s="41"/>
      <c r="D107" s="218" t="s">
        <v>159</v>
      </c>
      <c r="E107" s="41"/>
      <c r="F107" s="219" t="s">
        <v>1909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pans="1:51" s="14" customFormat="1" ht="12">
      <c r="A108" s="14"/>
      <c r="B108" s="234"/>
      <c r="C108" s="235"/>
      <c r="D108" s="225" t="s">
        <v>161</v>
      </c>
      <c r="E108" s="236" t="s">
        <v>19</v>
      </c>
      <c r="F108" s="237" t="s">
        <v>1905</v>
      </c>
      <c r="G108" s="235"/>
      <c r="H108" s="238">
        <v>1.126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161</v>
      </c>
      <c r="AU108" s="244" t="s">
        <v>80</v>
      </c>
      <c r="AV108" s="14" t="s">
        <v>80</v>
      </c>
      <c r="AW108" s="14" t="s">
        <v>32</v>
      </c>
      <c r="AX108" s="14" t="s">
        <v>78</v>
      </c>
      <c r="AY108" s="244" t="s">
        <v>149</v>
      </c>
    </row>
    <row r="109" spans="1:65" s="2" customFormat="1" ht="37.8" customHeight="1">
      <c r="A109" s="39"/>
      <c r="B109" s="40"/>
      <c r="C109" s="205" t="s">
        <v>189</v>
      </c>
      <c r="D109" s="205" t="s">
        <v>152</v>
      </c>
      <c r="E109" s="206" t="s">
        <v>1910</v>
      </c>
      <c r="F109" s="207" t="s">
        <v>1911</v>
      </c>
      <c r="G109" s="208" t="s">
        <v>382</v>
      </c>
      <c r="H109" s="209">
        <v>14.8</v>
      </c>
      <c r="I109" s="210"/>
      <c r="J109" s="211">
        <f>ROUND(I109*H109,2)</f>
        <v>0</v>
      </c>
      <c r="K109" s="207" t="s">
        <v>156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0.00024</v>
      </c>
      <c r="R109" s="214">
        <f>Q109*H109</f>
        <v>0.0035520000000000005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1912</v>
      </c>
    </row>
    <row r="110" spans="1:47" s="2" customFormat="1" ht="12">
      <c r="A110" s="39"/>
      <c r="B110" s="40"/>
      <c r="C110" s="41"/>
      <c r="D110" s="218" t="s">
        <v>159</v>
      </c>
      <c r="E110" s="41"/>
      <c r="F110" s="219" t="s">
        <v>1913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159</v>
      </c>
      <c r="AU110" s="18" t="s">
        <v>80</v>
      </c>
    </row>
    <row r="111" spans="1:51" s="14" customFormat="1" ht="12">
      <c r="A111" s="14"/>
      <c r="B111" s="234"/>
      <c r="C111" s="235"/>
      <c r="D111" s="225" t="s">
        <v>161</v>
      </c>
      <c r="E111" s="236" t="s">
        <v>19</v>
      </c>
      <c r="F111" s="237" t="s">
        <v>1914</v>
      </c>
      <c r="G111" s="235"/>
      <c r="H111" s="238">
        <v>14.8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78</v>
      </c>
      <c r="AY111" s="244" t="s">
        <v>149</v>
      </c>
    </row>
    <row r="112" spans="1:65" s="2" customFormat="1" ht="24.15" customHeight="1">
      <c r="A112" s="39"/>
      <c r="B112" s="40"/>
      <c r="C112" s="259" t="s">
        <v>195</v>
      </c>
      <c r="D112" s="259" t="s">
        <v>440</v>
      </c>
      <c r="E112" s="260" t="s">
        <v>1915</v>
      </c>
      <c r="F112" s="261" t="s">
        <v>1916</v>
      </c>
      <c r="G112" s="262" t="s">
        <v>443</v>
      </c>
      <c r="H112" s="263">
        <v>0.006</v>
      </c>
      <c r="I112" s="264"/>
      <c r="J112" s="265">
        <f>ROUND(I112*H112,2)</f>
        <v>0</v>
      </c>
      <c r="K112" s="261" t="s">
        <v>156</v>
      </c>
      <c r="L112" s="266"/>
      <c r="M112" s="267" t="s">
        <v>19</v>
      </c>
      <c r="N112" s="268" t="s">
        <v>41</v>
      </c>
      <c r="O112" s="85"/>
      <c r="P112" s="214">
        <f>O112*H112</f>
        <v>0</v>
      </c>
      <c r="Q112" s="214">
        <v>1</v>
      </c>
      <c r="R112" s="214">
        <f>Q112*H112</f>
        <v>0.006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195</v>
      </c>
      <c r="AT112" s="216" t="s">
        <v>440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174</v>
      </c>
      <c r="BM112" s="216" t="s">
        <v>1917</v>
      </c>
    </row>
    <row r="113" spans="1:51" s="14" customFormat="1" ht="12">
      <c r="A113" s="14"/>
      <c r="B113" s="234"/>
      <c r="C113" s="235"/>
      <c r="D113" s="225" t="s">
        <v>161</v>
      </c>
      <c r="E113" s="235"/>
      <c r="F113" s="237" t="s">
        <v>1918</v>
      </c>
      <c r="G113" s="235"/>
      <c r="H113" s="238">
        <v>0.006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4</v>
      </c>
      <c r="AX113" s="14" t="s">
        <v>78</v>
      </c>
      <c r="AY113" s="244" t="s">
        <v>149</v>
      </c>
    </row>
    <row r="114" spans="1:63" s="12" customFormat="1" ht="22.8" customHeight="1">
      <c r="A114" s="12"/>
      <c r="B114" s="189"/>
      <c r="C114" s="190"/>
      <c r="D114" s="191" t="s">
        <v>69</v>
      </c>
      <c r="E114" s="203" t="s">
        <v>1026</v>
      </c>
      <c r="F114" s="203" t="s">
        <v>1027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SUM(P115:P116)</f>
        <v>0</v>
      </c>
      <c r="Q114" s="197"/>
      <c r="R114" s="198">
        <f>SUM(R115:R116)</f>
        <v>0</v>
      </c>
      <c r="S114" s="197"/>
      <c r="T114" s="199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SUM(BK115:BK116)</f>
        <v>0</v>
      </c>
    </row>
    <row r="115" spans="1:65" s="2" customFormat="1" ht="55.5" customHeight="1">
      <c r="A115" s="39"/>
      <c r="B115" s="40"/>
      <c r="C115" s="205" t="s">
        <v>201</v>
      </c>
      <c r="D115" s="205" t="s">
        <v>152</v>
      </c>
      <c r="E115" s="206" t="s">
        <v>1806</v>
      </c>
      <c r="F115" s="207" t="s">
        <v>1807</v>
      </c>
      <c r="G115" s="208" t="s">
        <v>443</v>
      </c>
      <c r="H115" s="209">
        <v>0.463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1919</v>
      </c>
    </row>
    <row r="116" spans="1:47" s="2" customFormat="1" ht="12">
      <c r="A116" s="39"/>
      <c r="B116" s="40"/>
      <c r="C116" s="41"/>
      <c r="D116" s="218" t="s">
        <v>159</v>
      </c>
      <c r="E116" s="41"/>
      <c r="F116" s="219" t="s">
        <v>1809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pans="1:63" s="12" customFormat="1" ht="25.9" customHeight="1">
      <c r="A117" s="12"/>
      <c r="B117" s="189"/>
      <c r="C117" s="190"/>
      <c r="D117" s="191" t="s">
        <v>69</v>
      </c>
      <c r="E117" s="192" t="s">
        <v>1563</v>
      </c>
      <c r="F117" s="192" t="s">
        <v>1564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</f>
        <v>0</v>
      </c>
      <c r="Q117" s="197"/>
      <c r="R117" s="198">
        <f>R118</f>
        <v>0</v>
      </c>
      <c r="S117" s="197"/>
      <c r="T117" s="199">
        <f>T118</f>
        <v>0.18578999999999998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80</v>
      </c>
      <c r="AT117" s="201" t="s">
        <v>69</v>
      </c>
      <c r="AU117" s="201" t="s">
        <v>70</v>
      </c>
      <c r="AY117" s="200" t="s">
        <v>149</v>
      </c>
      <c r="BK117" s="202">
        <f>BK118</f>
        <v>0</v>
      </c>
    </row>
    <row r="118" spans="1:63" s="12" customFormat="1" ht="22.8" customHeight="1">
      <c r="A118" s="12"/>
      <c r="B118" s="189"/>
      <c r="C118" s="190"/>
      <c r="D118" s="191" t="s">
        <v>69</v>
      </c>
      <c r="E118" s="203" t="s">
        <v>1920</v>
      </c>
      <c r="F118" s="203" t="s">
        <v>1921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SUM(P119:P123)</f>
        <v>0</v>
      </c>
      <c r="Q118" s="197"/>
      <c r="R118" s="198">
        <f>SUM(R119:R123)</f>
        <v>0</v>
      </c>
      <c r="S118" s="197"/>
      <c r="T118" s="199">
        <f>SUM(T119:T123)</f>
        <v>0.18578999999999998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80</v>
      </c>
      <c r="AT118" s="201" t="s">
        <v>69</v>
      </c>
      <c r="AU118" s="201" t="s">
        <v>78</v>
      </c>
      <c r="AY118" s="200" t="s">
        <v>149</v>
      </c>
      <c r="BK118" s="202">
        <f>SUM(BK119:BK123)</f>
        <v>0</v>
      </c>
    </row>
    <row r="119" spans="1:65" s="2" customFormat="1" ht="33" customHeight="1">
      <c r="A119" s="39"/>
      <c r="B119" s="40"/>
      <c r="C119" s="205" t="s">
        <v>208</v>
      </c>
      <c r="D119" s="205" t="s">
        <v>152</v>
      </c>
      <c r="E119" s="206" t="s">
        <v>1922</v>
      </c>
      <c r="F119" s="207" t="s">
        <v>1923</v>
      </c>
      <c r="G119" s="208" t="s">
        <v>310</v>
      </c>
      <c r="H119" s="209">
        <v>8.445</v>
      </c>
      <c r="I119" s="210"/>
      <c r="J119" s="211">
        <f>ROUND(I119*H119,2)</f>
        <v>0</v>
      </c>
      <c r="K119" s="207" t="s">
        <v>156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0.022</v>
      </c>
      <c r="T119" s="215">
        <f>S119*H119</f>
        <v>0.18578999999999998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245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245</v>
      </c>
      <c r="BM119" s="216" t="s">
        <v>1924</v>
      </c>
    </row>
    <row r="120" spans="1:47" s="2" customFormat="1" ht="12">
      <c r="A120" s="39"/>
      <c r="B120" s="40"/>
      <c r="C120" s="41"/>
      <c r="D120" s="218" t="s">
        <v>159</v>
      </c>
      <c r="E120" s="41"/>
      <c r="F120" s="219" t="s">
        <v>1925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159</v>
      </c>
      <c r="AU120" s="18" t="s">
        <v>80</v>
      </c>
    </row>
    <row r="121" spans="1:51" s="14" customFormat="1" ht="12">
      <c r="A121" s="14"/>
      <c r="B121" s="234"/>
      <c r="C121" s="235"/>
      <c r="D121" s="225" t="s">
        <v>161</v>
      </c>
      <c r="E121" s="236" t="s">
        <v>19</v>
      </c>
      <c r="F121" s="237" t="s">
        <v>1926</v>
      </c>
      <c r="G121" s="235"/>
      <c r="H121" s="238">
        <v>3.48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161</v>
      </c>
      <c r="AU121" s="244" t="s">
        <v>80</v>
      </c>
      <c r="AV121" s="14" t="s">
        <v>80</v>
      </c>
      <c r="AW121" s="14" t="s">
        <v>32</v>
      </c>
      <c r="AX121" s="14" t="s">
        <v>70</v>
      </c>
      <c r="AY121" s="244" t="s">
        <v>149</v>
      </c>
    </row>
    <row r="122" spans="1:51" s="14" customFormat="1" ht="12">
      <c r="A122" s="14"/>
      <c r="B122" s="234"/>
      <c r="C122" s="235"/>
      <c r="D122" s="225" t="s">
        <v>161</v>
      </c>
      <c r="E122" s="236" t="s">
        <v>19</v>
      </c>
      <c r="F122" s="237" t="s">
        <v>1927</v>
      </c>
      <c r="G122" s="235"/>
      <c r="H122" s="238">
        <v>4.965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70</v>
      </c>
      <c r="AY122" s="244" t="s">
        <v>149</v>
      </c>
    </row>
    <row r="123" spans="1:51" s="15" customFormat="1" ht="12">
      <c r="A123" s="15"/>
      <c r="B123" s="245"/>
      <c r="C123" s="246"/>
      <c r="D123" s="225" t="s">
        <v>161</v>
      </c>
      <c r="E123" s="247" t="s">
        <v>19</v>
      </c>
      <c r="F123" s="248" t="s">
        <v>207</v>
      </c>
      <c r="G123" s="246"/>
      <c r="H123" s="249">
        <v>8.445</v>
      </c>
      <c r="I123" s="250"/>
      <c r="J123" s="246"/>
      <c r="K123" s="246"/>
      <c r="L123" s="251"/>
      <c r="M123" s="274"/>
      <c r="N123" s="275"/>
      <c r="O123" s="275"/>
      <c r="P123" s="275"/>
      <c r="Q123" s="275"/>
      <c r="R123" s="275"/>
      <c r="S123" s="275"/>
      <c r="T123" s="27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161</v>
      </c>
      <c r="AU123" s="255" t="s">
        <v>80</v>
      </c>
      <c r="AV123" s="15" t="s">
        <v>174</v>
      </c>
      <c r="AW123" s="15" t="s">
        <v>32</v>
      </c>
      <c r="AX123" s="15" t="s">
        <v>78</v>
      </c>
      <c r="AY123" s="255" t="s">
        <v>149</v>
      </c>
    </row>
    <row r="124" spans="1:31" s="2" customFormat="1" ht="6.95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85:K12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348181110"/>
    <hyperlink ref="F93" r:id="rId2" display="https://podminky.urs.cz/item/CS_URS_2022_02/348321218"/>
    <hyperlink ref="F96" r:id="rId3" display="https://podminky.urs.cz/item/CS_URS_2022_02/348361216"/>
    <hyperlink ref="F100" r:id="rId4" display="https://podminky.urs.cz/item/CS_URS_2022_02/629995201"/>
    <hyperlink ref="F104" r:id="rId5" display="https://podminky.urs.cz/item/CS_URS_2022_02/985323211"/>
    <hyperlink ref="F107" r:id="rId6" display="https://podminky.urs.cz/item/CS_URS_2022_02/985323912"/>
    <hyperlink ref="F110" r:id="rId7" display="https://podminky.urs.cz/item/CS_URS_2022_02/985331211"/>
    <hyperlink ref="F116" r:id="rId8" display="https://podminky.urs.cz/item/CS_URS_2022_02/998232110"/>
    <hyperlink ref="F120" r:id="rId9" display="https://podminky.urs.cz/item/CS_URS_2022_02/7621118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1928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ROUND((SUM(BE86:BE123)),2)</f>
        <v>0</v>
      </c>
      <c r="G33" s="39"/>
      <c r="H33" s="39"/>
      <c r="I33" s="149">
        <v>0.21</v>
      </c>
      <c r="J33" s="148">
        <f>ROUND(((SUM(BE86:BE123))*I33),2)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ROUND((SUM(BF86:BF123)),2)</f>
        <v>0</v>
      </c>
      <c r="G34" s="39"/>
      <c r="H34" s="39"/>
      <c r="I34" s="149">
        <v>0.15</v>
      </c>
      <c r="J34" s="148">
        <f>ROUND(((SUM(BF86:BF123))*I34),2)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ROUND((SUM(BG86:BG123)),2)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ROUND((SUM(BH86:BH123)),2)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ROUND((SUM(BI86:BI123)),2)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926 - Úprava oplocení na p.č. 148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1878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J115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1430</v>
      </c>
      <c r="E65" s="169"/>
      <c r="F65" s="169"/>
      <c r="G65" s="169"/>
      <c r="H65" s="169"/>
      <c r="I65" s="169"/>
      <c r="J65" s="170">
        <f>J118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1879</v>
      </c>
      <c r="E66" s="175"/>
      <c r="F66" s="175"/>
      <c r="G66" s="175"/>
      <c r="H66" s="175"/>
      <c r="I66" s="175"/>
      <c r="J66" s="176">
        <f>J119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926 - Úprava oplocení na p.č. 148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P87+P118</f>
        <v>0</v>
      </c>
      <c r="Q86" s="97"/>
      <c r="R86" s="186">
        <f>R87+R118</f>
        <v>0.85128948</v>
      </c>
      <c r="S86" s="97"/>
      <c r="T86" s="187">
        <f>T87+T118</f>
        <v>0.33798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BK87+BK118</f>
        <v>0</v>
      </c>
    </row>
    <row r="87" spans="1:63" s="12" customFormat="1" ht="25.9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P88+P99+P103+P115</f>
        <v>0</v>
      </c>
      <c r="Q87" s="197"/>
      <c r="R87" s="198">
        <f>R88+R99+R103+R115</f>
        <v>0.85128948</v>
      </c>
      <c r="S87" s="197"/>
      <c r="T87" s="199">
        <f>T88+T99+T103+T115</f>
        <v>0.05088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BK88+BK99+BK103+BK115</f>
        <v>0</v>
      </c>
    </row>
    <row r="88" spans="1:63" s="12" customFormat="1" ht="22.8" customHeight="1">
      <c r="A88" s="12"/>
      <c r="B88" s="189"/>
      <c r="C88" s="190"/>
      <c r="D88" s="191" t="s">
        <v>69</v>
      </c>
      <c r="E88" s="203" t="s">
        <v>169</v>
      </c>
      <c r="F88" s="203" t="s">
        <v>1204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SUM(P89:P98)</f>
        <v>0</v>
      </c>
      <c r="Q88" s="197"/>
      <c r="R88" s="198">
        <f>SUM(R89:R98)</f>
        <v>0.79063748</v>
      </c>
      <c r="S88" s="197"/>
      <c r="T88" s="199">
        <f>SUM(T89:T98)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SUM(BK89:BK98)</f>
        <v>0</v>
      </c>
    </row>
    <row r="89" spans="1:65" s="2" customFormat="1" ht="37.8" customHeight="1">
      <c r="A89" s="39"/>
      <c r="B89" s="40"/>
      <c r="C89" s="205" t="s">
        <v>78</v>
      </c>
      <c r="D89" s="205" t="s">
        <v>152</v>
      </c>
      <c r="E89" s="206" t="s">
        <v>1929</v>
      </c>
      <c r="F89" s="207" t="s">
        <v>1930</v>
      </c>
      <c r="G89" s="208" t="s">
        <v>391</v>
      </c>
      <c r="H89" s="209">
        <v>0.124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2.50187</v>
      </c>
      <c r="R89" s="214">
        <f>Q89*H89</f>
        <v>0.31023187999999996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1931</v>
      </c>
    </row>
    <row r="90" spans="1:47" s="2" customFormat="1" ht="12">
      <c r="A90" s="39"/>
      <c r="B90" s="40"/>
      <c r="C90" s="41"/>
      <c r="D90" s="218" t="s">
        <v>159</v>
      </c>
      <c r="E90" s="41"/>
      <c r="F90" s="219" t="s">
        <v>1932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pans="1:51" s="14" customFormat="1" ht="12">
      <c r="A91" s="14"/>
      <c r="B91" s="234"/>
      <c r="C91" s="235"/>
      <c r="D91" s="225" t="s">
        <v>161</v>
      </c>
      <c r="E91" s="236" t="s">
        <v>19</v>
      </c>
      <c r="F91" s="237" t="s">
        <v>1933</v>
      </c>
      <c r="G91" s="235"/>
      <c r="H91" s="238">
        <v>0.124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pans="1:65" s="2" customFormat="1" ht="16.5" customHeight="1">
      <c r="A92" s="39"/>
      <c r="B92" s="40"/>
      <c r="C92" s="205" t="s">
        <v>80</v>
      </c>
      <c r="D92" s="205" t="s">
        <v>152</v>
      </c>
      <c r="E92" s="206" t="s">
        <v>1853</v>
      </c>
      <c r="F92" s="207" t="s">
        <v>1854</v>
      </c>
      <c r="G92" s="208" t="s">
        <v>315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174</v>
      </c>
      <c r="BM92" s="216" t="s">
        <v>1934</v>
      </c>
    </row>
    <row r="93" spans="1:65" s="2" customFormat="1" ht="37.8" customHeight="1">
      <c r="A93" s="39"/>
      <c r="B93" s="40"/>
      <c r="C93" s="205" t="s">
        <v>169</v>
      </c>
      <c r="D93" s="205" t="s">
        <v>152</v>
      </c>
      <c r="E93" s="206" t="s">
        <v>1880</v>
      </c>
      <c r="F93" s="207" t="s">
        <v>1935</v>
      </c>
      <c r="G93" s="208" t="s">
        <v>382</v>
      </c>
      <c r="H93" s="209">
        <v>8.7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1936</v>
      </c>
    </row>
    <row r="94" spans="1:47" s="2" customFormat="1" ht="12">
      <c r="A94" s="39"/>
      <c r="B94" s="40"/>
      <c r="C94" s="41"/>
      <c r="D94" s="218" t="s">
        <v>159</v>
      </c>
      <c r="E94" s="41"/>
      <c r="F94" s="219" t="s">
        <v>1883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pans="1:51" s="14" customFormat="1" ht="12">
      <c r="A95" s="14"/>
      <c r="B95" s="234"/>
      <c r="C95" s="235"/>
      <c r="D95" s="225" t="s">
        <v>161</v>
      </c>
      <c r="E95" s="236" t="s">
        <v>19</v>
      </c>
      <c r="F95" s="237" t="s">
        <v>1937</v>
      </c>
      <c r="G95" s="235"/>
      <c r="H95" s="238">
        <v>8.7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pans="1:65" s="2" customFormat="1" ht="44.25" customHeight="1">
      <c r="A96" s="39"/>
      <c r="B96" s="40"/>
      <c r="C96" s="205" t="s">
        <v>174</v>
      </c>
      <c r="D96" s="205" t="s">
        <v>152</v>
      </c>
      <c r="E96" s="206" t="s">
        <v>1938</v>
      </c>
      <c r="F96" s="207" t="s">
        <v>1939</v>
      </c>
      <c r="G96" s="208" t="s">
        <v>310</v>
      </c>
      <c r="H96" s="209">
        <v>2.16</v>
      </c>
      <c r="I96" s="210"/>
      <c r="J96" s="211">
        <f>ROUND(I96*H96,2)</f>
        <v>0</v>
      </c>
      <c r="K96" s="207" t="s">
        <v>156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0.22241</v>
      </c>
      <c r="R96" s="214">
        <f>Q96*H96</f>
        <v>0.48040560000000004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152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174</v>
      </c>
      <c r="BM96" s="216" t="s">
        <v>1940</v>
      </c>
    </row>
    <row r="97" spans="1:47" s="2" customFormat="1" ht="12">
      <c r="A97" s="39"/>
      <c r="B97" s="40"/>
      <c r="C97" s="41"/>
      <c r="D97" s="218" t="s">
        <v>159</v>
      </c>
      <c r="E97" s="41"/>
      <c r="F97" s="219" t="s">
        <v>1941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159</v>
      </c>
      <c r="AU97" s="18" t="s">
        <v>80</v>
      </c>
    </row>
    <row r="98" spans="1:51" s="14" customFormat="1" ht="12">
      <c r="A98" s="14"/>
      <c r="B98" s="234"/>
      <c r="C98" s="235"/>
      <c r="D98" s="225" t="s">
        <v>161</v>
      </c>
      <c r="E98" s="236" t="s">
        <v>19</v>
      </c>
      <c r="F98" s="237" t="s">
        <v>1942</v>
      </c>
      <c r="G98" s="235"/>
      <c r="H98" s="238">
        <v>2.16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78</v>
      </c>
      <c r="AY98" s="244" t="s">
        <v>149</v>
      </c>
    </row>
    <row r="99" spans="1:63" s="12" customFormat="1" ht="22.8" customHeight="1">
      <c r="A99" s="12"/>
      <c r="B99" s="189"/>
      <c r="C99" s="190"/>
      <c r="D99" s="191" t="s">
        <v>69</v>
      </c>
      <c r="E99" s="203" t="s">
        <v>185</v>
      </c>
      <c r="F99" s="203" t="s">
        <v>1895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SUM(P100:P102)</f>
        <v>0</v>
      </c>
      <c r="Q99" s="197"/>
      <c r="R99" s="198">
        <f>SUM(R100:R102)</f>
        <v>0.05088</v>
      </c>
      <c r="S99" s="197"/>
      <c r="T99" s="199">
        <f>SUM(T100:T102)</f>
        <v>0.05088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78</v>
      </c>
      <c r="AT99" s="201" t="s">
        <v>69</v>
      </c>
      <c r="AU99" s="201" t="s">
        <v>78</v>
      </c>
      <c r="AY99" s="200" t="s">
        <v>149</v>
      </c>
      <c r="BK99" s="202">
        <f>SUM(BK100:BK102)</f>
        <v>0</v>
      </c>
    </row>
    <row r="100" spans="1:65" s="2" customFormat="1" ht="24.15" customHeight="1">
      <c r="A100" s="39"/>
      <c r="B100" s="40"/>
      <c r="C100" s="205" t="s">
        <v>148</v>
      </c>
      <c r="D100" s="205" t="s">
        <v>152</v>
      </c>
      <c r="E100" s="206" t="s">
        <v>1896</v>
      </c>
      <c r="F100" s="207" t="s">
        <v>1897</v>
      </c>
      <c r="G100" s="208" t="s">
        <v>310</v>
      </c>
      <c r="H100" s="209">
        <v>2.12</v>
      </c>
      <c r="I100" s="210"/>
      <c r="J100" s="211">
        <f>ROUND(I100*H100,2)</f>
        <v>0</v>
      </c>
      <c r="K100" s="207" t="s">
        <v>156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0.024</v>
      </c>
      <c r="R100" s="214">
        <f>Q100*H100</f>
        <v>0.05088</v>
      </c>
      <c r="S100" s="214">
        <v>0.024</v>
      </c>
      <c r="T100" s="215">
        <f>S100*H100</f>
        <v>0.05088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152</v>
      </c>
      <c r="AU100" s="216" t="s">
        <v>80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174</v>
      </c>
      <c r="BM100" s="216" t="s">
        <v>1943</v>
      </c>
    </row>
    <row r="101" spans="1:47" s="2" customFormat="1" ht="12">
      <c r="A101" s="39"/>
      <c r="B101" s="40"/>
      <c r="C101" s="41"/>
      <c r="D101" s="218" t="s">
        <v>159</v>
      </c>
      <c r="E101" s="41"/>
      <c r="F101" s="219" t="s">
        <v>1899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159</v>
      </c>
      <c r="AU101" s="18" t="s">
        <v>80</v>
      </c>
    </row>
    <row r="102" spans="1:51" s="14" customFormat="1" ht="12">
      <c r="A102" s="14"/>
      <c r="B102" s="234"/>
      <c r="C102" s="235"/>
      <c r="D102" s="225" t="s">
        <v>161</v>
      </c>
      <c r="E102" s="236" t="s">
        <v>19</v>
      </c>
      <c r="F102" s="237" t="s">
        <v>1944</v>
      </c>
      <c r="G102" s="235"/>
      <c r="H102" s="238">
        <v>2.12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pans="1:63" s="12" customFormat="1" ht="22.8" customHeight="1">
      <c r="A103" s="12"/>
      <c r="B103" s="189"/>
      <c r="C103" s="190"/>
      <c r="D103" s="191" t="s">
        <v>69</v>
      </c>
      <c r="E103" s="203" t="s">
        <v>201</v>
      </c>
      <c r="F103" s="203" t="s">
        <v>794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0.009772</v>
      </c>
      <c r="S103" s="197"/>
      <c r="T103" s="199">
        <f>SUM(T104:T114)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78</v>
      </c>
      <c r="AT103" s="201" t="s">
        <v>69</v>
      </c>
      <c r="AU103" s="201" t="s">
        <v>78</v>
      </c>
      <c r="AY103" s="200" t="s">
        <v>149</v>
      </c>
      <c r="BK103" s="202">
        <f>SUM(BK104:BK114)</f>
        <v>0</v>
      </c>
    </row>
    <row r="104" spans="1:65" s="2" customFormat="1" ht="24.15" customHeight="1">
      <c r="A104" s="39"/>
      <c r="B104" s="40"/>
      <c r="C104" s="205" t="s">
        <v>185</v>
      </c>
      <c r="D104" s="205" t="s">
        <v>152</v>
      </c>
      <c r="E104" s="206" t="s">
        <v>1901</v>
      </c>
      <c r="F104" s="207" t="s">
        <v>1902</v>
      </c>
      <c r="G104" s="208" t="s">
        <v>310</v>
      </c>
      <c r="H104" s="209">
        <v>2.12</v>
      </c>
      <c r="I104" s="210"/>
      <c r="J104" s="211">
        <f>ROUND(I104*H104,2)</f>
        <v>0</v>
      </c>
      <c r="K104" s="207" t="s">
        <v>156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0.0015</v>
      </c>
      <c r="R104" s="214">
        <f>Q104*H104</f>
        <v>0.00318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174</v>
      </c>
      <c r="AT104" s="216" t="s">
        <v>152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1945</v>
      </c>
    </row>
    <row r="105" spans="1:47" s="2" customFormat="1" ht="12">
      <c r="A105" s="39"/>
      <c r="B105" s="40"/>
      <c r="C105" s="41"/>
      <c r="D105" s="218" t="s">
        <v>159</v>
      </c>
      <c r="E105" s="41"/>
      <c r="F105" s="219" t="s">
        <v>1904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159</v>
      </c>
      <c r="AU105" s="18" t="s">
        <v>80</v>
      </c>
    </row>
    <row r="106" spans="1:51" s="14" customFormat="1" ht="12">
      <c r="A106" s="14"/>
      <c r="B106" s="234"/>
      <c r="C106" s="235"/>
      <c r="D106" s="225" t="s">
        <v>161</v>
      </c>
      <c r="E106" s="236" t="s">
        <v>19</v>
      </c>
      <c r="F106" s="237" t="s">
        <v>1944</v>
      </c>
      <c r="G106" s="235"/>
      <c r="H106" s="238">
        <v>2.12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32</v>
      </c>
      <c r="AX106" s="14" t="s">
        <v>78</v>
      </c>
      <c r="AY106" s="244" t="s">
        <v>149</v>
      </c>
    </row>
    <row r="107" spans="1:65" s="2" customFormat="1" ht="33" customHeight="1">
      <c r="A107" s="39"/>
      <c r="B107" s="40"/>
      <c r="C107" s="205" t="s">
        <v>189</v>
      </c>
      <c r="D107" s="205" t="s">
        <v>152</v>
      </c>
      <c r="E107" s="206" t="s">
        <v>1906</v>
      </c>
      <c r="F107" s="207" t="s">
        <v>1907</v>
      </c>
      <c r="G107" s="208" t="s">
        <v>310</v>
      </c>
      <c r="H107" s="209">
        <v>2.12</v>
      </c>
      <c r="I107" s="210"/>
      <c r="J107" s="211">
        <f>ROUND(I107*H107,2)</f>
        <v>0</v>
      </c>
      <c r="K107" s="207" t="s">
        <v>156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1946</v>
      </c>
    </row>
    <row r="108" spans="1:47" s="2" customFormat="1" ht="12">
      <c r="A108" s="39"/>
      <c r="B108" s="40"/>
      <c r="C108" s="41"/>
      <c r="D108" s="218" t="s">
        <v>159</v>
      </c>
      <c r="E108" s="41"/>
      <c r="F108" s="219" t="s">
        <v>1909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159</v>
      </c>
      <c r="AU108" s="18" t="s">
        <v>80</v>
      </c>
    </row>
    <row r="109" spans="1:51" s="14" customFormat="1" ht="12">
      <c r="A109" s="14"/>
      <c r="B109" s="234"/>
      <c r="C109" s="235"/>
      <c r="D109" s="225" t="s">
        <v>161</v>
      </c>
      <c r="E109" s="236" t="s">
        <v>19</v>
      </c>
      <c r="F109" s="237" t="s">
        <v>1944</v>
      </c>
      <c r="G109" s="235"/>
      <c r="H109" s="238">
        <v>2.12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161</v>
      </c>
      <c r="AU109" s="244" t="s">
        <v>80</v>
      </c>
      <c r="AV109" s="14" t="s">
        <v>80</v>
      </c>
      <c r="AW109" s="14" t="s">
        <v>32</v>
      </c>
      <c r="AX109" s="14" t="s">
        <v>78</v>
      </c>
      <c r="AY109" s="244" t="s">
        <v>149</v>
      </c>
    </row>
    <row r="110" spans="1:65" s="2" customFormat="1" ht="37.8" customHeight="1">
      <c r="A110" s="39"/>
      <c r="B110" s="40"/>
      <c r="C110" s="205" t="s">
        <v>195</v>
      </c>
      <c r="D110" s="205" t="s">
        <v>152</v>
      </c>
      <c r="E110" s="206" t="s">
        <v>1910</v>
      </c>
      <c r="F110" s="207" t="s">
        <v>1911</v>
      </c>
      <c r="G110" s="208" t="s">
        <v>382</v>
      </c>
      <c r="H110" s="209">
        <v>10.8</v>
      </c>
      <c r="I110" s="210"/>
      <c r="J110" s="211">
        <f>ROUND(I110*H110,2)</f>
        <v>0</v>
      </c>
      <c r="K110" s="207" t="s">
        <v>156</v>
      </c>
      <c r="L110" s="45"/>
      <c r="M110" s="212" t="s">
        <v>19</v>
      </c>
      <c r="N110" s="213" t="s">
        <v>41</v>
      </c>
      <c r="O110" s="85"/>
      <c r="P110" s="214">
        <f>O110*H110</f>
        <v>0</v>
      </c>
      <c r="Q110" s="214">
        <v>0.00024</v>
      </c>
      <c r="R110" s="214">
        <f>Q110*H110</f>
        <v>0.002592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174</v>
      </c>
      <c r="AT110" s="216" t="s">
        <v>152</v>
      </c>
      <c r="AU110" s="216" t="s">
        <v>80</v>
      </c>
      <c r="AY110" s="18" t="s">
        <v>149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78</v>
      </c>
      <c r="BK110" s="217">
        <f>ROUND(I110*H110,2)</f>
        <v>0</v>
      </c>
      <c r="BL110" s="18" t="s">
        <v>174</v>
      </c>
      <c r="BM110" s="216" t="s">
        <v>1947</v>
      </c>
    </row>
    <row r="111" spans="1:47" s="2" customFormat="1" ht="12">
      <c r="A111" s="39"/>
      <c r="B111" s="40"/>
      <c r="C111" s="41"/>
      <c r="D111" s="218" t="s">
        <v>159</v>
      </c>
      <c r="E111" s="41"/>
      <c r="F111" s="219" t="s">
        <v>1913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159</v>
      </c>
      <c r="AU111" s="18" t="s">
        <v>80</v>
      </c>
    </row>
    <row r="112" spans="1:51" s="14" customFormat="1" ht="12">
      <c r="A112" s="14"/>
      <c r="B112" s="234"/>
      <c r="C112" s="235"/>
      <c r="D112" s="225" t="s">
        <v>161</v>
      </c>
      <c r="E112" s="236" t="s">
        <v>19</v>
      </c>
      <c r="F112" s="237" t="s">
        <v>1948</v>
      </c>
      <c r="G112" s="235"/>
      <c r="H112" s="238">
        <v>10.8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32</v>
      </c>
      <c r="AX112" s="14" t="s">
        <v>78</v>
      </c>
      <c r="AY112" s="244" t="s">
        <v>149</v>
      </c>
    </row>
    <row r="113" spans="1:65" s="2" customFormat="1" ht="24.15" customHeight="1">
      <c r="A113" s="39"/>
      <c r="B113" s="40"/>
      <c r="C113" s="259" t="s">
        <v>201</v>
      </c>
      <c r="D113" s="259" t="s">
        <v>440</v>
      </c>
      <c r="E113" s="260" t="s">
        <v>1915</v>
      </c>
      <c r="F113" s="261" t="s">
        <v>1916</v>
      </c>
      <c r="G113" s="262" t="s">
        <v>443</v>
      </c>
      <c r="H113" s="263">
        <v>0.004</v>
      </c>
      <c r="I113" s="264"/>
      <c r="J113" s="265">
        <f>ROUND(I113*H113,2)</f>
        <v>0</v>
      </c>
      <c r="K113" s="261" t="s">
        <v>156</v>
      </c>
      <c r="L113" s="266"/>
      <c r="M113" s="267" t="s">
        <v>19</v>
      </c>
      <c r="N113" s="268" t="s">
        <v>41</v>
      </c>
      <c r="O113" s="85"/>
      <c r="P113" s="214">
        <f>O113*H113</f>
        <v>0</v>
      </c>
      <c r="Q113" s="214">
        <v>1</v>
      </c>
      <c r="R113" s="214">
        <f>Q113*H113</f>
        <v>0.004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195</v>
      </c>
      <c r="AT113" s="216" t="s">
        <v>440</v>
      </c>
      <c r="AU113" s="216" t="s">
        <v>80</v>
      </c>
      <c r="AY113" s="18" t="s">
        <v>149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78</v>
      </c>
      <c r="BK113" s="217">
        <f>ROUND(I113*H113,2)</f>
        <v>0</v>
      </c>
      <c r="BL113" s="18" t="s">
        <v>174</v>
      </c>
      <c r="BM113" s="216" t="s">
        <v>1949</v>
      </c>
    </row>
    <row r="114" spans="1:51" s="14" customFormat="1" ht="12">
      <c r="A114" s="14"/>
      <c r="B114" s="234"/>
      <c r="C114" s="235"/>
      <c r="D114" s="225" t="s">
        <v>161</v>
      </c>
      <c r="E114" s="235"/>
      <c r="F114" s="237" t="s">
        <v>1950</v>
      </c>
      <c r="G114" s="235"/>
      <c r="H114" s="238">
        <v>0.004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4</v>
      </c>
      <c r="AX114" s="14" t="s">
        <v>78</v>
      </c>
      <c r="AY114" s="244" t="s">
        <v>149</v>
      </c>
    </row>
    <row r="115" spans="1:63" s="12" customFormat="1" ht="22.8" customHeight="1">
      <c r="A115" s="12"/>
      <c r="B115" s="189"/>
      <c r="C115" s="190"/>
      <c r="D115" s="191" t="s">
        <v>69</v>
      </c>
      <c r="E115" s="203" t="s">
        <v>1026</v>
      </c>
      <c r="F115" s="203" t="s">
        <v>1027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SUM(P116:P117)</f>
        <v>0</v>
      </c>
      <c r="Q115" s="197"/>
      <c r="R115" s="198">
        <f>SUM(R116:R117)</f>
        <v>0</v>
      </c>
      <c r="S115" s="197"/>
      <c r="T115" s="199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78</v>
      </c>
      <c r="AT115" s="201" t="s">
        <v>69</v>
      </c>
      <c r="AU115" s="201" t="s">
        <v>78</v>
      </c>
      <c r="AY115" s="200" t="s">
        <v>149</v>
      </c>
      <c r="BK115" s="202">
        <f>SUM(BK116:BK117)</f>
        <v>0</v>
      </c>
    </row>
    <row r="116" spans="1:65" s="2" customFormat="1" ht="55.5" customHeight="1">
      <c r="A116" s="39"/>
      <c r="B116" s="40"/>
      <c r="C116" s="205" t="s">
        <v>208</v>
      </c>
      <c r="D116" s="205" t="s">
        <v>152</v>
      </c>
      <c r="E116" s="206" t="s">
        <v>1806</v>
      </c>
      <c r="F116" s="207" t="s">
        <v>1807</v>
      </c>
      <c r="G116" s="208" t="s">
        <v>443</v>
      </c>
      <c r="H116" s="209">
        <v>0.71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1951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1809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63" s="12" customFormat="1" ht="25.9" customHeight="1">
      <c r="A118" s="12"/>
      <c r="B118" s="189"/>
      <c r="C118" s="190"/>
      <c r="D118" s="191" t="s">
        <v>69</v>
      </c>
      <c r="E118" s="192" t="s">
        <v>1563</v>
      </c>
      <c r="F118" s="192" t="s">
        <v>1564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P119</f>
        <v>0</v>
      </c>
      <c r="Q118" s="197"/>
      <c r="R118" s="198">
        <f>R119</f>
        <v>0</v>
      </c>
      <c r="S118" s="197"/>
      <c r="T118" s="199">
        <f>T119</f>
        <v>0.2871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80</v>
      </c>
      <c r="AT118" s="201" t="s">
        <v>69</v>
      </c>
      <c r="AU118" s="201" t="s">
        <v>70</v>
      </c>
      <c r="AY118" s="200" t="s">
        <v>149</v>
      </c>
      <c r="BK118" s="202">
        <f>BK119</f>
        <v>0</v>
      </c>
    </row>
    <row r="119" spans="1:63" s="12" customFormat="1" ht="22.8" customHeight="1">
      <c r="A119" s="12"/>
      <c r="B119" s="189"/>
      <c r="C119" s="190"/>
      <c r="D119" s="191" t="s">
        <v>69</v>
      </c>
      <c r="E119" s="203" t="s">
        <v>1920</v>
      </c>
      <c r="F119" s="203" t="s">
        <v>1921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SUM(P120:P123)</f>
        <v>0</v>
      </c>
      <c r="Q119" s="197"/>
      <c r="R119" s="198">
        <f>SUM(R120:R123)</f>
        <v>0</v>
      </c>
      <c r="S119" s="197"/>
      <c r="T119" s="199">
        <f>SUM(T120:T123)</f>
        <v>0.2871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80</v>
      </c>
      <c r="AT119" s="201" t="s">
        <v>69</v>
      </c>
      <c r="AU119" s="201" t="s">
        <v>78</v>
      </c>
      <c r="AY119" s="200" t="s">
        <v>149</v>
      </c>
      <c r="BK119" s="202">
        <f>SUM(BK120:BK123)</f>
        <v>0</v>
      </c>
    </row>
    <row r="120" spans="1:65" s="2" customFormat="1" ht="33" customHeight="1">
      <c r="A120" s="39"/>
      <c r="B120" s="40"/>
      <c r="C120" s="205" t="s">
        <v>214</v>
      </c>
      <c r="D120" s="205" t="s">
        <v>152</v>
      </c>
      <c r="E120" s="206" t="s">
        <v>1922</v>
      </c>
      <c r="F120" s="207" t="s">
        <v>1952</v>
      </c>
      <c r="G120" s="208" t="s">
        <v>310</v>
      </c>
      <c r="H120" s="209">
        <v>13.05</v>
      </c>
      <c r="I120" s="210"/>
      <c r="J120" s="211">
        <f>ROUND(I120*H120,2)</f>
        <v>0</v>
      </c>
      <c r="K120" s="207" t="s">
        <v>156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0.022</v>
      </c>
      <c r="T120" s="215">
        <f>S120*H120</f>
        <v>0.2871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245</v>
      </c>
      <c r="AT120" s="216" t="s">
        <v>152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245</v>
      </c>
      <c r="BM120" s="216" t="s">
        <v>1953</v>
      </c>
    </row>
    <row r="121" spans="1:47" s="2" customFormat="1" ht="12">
      <c r="A121" s="39"/>
      <c r="B121" s="40"/>
      <c r="C121" s="41"/>
      <c r="D121" s="218" t="s">
        <v>159</v>
      </c>
      <c r="E121" s="41"/>
      <c r="F121" s="219" t="s">
        <v>1925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159</v>
      </c>
      <c r="AU121" s="18" t="s">
        <v>80</v>
      </c>
    </row>
    <row r="122" spans="1:51" s="14" customFormat="1" ht="12">
      <c r="A122" s="14"/>
      <c r="B122" s="234"/>
      <c r="C122" s="235"/>
      <c r="D122" s="225" t="s">
        <v>161</v>
      </c>
      <c r="E122" s="236" t="s">
        <v>19</v>
      </c>
      <c r="F122" s="237" t="s">
        <v>1954</v>
      </c>
      <c r="G122" s="235"/>
      <c r="H122" s="238">
        <v>13.05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70</v>
      </c>
      <c r="AY122" s="244" t="s">
        <v>149</v>
      </c>
    </row>
    <row r="123" spans="1:51" s="15" customFormat="1" ht="12">
      <c r="A123" s="15"/>
      <c r="B123" s="245"/>
      <c r="C123" s="246"/>
      <c r="D123" s="225" t="s">
        <v>161</v>
      </c>
      <c r="E123" s="247" t="s">
        <v>19</v>
      </c>
      <c r="F123" s="248" t="s">
        <v>207</v>
      </c>
      <c r="G123" s="246"/>
      <c r="H123" s="249">
        <v>13.05</v>
      </c>
      <c r="I123" s="250"/>
      <c r="J123" s="246"/>
      <c r="K123" s="246"/>
      <c r="L123" s="251"/>
      <c r="M123" s="274"/>
      <c r="N123" s="275"/>
      <c r="O123" s="275"/>
      <c r="P123" s="275"/>
      <c r="Q123" s="275"/>
      <c r="R123" s="275"/>
      <c r="S123" s="275"/>
      <c r="T123" s="27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161</v>
      </c>
      <c r="AU123" s="255" t="s">
        <v>80</v>
      </c>
      <c r="AV123" s="15" t="s">
        <v>174</v>
      </c>
      <c r="AW123" s="15" t="s">
        <v>32</v>
      </c>
      <c r="AX123" s="15" t="s">
        <v>78</v>
      </c>
      <c r="AY123" s="255" t="s">
        <v>149</v>
      </c>
    </row>
    <row r="124" spans="1:31" s="2" customFormat="1" ht="6.95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85:K12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312311973"/>
    <hyperlink ref="F94" r:id="rId2" display="https://podminky.urs.cz/item/CS_URS_2022_02/348181110"/>
    <hyperlink ref="F97" r:id="rId3" display="https://podminky.urs.cz/item/CS_URS_2022_02/348272133"/>
    <hyperlink ref="F101" r:id="rId4" display="https://podminky.urs.cz/item/CS_URS_2022_02/629995201"/>
    <hyperlink ref="F105" r:id="rId5" display="https://podminky.urs.cz/item/CS_URS_2022_02/985323211"/>
    <hyperlink ref="F108" r:id="rId6" display="https://podminky.urs.cz/item/CS_URS_2022_02/985323912"/>
    <hyperlink ref="F111" r:id="rId7" display="https://podminky.urs.cz/item/CS_URS_2022_02/985331211"/>
    <hyperlink ref="F117" r:id="rId8" display="https://podminky.urs.cz/item/CS_URS_2022_02/998232110"/>
    <hyperlink ref="F121" r:id="rId9" display="https://podminky.urs.cz/item/CS_URS_2022_02/7621118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1955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ROUND((SUM(BE86:BE157)),2)</f>
        <v>0</v>
      </c>
      <c r="G33" s="39"/>
      <c r="H33" s="39"/>
      <c r="I33" s="149">
        <v>0.21</v>
      </c>
      <c r="J33" s="148">
        <f>ROUND(((SUM(BE86:BE157))*I33),2)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ROUND((SUM(BF86:BF157)),2)</f>
        <v>0</v>
      </c>
      <c r="G34" s="39"/>
      <c r="H34" s="39"/>
      <c r="I34" s="149">
        <v>0.15</v>
      </c>
      <c r="J34" s="148">
        <f>ROUND(((SUM(BF86:BF157))*I34),2)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ROUND((SUM(BG86:BG157)),2)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ROUND((SUM(BH86:BH157)),2)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ROUND((SUM(BI86:BI157)),2)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927 - Úprava oplocení na p.č. 56/44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1155</v>
      </c>
      <c r="E63" s="175"/>
      <c r="F63" s="175"/>
      <c r="G63" s="175"/>
      <c r="H63" s="175"/>
      <c r="I63" s="175"/>
      <c r="J63" s="176">
        <f>J114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300</v>
      </c>
      <c r="E64" s="175"/>
      <c r="F64" s="175"/>
      <c r="G64" s="175"/>
      <c r="H64" s="175"/>
      <c r="I64" s="175"/>
      <c r="J64" s="176">
        <f>J139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302</v>
      </c>
      <c r="E65" s="175"/>
      <c r="F65" s="175"/>
      <c r="G65" s="175"/>
      <c r="H65" s="175"/>
      <c r="I65" s="175"/>
      <c r="J65" s="176">
        <f>J143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304</v>
      </c>
      <c r="E66" s="175"/>
      <c r="F66" s="175"/>
      <c r="G66" s="175"/>
      <c r="H66" s="175"/>
      <c r="I66" s="175"/>
      <c r="J66" s="176">
        <f>J153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927 - Úprava oplocení na p.č. 56/44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2.5959839999999996</v>
      </c>
      <c r="S86" s="97"/>
      <c r="T86" s="187">
        <f>T87</f>
        <v>3.627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P88+P108+P114+P139+P143+P153</f>
        <v>0</v>
      </c>
      <c r="Q87" s="197"/>
      <c r="R87" s="198">
        <f>R88+R108+R114+R139+R143+R153</f>
        <v>2.5959839999999996</v>
      </c>
      <c r="S87" s="197"/>
      <c r="T87" s="199">
        <f>T88+T108+T114+T139+T143+T153</f>
        <v>3.627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BK88+BK108+BK114+BK139+BK143+BK153</f>
        <v>0</v>
      </c>
    </row>
    <row r="88" spans="1:63" s="12" customFormat="1" ht="22.8" customHeight="1">
      <c r="A88" s="12"/>
      <c r="B88" s="189"/>
      <c r="C88" s="190"/>
      <c r="D88" s="191" t="s">
        <v>69</v>
      </c>
      <c r="E88" s="203" t="s">
        <v>78</v>
      </c>
      <c r="F88" s="203" t="s">
        <v>307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SUM(P89:P107)</f>
        <v>0</v>
      </c>
      <c r="Q88" s="197"/>
      <c r="R88" s="198">
        <f>SUM(R89:R107)</f>
        <v>0</v>
      </c>
      <c r="S88" s="197"/>
      <c r="T88" s="199">
        <f>SUM(T89:T107)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SUM(BK89:BK107)</f>
        <v>0</v>
      </c>
    </row>
    <row r="89" spans="1:65" s="2" customFormat="1" ht="44.25" customHeight="1">
      <c r="A89" s="39"/>
      <c r="B89" s="40"/>
      <c r="C89" s="205" t="s">
        <v>78</v>
      </c>
      <c r="D89" s="205" t="s">
        <v>152</v>
      </c>
      <c r="E89" s="206" t="s">
        <v>1754</v>
      </c>
      <c r="F89" s="207" t="s">
        <v>1755</v>
      </c>
      <c r="G89" s="208" t="s">
        <v>391</v>
      </c>
      <c r="H89" s="209">
        <v>2.264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1956</v>
      </c>
    </row>
    <row r="90" spans="1:47" s="2" customFormat="1" ht="12">
      <c r="A90" s="39"/>
      <c r="B90" s="40"/>
      <c r="C90" s="41"/>
      <c r="D90" s="218" t="s">
        <v>159</v>
      </c>
      <c r="E90" s="41"/>
      <c r="F90" s="219" t="s">
        <v>1757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pans="1:51" s="14" customFormat="1" ht="12">
      <c r="A91" s="14"/>
      <c r="B91" s="234"/>
      <c r="C91" s="235"/>
      <c r="D91" s="225" t="s">
        <v>161</v>
      </c>
      <c r="E91" s="236" t="s">
        <v>19</v>
      </c>
      <c r="F91" s="237" t="s">
        <v>1957</v>
      </c>
      <c r="G91" s="235"/>
      <c r="H91" s="238">
        <v>1.2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70</v>
      </c>
      <c r="AY91" s="244" t="s">
        <v>149</v>
      </c>
    </row>
    <row r="92" spans="1:51" s="14" customFormat="1" ht="12">
      <c r="A92" s="14"/>
      <c r="B92" s="234"/>
      <c r="C92" s="235"/>
      <c r="D92" s="225" t="s">
        <v>161</v>
      </c>
      <c r="E92" s="236" t="s">
        <v>19</v>
      </c>
      <c r="F92" s="237" t="s">
        <v>1958</v>
      </c>
      <c r="G92" s="235"/>
      <c r="H92" s="238">
        <v>1.064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70</v>
      </c>
      <c r="AY92" s="244" t="s">
        <v>149</v>
      </c>
    </row>
    <row r="93" spans="1:51" s="15" customFormat="1" ht="12">
      <c r="A93" s="15"/>
      <c r="B93" s="245"/>
      <c r="C93" s="246"/>
      <c r="D93" s="225" t="s">
        <v>161</v>
      </c>
      <c r="E93" s="247" t="s">
        <v>19</v>
      </c>
      <c r="F93" s="248" t="s">
        <v>207</v>
      </c>
      <c r="G93" s="246"/>
      <c r="H93" s="249">
        <v>2.2640000000000002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5" t="s">
        <v>161</v>
      </c>
      <c r="AU93" s="255" t="s">
        <v>80</v>
      </c>
      <c r="AV93" s="15" t="s">
        <v>174</v>
      </c>
      <c r="AW93" s="15" t="s">
        <v>32</v>
      </c>
      <c r="AX93" s="15" t="s">
        <v>78</v>
      </c>
      <c r="AY93" s="255" t="s">
        <v>149</v>
      </c>
    </row>
    <row r="94" spans="1:65" s="2" customFormat="1" ht="44.25" customHeight="1">
      <c r="A94" s="39"/>
      <c r="B94" s="40"/>
      <c r="C94" s="205" t="s">
        <v>80</v>
      </c>
      <c r="D94" s="205" t="s">
        <v>152</v>
      </c>
      <c r="E94" s="206" t="s">
        <v>428</v>
      </c>
      <c r="F94" s="207" t="s">
        <v>429</v>
      </c>
      <c r="G94" s="208" t="s">
        <v>391</v>
      </c>
      <c r="H94" s="209">
        <v>1.4</v>
      </c>
      <c r="I94" s="210"/>
      <c r="J94" s="211">
        <f>ROUND(I94*H94,2)</f>
        <v>0</v>
      </c>
      <c r="K94" s="207" t="s">
        <v>156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152</v>
      </c>
      <c r="AU94" s="216" t="s">
        <v>80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174</v>
      </c>
      <c r="BM94" s="216" t="s">
        <v>1959</v>
      </c>
    </row>
    <row r="95" spans="1:47" s="2" customFormat="1" ht="12">
      <c r="A95" s="39"/>
      <c r="B95" s="40"/>
      <c r="C95" s="41"/>
      <c r="D95" s="218" t="s">
        <v>159</v>
      </c>
      <c r="E95" s="41"/>
      <c r="F95" s="219" t="s">
        <v>431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159</v>
      </c>
      <c r="AU95" s="18" t="s">
        <v>80</v>
      </c>
    </row>
    <row r="96" spans="1:51" s="14" customFormat="1" ht="12">
      <c r="A96" s="14"/>
      <c r="B96" s="234"/>
      <c r="C96" s="235"/>
      <c r="D96" s="225" t="s">
        <v>161</v>
      </c>
      <c r="E96" s="236" t="s">
        <v>19</v>
      </c>
      <c r="F96" s="237" t="s">
        <v>1960</v>
      </c>
      <c r="G96" s="235"/>
      <c r="H96" s="238">
        <v>1.4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78</v>
      </c>
      <c r="AY96" s="244" t="s">
        <v>149</v>
      </c>
    </row>
    <row r="97" spans="1:65" s="2" customFormat="1" ht="44.25" customHeight="1">
      <c r="A97" s="39"/>
      <c r="B97" s="40"/>
      <c r="C97" s="205" t="s">
        <v>169</v>
      </c>
      <c r="D97" s="205" t="s">
        <v>152</v>
      </c>
      <c r="E97" s="206" t="s">
        <v>476</v>
      </c>
      <c r="F97" s="207" t="s">
        <v>477</v>
      </c>
      <c r="G97" s="208" t="s">
        <v>443</v>
      </c>
      <c r="H97" s="209">
        <v>4.528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1961</v>
      </c>
    </row>
    <row r="98" spans="1:47" s="2" customFormat="1" ht="12">
      <c r="A98" s="39"/>
      <c r="B98" s="40"/>
      <c r="C98" s="41"/>
      <c r="D98" s="218" t="s">
        <v>159</v>
      </c>
      <c r="E98" s="41"/>
      <c r="F98" s="219" t="s">
        <v>479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pans="1:51" s="14" customFormat="1" ht="12">
      <c r="A99" s="14"/>
      <c r="B99" s="234"/>
      <c r="C99" s="235"/>
      <c r="D99" s="225" t="s">
        <v>161</v>
      </c>
      <c r="E99" s="236" t="s">
        <v>19</v>
      </c>
      <c r="F99" s="237" t="s">
        <v>1962</v>
      </c>
      <c r="G99" s="235"/>
      <c r="H99" s="238">
        <v>2.4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pans="1:51" s="14" customFormat="1" ht="12">
      <c r="A100" s="14"/>
      <c r="B100" s="234"/>
      <c r="C100" s="235"/>
      <c r="D100" s="225" t="s">
        <v>161</v>
      </c>
      <c r="E100" s="236" t="s">
        <v>19</v>
      </c>
      <c r="F100" s="237" t="s">
        <v>1963</v>
      </c>
      <c r="G100" s="235"/>
      <c r="H100" s="238">
        <v>2.128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pans="1:51" s="15" customFormat="1" ht="12">
      <c r="A101" s="15"/>
      <c r="B101" s="245"/>
      <c r="C101" s="246"/>
      <c r="D101" s="225" t="s">
        <v>161</v>
      </c>
      <c r="E101" s="247" t="s">
        <v>19</v>
      </c>
      <c r="F101" s="248" t="s">
        <v>207</v>
      </c>
      <c r="G101" s="246"/>
      <c r="H101" s="249">
        <v>4.5280000000000005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161</v>
      </c>
      <c r="AU101" s="255" t="s">
        <v>80</v>
      </c>
      <c r="AV101" s="15" t="s">
        <v>174</v>
      </c>
      <c r="AW101" s="15" t="s">
        <v>32</v>
      </c>
      <c r="AX101" s="15" t="s">
        <v>78</v>
      </c>
      <c r="AY101" s="255" t="s">
        <v>149</v>
      </c>
    </row>
    <row r="102" spans="1:65" s="2" customFormat="1" ht="37.8" customHeight="1">
      <c r="A102" s="39"/>
      <c r="B102" s="40"/>
      <c r="C102" s="205" t="s">
        <v>174</v>
      </c>
      <c r="D102" s="205" t="s">
        <v>152</v>
      </c>
      <c r="E102" s="206" t="s">
        <v>491</v>
      </c>
      <c r="F102" s="207" t="s">
        <v>492</v>
      </c>
      <c r="G102" s="208" t="s">
        <v>391</v>
      </c>
      <c r="H102" s="209">
        <v>2.264</v>
      </c>
      <c r="I102" s="210"/>
      <c r="J102" s="211">
        <f>ROUND(I102*H102,2)</f>
        <v>0</v>
      </c>
      <c r="K102" s="207" t="s">
        <v>156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174</v>
      </c>
      <c r="AT102" s="216" t="s">
        <v>152</v>
      </c>
      <c r="AU102" s="216" t="s">
        <v>80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174</v>
      </c>
      <c r="BM102" s="216" t="s">
        <v>1964</v>
      </c>
    </row>
    <row r="103" spans="1:47" s="2" customFormat="1" ht="12">
      <c r="A103" s="39"/>
      <c r="B103" s="40"/>
      <c r="C103" s="41"/>
      <c r="D103" s="218" t="s">
        <v>159</v>
      </c>
      <c r="E103" s="41"/>
      <c r="F103" s="219" t="s">
        <v>494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159</v>
      </c>
      <c r="AU103" s="18" t="s">
        <v>80</v>
      </c>
    </row>
    <row r="104" spans="1:51" s="14" customFormat="1" ht="12">
      <c r="A104" s="14"/>
      <c r="B104" s="234"/>
      <c r="C104" s="235"/>
      <c r="D104" s="225" t="s">
        <v>161</v>
      </c>
      <c r="E104" s="236" t="s">
        <v>19</v>
      </c>
      <c r="F104" s="237" t="s">
        <v>1957</v>
      </c>
      <c r="G104" s="235"/>
      <c r="H104" s="238">
        <v>1.2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161</v>
      </c>
      <c r="AU104" s="244" t="s">
        <v>80</v>
      </c>
      <c r="AV104" s="14" t="s">
        <v>80</v>
      </c>
      <c r="AW104" s="14" t="s">
        <v>32</v>
      </c>
      <c r="AX104" s="14" t="s">
        <v>70</v>
      </c>
      <c r="AY104" s="244" t="s">
        <v>149</v>
      </c>
    </row>
    <row r="105" spans="1:51" s="14" customFormat="1" ht="12">
      <c r="A105" s="14"/>
      <c r="B105" s="234"/>
      <c r="C105" s="235"/>
      <c r="D105" s="225" t="s">
        <v>161</v>
      </c>
      <c r="E105" s="236" t="s">
        <v>19</v>
      </c>
      <c r="F105" s="237" t="s">
        <v>1958</v>
      </c>
      <c r="G105" s="235"/>
      <c r="H105" s="238">
        <v>1.064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70</v>
      </c>
      <c r="AY105" s="244" t="s">
        <v>149</v>
      </c>
    </row>
    <row r="106" spans="1:51" s="15" customFormat="1" ht="12">
      <c r="A106" s="15"/>
      <c r="B106" s="245"/>
      <c r="C106" s="246"/>
      <c r="D106" s="225" t="s">
        <v>161</v>
      </c>
      <c r="E106" s="247" t="s">
        <v>19</v>
      </c>
      <c r="F106" s="248" t="s">
        <v>207</v>
      </c>
      <c r="G106" s="246"/>
      <c r="H106" s="249">
        <v>2.2640000000000002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5" t="s">
        <v>161</v>
      </c>
      <c r="AU106" s="255" t="s">
        <v>80</v>
      </c>
      <c r="AV106" s="15" t="s">
        <v>174</v>
      </c>
      <c r="AW106" s="15" t="s">
        <v>32</v>
      </c>
      <c r="AX106" s="15" t="s">
        <v>78</v>
      </c>
      <c r="AY106" s="255" t="s">
        <v>149</v>
      </c>
    </row>
    <row r="107" spans="1:65" s="2" customFormat="1" ht="104.4" customHeight="1">
      <c r="A107" s="39"/>
      <c r="B107" s="40"/>
      <c r="C107" s="205" t="s">
        <v>148</v>
      </c>
      <c r="D107" s="205" t="s">
        <v>152</v>
      </c>
      <c r="E107" s="206" t="s">
        <v>1764</v>
      </c>
      <c r="F107" s="207" t="s">
        <v>1765</v>
      </c>
      <c r="G107" s="208" t="s">
        <v>155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1965</v>
      </c>
    </row>
    <row r="108" spans="1:63" s="12" customFormat="1" ht="22.8" customHeight="1">
      <c r="A108" s="12"/>
      <c r="B108" s="189"/>
      <c r="C108" s="190"/>
      <c r="D108" s="191" t="s">
        <v>69</v>
      </c>
      <c r="E108" s="203" t="s">
        <v>80</v>
      </c>
      <c r="F108" s="203" t="s">
        <v>564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SUM(P109:P113)</f>
        <v>0</v>
      </c>
      <c r="Q108" s="197"/>
      <c r="R108" s="198">
        <f>SUM(R109:R113)</f>
        <v>0.7424999999999999</v>
      </c>
      <c r="S108" s="197"/>
      <c r="T108" s="199">
        <f>SUM(T109:T113)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78</v>
      </c>
      <c r="AT108" s="201" t="s">
        <v>69</v>
      </c>
      <c r="AU108" s="201" t="s">
        <v>78</v>
      </c>
      <c r="AY108" s="200" t="s">
        <v>149</v>
      </c>
      <c r="BK108" s="202">
        <f>SUM(BK109:BK113)</f>
        <v>0</v>
      </c>
    </row>
    <row r="109" spans="1:65" s="2" customFormat="1" ht="37.8" customHeight="1">
      <c r="A109" s="39"/>
      <c r="B109" s="40"/>
      <c r="C109" s="205" t="s">
        <v>185</v>
      </c>
      <c r="D109" s="205" t="s">
        <v>152</v>
      </c>
      <c r="E109" s="206" t="s">
        <v>1767</v>
      </c>
      <c r="F109" s="207" t="s">
        <v>1768</v>
      </c>
      <c r="G109" s="208" t="s">
        <v>391</v>
      </c>
      <c r="H109" s="209">
        <v>0.375</v>
      </c>
      <c r="I109" s="210"/>
      <c r="J109" s="211">
        <f>ROUND(I109*H109,2)</f>
        <v>0</v>
      </c>
      <c r="K109" s="207" t="s">
        <v>156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1.98</v>
      </c>
      <c r="R109" s="214">
        <f>Q109*H109</f>
        <v>0.7424999999999999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1966</v>
      </c>
    </row>
    <row r="110" spans="1:47" s="2" customFormat="1" ht="12">
      <c r="A110" s="39"/>
      <c r="B110" s="40"/>
      <c r="C110" s="41"/>
      <c r="D110" s="218" t="s">
        <v>159</v>
      </c>
      <c r="E110" s="41"/>
      <c r="F110" s="219" t="s">
        <v>1770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159</v>
      </c>
      <c r="AU110" s="18" t="s">
        <v>80</v>
      </c>
    </row>
    <row r="111" spans="1:51" s="14" customFormat="1" ht="12">
      <c r="A111" s="14"/>
      <c r="B111" s="234"/>
      <c r="C111" s="235"/>
      <c r="D111" s="225" t="s">
        <v>161</v>
      </c>
      <c r="E111" s="236" t="s">
        <v>19</v>
      </c>
      <c r="F111" s="237" t="s">
        <v>1967</v>
      </c>
      <c r="G111" s="235"/>
      <c r="H111" s="238">
        <v>0.375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78</v>
      </c>
      <c r="AY111" s="244" t="s">
        <v>149</v>
      </c>
    </row>
    <row r="112" spans="1:65" s="2" customFormat="1" ht="16.5" customHeight="1">
      <c r="A112" s="39"/>
      <c r="B112" s="40"/>
      <c r="C112" s="205" t="s">
        <v>189</v>
      </c>
      <c r="D112" s="205" t="s">
        <v>152</v>
      </c>
      <c r="E112" s="206" t="s">
        <v>1968</v>
      </c>
      <c r="F112" s="207" t="s">
        <v>1969</v>
      </c>
      <c r="G112" s="208" t="s">
        <v>391</v>
      </c>
      <c r="H112" s="209">
        <v>0.728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174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174</v>
      </c>
      <c r="BM112" s="216" t="s">
        <v>1970</v>
      </c>
    </row>
    <row r="113" spans="1:51" s="14" customFormat="1" ht="12">
      <c r="A113" s="14"/>
      <c r="B113" s="234"/>
      <c r="C113" s="235"/>
      <c r="D113" s="225" t="s">
        <v>161</v>
      </c>
      <c r="E113" s="236" t="s">
        <v>19</v>
      </c>
      <c r="F113" s="237" t="s">
        <v>1971</v>
      </c>
      <c r="G113" s="235"/>
      <c r="H113" s="238">
        <v>0.728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32</v>
      </c>
      <c r="AX113" s="14" t="s">
        <v>78</v>
      </c>
      <c r="AY113" s="244" t="s">
        <v>149</v>
      </c>
    </row>
    <row r="114" spans="1:63" s="12" customFormat="1" ht="22.8" customHeight="1">
      <c r="A114" s="12"/>
      <c r="B114" s="189"/>
      <c r="C114" s="190"/>
      <c r="D114" s="191" t="s">
        <v>69</v>
      </c>
      <c r="E114" s="203" t="s">
        <v>169</v>
      </c>
      <c r="F114" s="203" t="s">
        <v>1204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SUM(P115:P138)</f>
        <v>0</v>
      </c>
      <c r="Q114" s="197"/>
      <c r="R114" s="198">
        <f>SUM(R115:R138)</f>
        <v>1.853484</v>
      </c>
      <c r="S114" s="197"/>
      <c r="T114" s="199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SUM(BK115:BK138)</f>
        <v>0</v>
      </c>
    </row>
    <row r="115" spans="1:65" s="2" customFormat="1" ht="24.15" customHeight="1">
      <c r="A115" s="39"/>
      <c r="B115" s="40"/>
      <c r="C115" s="205" t="s">
        <v>195</v>
      </c>
      <c r="D115" s="205" t="s">
        <v>152</v>
      </c>
      <c r="E115" s="206" t="s">
        <v>1972</v>
      </c>
      <c r="F115" s="207" t="s">
        <v>1973</v>
      </c>
      <c r="G115" s="208" t="s">
        <v>19</v>
      </c>
      <c r="H115" s="209">
        <v>0.675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1974</v>
      </c>
    </row>
    <row r="116" spans="1:51" s="14" customFormat="1" ht="12">
      <c r="A116" s="14"/>
      <c r="B116" s="234"/>
      <c r="C116" s="235"/>
      <c r="D116" s="225" t="s">
        <v>161</v>
      </c>
      <c r="E116" s="236" t="s">
        <v>19</v>
      </c>
      <c r="F116" s="237" t="s">
        <v>1975</v>
      </c>
      <c r="G116" s="235"/>
      <c r="H116" s="238">
        <v>0.675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161</v>
      </c>
      <c r="AU116" s="244" t="s">
        <v>80</v>
      </c>
      <c r="AV116" s="14" t="s">
        <v>80</v>
      </c>
      <c r="AW116" s="14" t="s">
        <v>32</v>
      </c>
      <c r="AX116" s="14" t="s">
        <v>78</v>
      </c>
      <c r="AY116" s="244" t="s">
        <v>149</v>
      </c>
    </row>
    <row r="117" spans="1:65" s="2" customFormat="1" ht="90" customHeight="1">
      <c r="A117" s="39"/>
      <c r="B117" s="40"/>
      <c r="C117" s="205" t="s">
        <v>201</v>
      </c>
      <c r="D117" s="205" t="s">
        <v>152</v>
      </c>
      <c r="E117" s="206" t="s">
        <v>1976</v>
      </c>
      <c r="F117" s="207" t="s">
        <v>1977</v>
      </c>
      <c r="G117" s="208" t="s">
        <v>1978</v>
      </c>
      <c r="H117" s="209">
        <v>3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152</v>
      </c>
      <c r="AU117" s="216" t="s">
        <v>80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174</v>
      </c>
      <c r="BM117" s="216" t="s">
        <v>1979</v>
      </c>
    </row>
    <row r="118" spans="1:65" s="2" customFormat="1" ht="90" customHeight="1">
      <c r="A118" s="39"/>
      <c r="B118" s="40"/>
      <c r="C118" s="205" t="s">
        <v>208</v>
      </c>
      <c r="D118" s="205" t="s">
        <v>152</v>
      </c>
      <c r="E118" s="206" t="s">
        <v>1980</v>
      </c>
      <c r="F118" s="207" t="s">
        <v>1981</v>
      </c>
      <c r="G118" s="208" t="s">
        <v>1978</v>
      </c>
      <c r="H118" s="209">
        <v>4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41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174</v>
      </c>
      <c r="AT118" s="216" t="s">
        <v>152</v>
      </c>
      <c r="AU118" s="216" t="s">
        <v>80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78</v>
      </c>
      <c r="BK118" s="217">
        <f>ROUND(I118*H118,2)</f>
        <v>0</v>
      </c>
      <c r="BL118" s="18" t="s">
        <v>174</v>
      </c>
      <c r="BM118" s="216" t="s">
        <v>1982</v>
      </c>
    </row>
    <row r="119" spans="1:65" s="2" customFormat="1" ht="76.35" customHeight="1">
      <c r="A119" s="39"/>
      <c r="B119" s="40"/>
      <c r="C119" s="205" t="s">
        <v>214</v>
      </c>
      <c r="D119" s="205" t="s">
        <v>152</v>
      </c>
      <c r="E119" s="206" t="s">
        <v>1983</v>
      </c>
      <c r="F119" s="207" t="s">
        <v>1984</v>
      </c>
      <c r="G119" s="208" t="s">
        <v>315</v>
      </c>
      <c r="H119" s="209">
        <v>10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174</v>
      </c>
      <c r="BM119" s="216" t="s">
        <v>1985</v>
      </c>
    </row>
    <row r="120" spans="1:65" s="2" customFormat="1" ht="63.45" customHeight="1">
      <c r="A120" s="39"/>
      <c r="B120" s="40"/>
      <c r="C120" s="259" t="s">
        <v>220</v>
      </c>
      <c r="D120" s="259" t="s">
        <v>440</v>
      </c>
      <c r="E120" s="260" t="s">
        <v>1986</v>
      </c>
      <c r="F120" s="261" t="s">
        <v>1987</v>
      </c>
      <c r="G120" s="262" t="s">
        <v>315</v>
      </c>
      <c r="H120" s="263">
        <v>10</v>
      </c>
      <c r="I120" s="264"/>
      <c r="J120" s="265">
        <f>ROUND(I120*H120,2)</f>
        <v>0</v>
      </c>
      <c r="K120" s="261" t="s">
        <v>19</v>
      </c>
      <c r="L120" s="266"/>
      <c r="M120" s="267" t="s">
        <v>19</v>
      </c>
      <c r="N120" s="268" t="s">
        <v>41</v>
      </c>
      <c r="O120" s="85"/>
      <c r="P120" s="214">
        <f>O120*H120</f>
        <v>0</v>
      </c>
      <c r="Q120" s="214">
        <v>0.0029</v>
      </c>
      <c r="R120" s="214">
        <f>Q120*H120</f>
        <v>0.028999999999999998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195</v>
      </c>
      <c r="AT120" s="216" t="s">
        <v>440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174</v>
      </c>
      <c r="BM120" s="216" t="s">
        <v>1988</v>
      </c>
    </row>
    <row r="121" spans="1:65" s="2" customFormat="1" ht="24.15" customHeight="1">
      <c r="A121" s="39"/>
      <c r="B121" s="40"/>
      <c r="C121" s="205" t="s">
        <v>227</v>
      </c>
      <c r="D121" s="205" t="s">
        <v>152</v>
      </c>
      <c r="E121" s="206" t="s">
        <v>1989</v>
      </c>
      <c r="F121" s="207" t="s">
        <v>1990</v>
      </c>
      <c r="G121" s="208" t="s">
        <v>315</v>
      </c>
      <c r="H121" s="209">
        <v>1</v>
      </c>
      <c r="I121" s="210"/>
      <c r="J121" s="211">
        <f>ROUND(I121*H121,2)</f>
        <v>0</v>
      </c>
      <c r="K121" s="207" t="s">
        <v>156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174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174</v>
      </c>
      <c r="BM121" s="216" t="s">
        <v>1991</v>
      </c>
    </row>
    <row r="122" spans="1:47" s="2" customFormat="1" ht="12">
      <c r="A122" s="39"/>
      <c r="B122" s="40"/>
      <c r="C122" s="41"/>
      <c r="D122" s="218" t="s">
        <v>159</v>
      </c>
      <c r="E122" s="41"/>
      <c r="F122" s="219" t="s">
        <v>1992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159</v>
      </c>
      <c r="AU122" s="18" t="s">
        <v>80</v>
      </c>
    </row>
    <row r="123" spans="1:65" s="2" customFormat="1" ht="16.5" customHeight="1">
      <c r="A123" s="39"/>
      <c r="B123" s="40"/>
      <c r="C123" s="259" t="s">
        <v>235</v>
      </c>
      <c r="D123" s="259" t="s">
        <v>440</v>
      </c>
      <c r="E123" s="260" t="s">
        <v>1993</v>
      </c>
      <c r="F123" s="261" t="s">
        <v>1994</v>
      </c>
      <c r="G123" s="262" t="s">
        <v>1978</v>
      </c>
      <c r="H123" s="263">
        <v>1</v>
      </c>
      <c r="I123" s="264"/>
      <c r="J123" s="265">
        <f>ROUND(I123*H123,2)</f>
        <v>0</v>
      </c>
      <c r="K123" s="261" t="s">
        <v>19</v>
      </c>
      <c r="L123" s="266"/>
      <c r="M123" s="267" t="s">
        <v>19</v>
      </c>
      <c r="N123" s="268" t="s">
        <v>41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195</v>
      </c>
      <c r="AT123" s="216" t="s">
        <v>440</v>
      </c>
      <c r="AU123" s="216" t="s">
        <v>80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174</v>
      </c>
      <c r="BM123" s="216" t="s">
        <v>1995</v>
      </c>
    </row>
    <row r="124" spans="1:65" s="2" customFormat="1" ht="24.15" customHeight="1">
      <c r="A124" s="39"/>
      <c r="B124" s="40"/>
      <c r="C124" s="205" t="s">
        <v>8</v>
      </c>
      <c r="D124" s="205" t="s">
        <v>152</v>
      </c>
      <c r="E124" s="206" t="s">
        <v>1996</v>
      </c>
      <c r="F124" s="207" t="s">
        <v>1997</v>
      </c>
      <c r="G124" s="208" t="s">
        <v>315</v>
      </c>
      <c r="H124" s="209">
        <v>1</v>
      </c>
      <c r="I124" s="210"/>
      <c r="J124" s="211">
        <f>ROUND(I124*H124,2)</f>
        <v>0</v>
      </c>
      <c r="K124" s="207" t="s">
        <v>156</v>
      </c>
      <c r="L124" s="45"/>
      <c r="M124" s="212" t="s">
        <v>19</v>
      </c>
      <c r="N124" s="213" t="s">
        <v>41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174</v>
      </c>
      <c r="AT124" s="216" t="s">
        <v>152</v>
      </c>
      <c r="AU124" s="216" t="s">
        <v>80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78</v>
      </c>
      <c r="BK124" s="217">
        <f>ROUND(I124*H124,2)</f>
        <v>0</v>
      </c>
      <c r="BL124" s="18" t="s">
        <v>174</v>
      </c>
      <c r="BM124" s="216" t="s">
        <v>1998</v>
      </c>
    </row>
    <row r="125" spans="1:47" s="2" customFormat="1" ht="12">
      <c r="A125" s="39"/>
      <c r="B125" s="40"/>
      <c r="C125" s="41"/>
      <c r="D125" s="218" t="s">
        <v>159</v>
      </c>
      <c r="E125" s="41"/>
      <c r="F125" s="219" t="s">
        <v>1999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159</v>
      </c>
      <c r="AU125" s="18" t="s">
        <v>80</v>
      </c>
    </row>
    <row r="126" spans="1:65" s="2" customFormat="1" ht="16.5" customHeight="1">
      <c r="A126" s="39"/>
      <c r="B126" s="40"/>
      <c r="C126" s="259" t="s">
        <v>245</v>
      </c>
      <c r="D126" s="259" t="s">
        <v>440</v>
      </c>
      <c r="E126" s="260" t="s">
        <v>2000</v>
      </c>
      <c r="F126" s="261" t="s">
        <v>2001</v>
      </c>
      <c r="G126" s="262" t="s">
        <v>1978</v>
      </c>
      <c r="H126" s="263">
        <v>1</v>
      </c>
      <c r="I126" s="264"/>
      <c r="J126" s="265">
        <f>ROUND(I126*H126,2)</f>
        <v>0</v>
      </c>
      <c r="K126" s="261" t="s">
        <v>19</v>
      </c>
      <c r="L126" s="266"/>
      <c r="M126" s="267" t="s">
        <v>19</v>
      </c>
      <c r="N126" s="268" t="s">
        <v>41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195</v>
      </c>
      <c r="AT126" s="216" t="s">
        <v>440</v>
      </c>
      <c r="AU126" s="216" t="s">
        <v>80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78</v>
      </c>
      <c r="BK126" s="217">
        <f>ROUND(I126*H126,2)</f>
        <v>0</v>
      </c>
      <c r="BL126" s="18" t="s">
        <v>174</v>
      </c>
      <c r="BM126" s="216" t="s">
        <v>2002</v>
      </c>
    </row>
    <row r="127" spans="1:65" s="2" customFormat="1" ht="24.15" customHeight="1">
      <c r="A127" s="39"/>
      <c r="B127" s="40"/>
      <c r="C127" s="205" t="s">
        <v>250</v>
      </c>
      <c r="D127" s="205" t="s">
        <v>152</v>
      </c>
      <c r="E127" s="206" t="s">
        <v>2003</v>
      </c>
      <c r="F127" s="207" t="s">
        <v>2004</v>
      </c>
      <c r="G127" s="208" t="s">
        <v>315</v>
      </c>
      <c r="H127" s="209">
        <v>1</v>
      </c>
      <c r="I127" s="210"/>
      <c r="J127" s="211">
        <f>ROUND(I127*H127,2)</f>
        <v>0</v>
      </c>
      <c r="K127" s="207" t="s">
        <v>156</v>
      </c>
      <c r="L127" s="45"/>
      <c r="M127" s="212" t="s">
        <v>19</v>
      </c>
      <c r="N127" s="213" t="s">
        <v>41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174</v>
      </c>
      <c r="AT127" s="216" t="s">
        <v>152</v>
      </c>
      <c r="AU127" s="216" t="s">
        <v>80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174</v>
      </c>
      <c r="BM127" s="216" t="s">
        <v>2005</v>
      </c>
    </row>
    <row r="128" spans="1:47" s="2" customFormat="1" ht="12">
      <c r="A128" s="39"/>
      <c r="B128" s="40"/>
      <c r="C128" s="41"/>
      <c r="D128" s="218" t="s">
        <v>159</v>
      </c>
      <c r="E128" s="41"/>
      <c r="F128" s="219" t="s">
        <v>2006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159</v>
      </c>
      <c r="AU128" s="18" t="s">
        <v>80</v>
      </c>
    </row>
    <row r="129" spans="1:65" s="2" customFormat="1" ht="16.5" customHeight="1">
      <c r="A129" s="39"/>
      <c r="B129" s="40"/>
      <c r="C129" s="259" t="s">
        <v>256</v>
      </c>
      <c r="D129" s="259" t="s">
        <v>440</v>
      </c>
      <c r="E129" s="260" t="s">
        <v>2007</v>
      </c>
      <c r="F129" s="261" t="s">
        <v>2008</v>
      </c>
      <c r="G129" s="262" t="s">
        <v>1978</v>
      </c>
      <c r="H129" s="263">
        <v>1</v>
      </c>
      <c r="I129" s="264"/>
      <c r="J129" s="265">
        <f>ROUND(I129*H129,2)</f>
        <v>0</v>
      </c>
      <c r="K129" s="261" t="s">
        <v>19</v>
      </c>
      <c r="L129" s="266"/>
      <c r="M129" s="267" t="s">
        <v>19</v>
      </c>
      <c r="N129" s="268" t="s">
        <v>41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195</v>
      </c>
      <c r="AT129" s="216" t="s">
        <v>440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174</v>
      </c>
      <c r="BM129" s="216" t="s">
        <v>2009</v>
      </c>
    </row>
    <row r="130" spans="1:65" s="2" customFormat="1" ht="24.15" customHeight="1">
      <c r="A130" s="39"/>
      <c r="B130" s="40"/>
      <c r="C130" s="205" t="s">
        <v>263</v>
      </c>
      <c r="D130" s="205" t="s">
        <v>152</v>
      </c>
      <c r="E130" s="206" t="s">
        <v>1783</v>
      </c>
      <c r="F130" s="207" t="s">
        <v>1784</v>
      </c>
      <c r="G130" s="208" t="s">
        <v>315</v>
      </c>
      <c r="H130" s="209">
        <v>4</v>
      </c>
      <c r="I130" s="210"/>
      <c r="J130" s="211">
        <f>ROUND(I130*H130,2)</f>
        <v>0</v>
      </c>
      <c r="K130" s="207" t="s">
        <v>156</v>
      </c>
      <c r="L130" s="45"/>
      <c r="M130" s="212" t="s">
        <v>19</v>
      </c>
      <c r="N130" s="213" t="s">
        <v>41</v>
      </c>
      <c r="O130" s="85"/>
      <c r="P130" s="214">
        <f>O130*H130</f>
        <v>0</v>
      </c>
      <c r="Q130" s="214">
        <v>0.0004</v>
      </c>
      <c r="R130" s="214">
        <f>Q130*H130</f>
        <v>0.0016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174</v>
      </c>
      <c r="AT130" s="216" t="s">
        <v>152</v>
      </c>
      <c r="AU130" s="216" t="s">
        <v>80</v>
      </c>
      <c r="AY130" s="18" t="s">
        <v>149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78</v>
      </c>
      <c r="BK130" s="217">
        <f>ROUND(I130*H130,2)</f>
        <v>0</v>
      </c>
      <c r="BL130" s="18" t="s">
        <v>174</v>
      </c>
      <c r="BM130" s="216" t="s">
        <v>2010</v>
      </c>
    </row>
    <row r="131" spans="1:47" s="2" customFormat="1" ht="12">
      <c r="A131" s="39"/>
      <c r="B131" s="40"/>
      <c r="C131" s="41"/>
      <c r="D131" s="218" t="s">
        <v>159</v>
      </c>
      <c r="E131" s="41"/>
      <c r="F131" s="219" t="s">
        <v>1786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159</v>
      </c>
      <c r="AU131" s="18" t="s">
        <v>80</v>
      </c>
    </row>
    <row r="132" spans="1:65" s="2" customFormat="1" ht="16.5" customHeight="1">
      <c r="A132" s="39"/>
      <c r="B132" s="40"/>
      <c r="C132" s="259" t="s">
        <v>268</v>
      </c>
      <c r="D132" s="259" t="s">
        <v>440</v>
      </c>
      <c r="E132" s="260" t="s">
        <v>1787</v>
      </c>
      <c r="F132" s="261" t="s">
        <v>1788</v>
      </c>
      <c r="G132" s="262" t="s">
        <v>315</v>
      </c>
      <c r="H132" s="263">
        <v>4</v>
      </c>
      <c r="I132" s="264"/>
      <c r="J132" s="265">
        <f>ROUND(I132*H132,2)</f>
        <v>0</v>
      </c>
      <c r="K132" s="261" t="s">
        <v>19</v>
      </c>
      <c r="L132" s="266"/>
      <c r="M132" s="267" t="s">
        <v>19</v>
      </c>
      <c r="N132" s="268" t="s">
        <v>41</v>
      </c>
      <c r="O132" s="85"/>
      <c r="P132" s="214">
        <f>O132*H132</f>
        <v>0</v>
      </c>
      <c r="Q132" s="214">
        <v>0.096</v>
      </c>
      <c r="R132" s="214">
        <f>Q132*H132</f>
        <v>0.384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195</v>
      </c>
      <c r="AT132" s="216" t="s">
        <v>440</v>
      </c>
      <c r="AU132" s="216" t="s">
        <v>80</v>
      </c>
      <c r="AY132" s="18" t="s">
        <v>149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78</v>
      </c>
      <c r="BK132" s="217">
        <f>ROUND(I132*H132,2)</f>
        <v>0</v>
      </c>
      <c r="BL132" s="18" t="s">
        <v>174</v>
      </c>
      <c r="BM132" s="216" t="s">
        <v>2011</v>
      </c>
    </row>
    <row r="133" spans="1:65" s="2" customFormat="1" ht="24.15" customHeight="1">
      <c r="A133" s="39"/>
      <c r="B133" s="40"/>
      <c r="C133" s="205" t="s">
        <v>7</v>
      </c>
      <c r="D133" s="205" t="s">
        <v>152</v>
      </c>
      <c r="E133" s="206" t="s">
        <v>2012</v>
      </c>
      <c r="F133" s="207" t="s">
        <v>2013</v>
      </c>
      <c r="G133" s="208" t="s">
        <v>382</v>
      </c>
      <c r="H133" s="209">
        <v>79.938</v>
      </c>
      <c r="I133" s="210"/>
      <c r="J133" s="211">
        <f>ROUND(I133*H133,2)</f>
        <v>0</v>
      </c>
      <c r="K133" s="207" t="s">
        <v>156</v>
      </c>
      <c r="L133" s="45"/>
      <c r="M133" s="212" t="s">
        <v>19</v>
      </c>
      <c r="N133" s="213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174</v>
      </c>
      <c r="AT133" s="216" t="s">
        <v>152</v>
      </c>
      <c r="AU133" s="216" t="s">
        <v>80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174</v>
      </c>
      <c r="BM133" s="216" t="s">
        <v>2014</v>
      </c>
    </row>
    <row r="134" spans="1:47" s="2" customFormat="1" ht="12">
      <c r="A134" s="39"/>
      <c r="B134" s="40"/>
      <c r="C134" s="41"/>
      <c r="D134" s="218" t="s">
        <v>159</v>
      </c>
      <c r="E134" s="41"/>
      <c r="F134" s="219" t="s">
        <v>2015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159</v>
      </c>
      <c r="AU134" s="18" t="s">
        <v>80</v>
      </c>
    </row>
    <row r="135" spans="1:51" s="14" customFormat="1" ht="12">
      <c r="A135" s="14"/>
      <c r="B135" s="234"/>
      <c r="C135" s="235"/>
      <c r="D135" s="225" t="s">
        <v>161</v>
      </c>
      <c r="E135" s="236" t="s">
        <v>19</v>
      </c>
      <c r="F135" s="237" t="s">
        <v>2016</v>
      </c>
      <c r="G135" s="235"/>
      <c r="H135" s="238">
        <v>15.858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70</v>
      </c>
      <c r="AY135" s="244" t="s">
        <v>149</v>
      </c>
    </row>
    <row r="136" spans="1:51" s="14" customFormat="1" ht="12">
      <c r="A136" s="14"/>
      <c r="B136" s="234"/>
      <c r="C136" s="235"/>
      <c r="D136" s="225" t="s">
        <v>161</v>
      </c>
      <c r="E136" s="236" t="s">
        <v>19</v>
      </c>
      <c r="F136" s="237" t="s">
        <v>2017</v>
      </c>
      <c r="G136" s="235"/>
      <c r="H136" s="238">
        <v>64.08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161</v>
      </c>
      <c r="AU136" s="244" t="s">
        <v>80</v>
      </c>
      <c r="AV136" s="14" t="s">
        <v>80</v>
      </c>
      <c r="AW136" s="14" t="s">
        <v>32</v>
      </c>
      <c r="AX136" s="14" t="s">
        <v>70</v>
      </c>
      <c r="AY136" s="244" t="s">
        <v>149</v>
      </c>
    </row>
    <row r="137" spans="1:51" s="15" customFormat="1" ht="12">
      <c r="A137" s="15"/>
      <c r="B137" s="245"/>
      <c r="C137" s="246"/>
      <c r="D137" s="225" t="s">
        <v>161</v>
      </c>
      <c r="E137" s="247" t="s">
        <v>19</v>
      </c>
      <c r="F137" s="248" t="s">
        <v>207</v>
      </c>
      <c r="G137" s="246"/>
      <c r="H137" s="249">
        <v>79.938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5" t="s">
        <v>161</v>
      </c>
      <c r="AU137" s="255" t="s">
        <v>80</v>
      </c>
      <c r="AV137" s="15" t="s">
        <v>174</v>
      </c>
      <c r="AW137" s="15" t="s">
        <v>32</v>
      </c>
      <c r="AX137" s="15" t="s">
        <v>78</v>
      </c>
      <c r="AY137" s="255" t="s">
        <v>149</v>
      </c>
    </row>
    <row r="138" spans="1:65" s="2" customFormat="1" ht="21.75" customHeight="1">
      <c r="A138" s="39"/>
      <c r="B138" s="40"/>
      <c r="C138" s="259" t="s">
        <v>281</v>
      </c>
      <c r="D138" s="259" t="s">
        <v>440</v>
      </c>
      <c r="E138" s="260" t="s">
        <v>2018</v>
      </c>
      <c r="F138" s="261" t="s">
        <v>2019</v>
      </c>
      <c r="G138" s="262" t="s">
        <v>310</v>
      </c>
      <c r="H138" s="263">
        <v>79.938</v>
      </c>
      <c r="I138" s="264"/>
      <c r="J138" s="265">
        <f>ROUND(I138*H138,2)</f>
        <v>0</v>
      </c>
      <c r="K138" s="261" t="s">
        <v>156</v>
      </c>
      <c r="L138" s="266"/>
      <c r="M138" s="267" t="s">
        <v>19</v>
      </c>
      <c r="N138" s="268" t="s">
        <v>41</v>
      </c>
      <c r="O138" s="85"/>
      <c r="P138" s="214">
        <f>O138*H138</f>
        <v>0</v>
      </c>
      <c r="Q138" s="214">
        <v>0.018</v>
      </c>
      <c r="R138" s="214">
        <f>Q138*H138</f>
        <v>1.4388839999999998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195</v>
      </c>
      <c r="AT138" s="216" t="s">
        <v>440</v>
      </c>
      <c r="AU138" s="216" t="s">
        <v>80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78</v>
      </c>
      <c r="BK138" s="217">
        <f>ROUND(I138*H138,2)</f>
        <v>0</v>
      </c>
      <c r="BL138" s="18" t="s">
        <v>174</v>
      </c>
      <c r="BM138" s="216" t="s">
        <v>2020</v>
      </c>
    </row>
    <row r="139" spans="1:63" s="12" customFormat="1" ht="22.8" customHeight="1">
      <c r="A139" s="12"/>
      <c r="B139" s="189"/>
      <c r="C139" s="190"/>
      <c r="D139" s="191" t="s">
        <v>69</v>
      </c>
      <c r="E139" s="203" t="s">
        <v>148</v>
      </c>
      <c r="F139" s="203" t="s">
        <v>622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SUM(P140:P142)</f>
        <v>0</v>
      </c>
      <c r="Q139" s="197"/>
      <c r="R139" s="198">
        <f>SUM(R140:R142)</f>
        <v>0</v>
      </c>
      <c r="S139" s="197"/>
      <c r="T139" s="199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78</v>
      </c>
      <c r="AT139" s="201" t="s">
        <v>69</v>
      </c>
      <c r="AU139" s="201" t="s">
        <v>78</v>
      </c>
      <c r="AY139" s="200" t="s">
        <v>149</v>
      </c>
      <c r="BK139" s="202">
        <f>SUM(BK140:BK142)</f>
        <v>0</v>
      </c>
    </row>
    <row r="140" spans="1:65" s="2" customFormat="1" ht="33" customHeight="1">
      <c r="A140" s="39"/>
      <c r="B140" s="40"/>
      <c r="C140" s="205" t="s">
        <v>289</v>
      </c>
      <c r="D140" s="205" t="s">
        <v>152</v>
      </c>
      <c r="E140" s="206" t="s">
        <v>2021</v>
      </c>
      <c r="F140" s="207" t="s">
        <v>2022</v>
      </c>
      <c r="G140" s="208" t="s">
        <v>310</v>
      </c>
      <c r="H140" s="209">
        <v>44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2023</v>
      </c>
    </row>
    <row r="141" spans="1:47" s="2" customFormat="1" ht="12">
      <c r="A141" s="39"/>
      <c r="B141" s="40"/>
      <c r="C141" s="41"/>
      <c r="D141" s="218" t="s">
        <v>159</v>
      </c>
      <c r="E141" s="41"/>
      <c r="F141" s="219" t="s">
        <v>2024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pans="1:51" s="14" customFormat="1" ht="12">
      <c r="A142" s="14"/>
      <c r="B142" s="234"/>
      <c r="C142" s="235"/>
      <c r="D142" s="225" t="s">
        <v>161</v>
      </c>
      <c r="E142" s="236" t="s">
        <v>19</v>
      </c>
      <c r="F142" s="237" t="s">
        <v>2025</v>
      </c>
      <c r="G142" s="235"/>
      <c r="H142" s="238">
        <v>44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78</v>
      </c>
      <c r="AY142" s="244" t="s">
        <v>149</v>
      </c>
    </row>
    <row r="143" spans="1:63" s="12" customFormat="1" ht="22.8" customHeight="1">
      <c r="A143" s="12"/>
      <c r="B143" s="189"/>
      <c r="C143" s="190"/>
      <c r="D143" s="191" t="s">
        <v>69</v>
      </c>
      <c r="E143" s="203" t="s">
        <v>201</v>
      </c>
      <c r="F143" s="203" t="s">
        <v>794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SUM(P144:P152)</f>
        <v>0</v>
      </c>
      <c r="Q143" s="197"/>
      <c r="R143" s="198">
        <f>SUM(R144:R152)</f>
        <v>0</v>
      </c>
      <c r="S143" s="197"/>
      <c r="T143" s="199">
        <f>SUM(T144:T152)</f>
        <v>3.627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78</v>
      </c>
      <c r="AT143" s="201" t="s">
        <v>69</v>
      </c>
      <c r="AU143" s="201" t="s">
        <v>78</v>
      </c>
      <c r="AY143" s="200" t="s">
        <v>149</v>
      </c>
      <c r="BK143" s="202">
        <f>SUM(BK144:BK152)</f>
        <v>0</v>
      </c>
    </row>
    <row r="144" spans="1:65" s="2" customFormat="1" ht="90.75" customHeight="1">
      <c r="A144" s="39"/>
      <c r="B144" s="40"/>
      <c r="C144" s="205" t="s">
        <v>417</v>
      </c>
      <c r="D144" s="205" t="s">
        <v>152</v>
      </c>
      <c r="E144" s="206" t="s">
        <v>1820</v>
      </c>
      <c r="F144" s="207" t="s">
        <v>2026</v>
      </c>
      <c r="G144" s="208" t="s">
        <v>382</v>
      </c>
      <c r="H144" s="209">
        <v>45.8</v>
      </c>
      <c r="I144" s="210"/>
      <c r="J144" s="211">
        <f>ROUND(I144*H144,2)</f>
        <v>0</v>
      </c>
      <c r="K144" s="207" t="s">
        <v>156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0.06</v>
      </c>
      <c r="T144" s="215">
        <f>S144*H144</f>
        <v>2.7479999999999998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174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174</v>
      </c>
      <c r="BM144" s="216" t="s">
        <v>2027</v>
      </c>
    </row>
    <row r="145" spans="1:47" s="2" customFormat="1" ht="12">
      <c r="A145" s="39"/>
      <c r="B145" s="40"/>
      <c r="C145" s="41"/>
      <c r="D145" s="218" t="s">
        <v>159</v>
      </c>
      <c r="E145" s="41"/>
      <c r="F145" s="219" t="s">
        <v>1823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159</v>
      </c>
      <c r="AU145" s="18" t="s">
        <v>80</v>
      </c>
    </row>
    <row r="146" spans="1:51" s="14" customFormat="1" ht="12">
      <c r="A146" s="14"/>
      <c r="B146" s="234"/>
      <c r="C146" s="235"/>
      <c r="D146" s="225" t="s">
        <v>161</v>
      </c>
      <c r="E146" s="236" t="s">
        <v>19</v>
      </c>
      <c r="F146" s="237" t="s">
        <v>2028</v>
      </c>
      <c r="G146" s="235"/>
      <c r="H146" s="238">
        <v>45.8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78</v>
      </c>
      <c r="AY146" s="244" t="s">
        <v>149</v>
      </c>
    </row>
    <row r="147" spans="1:65" s="2" customFormat="1" ht="24.15" customHeight="1">
      <c r="A147" s="39"/>
      <c r="B147" s="40"/>
      <c r="C147" s="205" t="s">
        <v>422</v>
      </c>
      <c r="D147" s="205" t="s">
        <v>152</v>
      </c>
      <c r="E147" s="206" t="s">
        <v>2029</v>
      </c>
      <c r="F147" s="207" t="s">
        <v>2030</v>
      </c>
      <c r="G147" s="208" t="s">
        <v>315</v>
      </c>
      <c r="H147" s="209">
        <v>2</v>
      </c>
      <c r="I147" s="210"/>
      <c r="J147" s="211">
        <f>ROUND(I147*H147,2)</f>
        <v>0</v>
      </c>
      <c r="K147" s="207" t="s">
        <v>156</v>
      </c>
      <c r="L147" s="45"/>
      <c r="M147" s="212" t="s">
        <v>19</v>
      </c>
      <c r="N147" s="213" t="s">
        <v>41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0.192</v>
      </c>
      <c r="T147" s="215">
        <f>S147*H147</f>
        <v>0.384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174</v>
      </c>
      <c r="AT147" s="216" t="s">
        <v>152</v>
      </c>
      <c r="AU147" s="216" t="s">
        <v>80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78</v>
      </c>
      <c r="BK147" s="217">
        <f>ROUND(I147*H147,2)</f>
        <v>0</v>
      </c>
      <c r="BL147" s="18" t="s">
        <v>174</v>
      </c>
      <c r="BM147" s="216" t="s">
        <v>2031</v>
      </c>
    </row>
    <row r="148" spans="1:47" s="2" customFormat="1" ht="12">
      <c r="A148" s="39"/>
      <c r="B148" s="40"/>
      <c r="C148" s="41"/>
      <c r="D148" s="218" t="s">
        <v>159</v>
      </c>
      <c r="E148" s="41"/>
      <c r="F148" s="219" t="s">
        <v>2032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159</v>
      </c>
      <c r="AU148" s="18" t="s">
        <v>80</v>
      </c>
    </row>
    <row r="149" spans="1:65" s="2" customFormat="1" ht="24.15" customHeight="1">
      <c r="A149" s="39"/>
      <c r="B149" s="40"/>
      <c r="C149" s="205" t="s">
        <v>427</v>
      </c>
      <c r="D149" s="205" t="s">
        <v>152</v>
      </c>
      <c r="E149" s="206" t="s">
        <v>2033</v>
      </c>
      <c r="F149" s="207" t="s">
        <v>2034</v>
      </c>
      <c r="G149" s="208" t="s">
        <v>315</v>
      </c>
      <c r="H149" s="209">
        <v>1</v>
      </c>
      <c r="I149" s="210"/>
      <c r="J149" s="211">
        <f>ROUND(I149*H149,2)</f>
        <v>0</v>
      </c>
      <c r="K149" s="207" t="s">
        <v>156</v>
      </c>
      <c r="L149" s="45"/>
      <c r="M149" s="212" t="s">
        <v>19</v>
      </c>
      <c r="N149" s="213" t="s">
        <v>41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0.21</v>
      </c>
      <c r="T149" s="215">
        <f>S149*H149</f>
        <v>0.21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174</v>
      </c>
      <c r="AT149" s="216" t="s">
        <v>152</v>
      </c>
      <c r="AU149" s="216" t="s">
        <v>80</v>
      </c>
      <c r="AY149" s="18" t="s">
        <v>149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78</v>
      </c>
      <c r="BK149" s="217">
        <f>ROUND(I149*H149,2)</f>
        <v>0</v>
      </c>
      <c r="BL149" s="18" t="s">
        <v>174</v>
      </c>
      <c r="BM149" s="216" t="s">
        <v>2035</v>
      </c>
    </row>
    <row r="150" spans="1:47" s="2" customFormat="1" ht="12">
      <c r="A150" s="39"/>
      <c r="B150" s="40"/>
      <c r="C150" s="41"/>
      <c r="D150" s="218" t="s">
        <v>159</v>
      </c>
      <c r="E150" s="41"/>
      <c r="F150" s="219" t="s">
        <v>2036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159</v>
      </c>
      <c r="AU150" s="18" t="s">
        <v>80</v>
      </c>
    </row>
    <row r="151" spans="1:65" s="2" customFormat="1" ht="24.15" customHeight="1">
      <c r="A151" s="39"/>
      <c r="B151" s="40"/>
      <c r="C151" s="205" t="s">
        <v>433</v>
      </c>
      <c r="D151" s="205" t="s">
        <v>152</v>
      </c>
      <c r="E151" s="206" t="s">
        <v>2037</v>
      </c>
      <c r="F151" s="207" t="s">
        <v>2038</v>
      </c>
      <c r="G151" s="208" t="s">
        <v>315</v>
      </c>
      <c r="H151" s="209">
        <v>1</v>
      </c>
      <c r="I151" s="210"/>
      <c r="J151" s="211">
        <f>ROUND(I151*H151,2)</f>
        <v>0</v>
      </c>
      <c r="K151" s="207" t="s">
        <v>156</v>
      </c>
      <c r="L151" s="45"/>
      <c r="M151" s="212" t="s">
        <v>19</v>
      </c>
      <c r="N151" s="213" t="s">
        <v>41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0.285</v>
      </c>
      <c r="T151" s="215">
        <f>S151*H151</f>
        <v>0.285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174</v>
      </c>
      <c r="AT151" s="216" t="s">
        <v>152</v>
      </c>
      <c r="AU151" s="216" t="s">
        <v>80</v>
      </c>
      <c r="AY151" s="18" t="s">
        <v>149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78</v>
      </c>
      <c r="BK151" s="217">
        <f>ROUND(I151*H151,2)</f>
        <v>0</v>
      </c>
      <c r="BL151" s="18" t="s">
        <v>174</v>
      </c>
      <c r="BM151" s="216" t="s">
        <v>2039</v>
      </c>
    </row>
    <row r="152" spans="1:47" s="2" customFormat="1" ht="12">
      <c r="A152" s="39"/>
      <c r="B152" s="40"/>
      <c r="C152" s="41"/>
      <c r="D152" s="218" t="s">
        <v>159</v>
      </c>
      <c r="E152" s="41"/>
      <c r="F152" s="219" t="s">
        <v>2040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159</v>
      </c>
      <c r="AU152" s="18" t="s">
        <v>80</v>
      </c>
    </row>
    <row r="153" spans="1:63" s="12" customFormat="1" ht="22.8" customHeight="1">
      <c r="A153" s="12"/>
      <c r="B153" s="189"/>
      <c r="C153" s="190"/>
      <c r="D153" s="191" t="s">
        <v>69</v>
      </c>
      <c r="E153" s="203" t="s">
        <v>1026</v>
      </c>
      <c r="F153" s="203" t="s">
        <v>1027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SUM(P154:P157)</f>
        <v>0</v>
      </c>
      <c r="Q153" s="197"/>
      <c r="R153" s="198">
        <f>SUM(R154:R157)</f>
        <v>0</v>
      </c>
      <c r="S153" s="197"/>
      <c r="T153" s="19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78</v>
      </c>
      <c r="AT153" s="201" t="s">
        <v>69</v>
      </c>
      <c r="AU153" s="201" t="s">
        <v>78</v>
      </c>
      <c r="AY153" s="200" t="s">
        <v>149</v>
      </c>
      <c r="BK153" s="202">
        <f>SUM(BK154:BK157)</f>
        <v>0</v>
      </c>
    </row>
    <row r="154" spans="1:65" s="2" customFormat="1" ht="55.5" customHeight="1">
      <c r="A154" s="39"/>
      <c r="B154" s="40"/>
      <c r="C154" s="205" t="s">
        <v>439</v>
      </c>
      <c r="D154" s="205" t="s">
        <v>152</v>
      </c>
      <c r="E154" s="206" t="s">
        <v>1806</v>
      </c>
      <c r="F154" s="207" t="s">
        <v>1807</v>
      </c>
      <c r="G154" s="208" t="s">
        <v>443</v>
      </c>
      <c r="H154" s="209">
        <v>2.596</v>
      </c>
      <c r="I154" s="210"/>
      <c r="J154" s="211">
        <f>ROUND(I154*H154,2)</f>
        <v>0</v>
      </c>
      <c r="K154" s="207" t="s">
        <v>156</v>
      </c>
      <c r="L154" s="45"/>
      <c r="M154" s="212" t="s">
        <v>19</v>
      </c>
      <c r="N154" s="213" t="s">
        <v>41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152</v>
      </c>
      <c r="AU154" s="216" t="s">
        <v>80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78</v>
      </c>
      <c r="BK154" s="217">
        <f>ROUND(I154*H154,2)</f>
        <v>0</v>
      </c>
      <c r="BL154" s="18" t="s">
        <v>174</v>
      </c>
      <c r="BM154" s="216" t="s">
        <v>2041</v>
      </c>
    </row>
    <row r="155" spans="1:47" s="2" customFormat="1" ht="12">
      <c r="A155" s="39"/>
      <c r="B155" s="40"/>
      <c r="C155" s="41"/>
      <c r="D155" s="218" t="s">
        <v>159</v>
      </c>
      <c r="E155" s="41"/>
      <c r="F155" s="219" t="s">
        <v>1809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159</v>
      </c>
      <c r="AU155" s="18" t="s">
        <v>80</v>
      </c>
    </row>
    <row r="156" spans="1:65" s="2" customFormat="1" ht="62.7" customHeight="1">
      <c r="A156" s="39"/>
      <c r="B156" s="40"/>
      <c r="C156" s="205" t="s">
        <v>446</v>
      </c>
      <c r="D156" s="205" t="s">
        <v>152</v>
      </c>
      <c r="E156" s="206" t="s">
        <v>2042</v>
      </c>
      <c r="F156" s="207" t="s">
        <v>2043</v>
      </c>
      <c r="G156" s="208" t="s">
        <v>443</v>
      </c>
      <c r="H156" s="209">
        <v>2.596</v>
      </c>
      <c r="I156" s="210"/>
      <c r="J156" s="211">
        <f>ROUND(I156*H156,2)</f>
        <v>0</v>
      </c>
      <c r="K156" s="207" t="s">
        <v>156</v>
      </c>
      <c r="L156" s="45"/>
      <c r="M156" s="212" t="s">
        <v>19</v>
      </c>
      <c r="N156" s="213" t="s">
        <v>41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174</v>
      </c>
      <c r="AT156" s="216" t="s">
        <v>152</v>
      </c>
      <c r="AU156" s="216" t="s">
        <v>80</v>
      </c>
      <c r="AY156" s="18" t="s">
        <v>149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78</v>
      </c>
      <c r="BK156" s="217">
        <f>ROUND(I156*H156,2)</f>
        <v>0</v>
      </c>
      <c r="BL156" s="18" t="s">
        <v>174</v>
      </c>
      <c r="BM156" s="216" t="s">
        <v>2044</v>
      </c>
    </row>
    <row r="157" spans="1:47" s="2" customFormat="1" ht="12">
      <c r="A157" s="39"/>
      <c r="B157" s="40"/>
      <c r="C157" s="41"/>
      <c r="D157" s="218" t="s">
        <v>159</v>
      </c>
      <c r="E157" s="41"/>
      <c r="F157" s="219" t="s">
        <v>2045</v>
      </c>
      <c r="G157" s="41"/>
      <c r="H157" s="41"/>
      <c r="I157" s="220"/>
      <c r="J157" s="41"/>
      <c r="K157" s="41"/>
      <c r="L157" s="45"/>
      <c r="M157" s="270"/>
      <c r="N157" s="271"/>
      <c r="O157" s="272"/>
      <c r="P157" s="272"/>
      <c r="Q157" s="272"/>
      <c r="R157" s="272"/>
      <c r="S157" s="272"/>
      <c r="T157" s="27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159</v>
      </c>
      <c r="AU157" s="18" t="s">
        <v>80</v>
      </c>
    </row>
    <row r="158" spans="1:31" s="2" customFormat="1" ht="6.95" customHeight="1">
      <c r="A158" s="39"/>
      <c r="B158" s="60"/>
      <c r="C158" s="61"/>
      <c r="D158" s="61"/>
      <c r="E158" s="61"/>
      <c r="F158" s="61"/>
      <c r="G158" s="61"/>
      <c r="H158" s="61"/>
      <c r="I158" s="61"/>
      <c r="J158" s="61"/>
      <c r="K158" s="61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85:K15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131113702"/>
    <hyperlink ref="F95" r:id="rId2" display="https://podminky.urs.cz/item/CS_URS_2022_02/171111103"/>
    <hyperlink ref="F98" r:id="rId3" display="https://podminky.urs.cz/item/CS_URS_2022_02/171201231"/>
    <hyperlink ref="F103" r:id="rId4" display="https://podminky.urs.cz/item/CS_URS_2022_02/171251201"/>
    <hyperlink ref="F110" r:id="rId5" display="https://podminky.urs.cz/item/CS_URS_2022_02/271572211"/>
    <hyperlink ref="F122" r:id="rId6" display="https://podminky.urs.cz/item/CS_URS_2022_02/348101220"/>
    <hyperlink ref="F125" r:id="rId7" display="https://podminky.urs.cz/item/CS_URS_2022_02/348101240"/>
    <hyperlink ref="F128" r:id="rId8" display="https://podminky.urs.cz/item/CS_URS_2022_02/348101250"/>
    <hyperlink ref="F131" r:id="rId9" display="https://podminky.urs.cz/item/CS_URS_2022_02/348121221"/>
    <hyperlink ref="F134" r:id="rId10" display="https://podminky.urs.cz/item/CS_URS_2022_02/348181116"/>
    <hyperlink ref="F141" r:id="rId11" display="https://podminky.urs.cz/item/CS_URS_2022_02/564851011"/>
    <hyperlink ref="F145" r:id="rId12" display="https://podminky.urs.cz/item/CS_URS_2022_02/966003812"/>
    <hyperlink ref="F148" r:id="rId13" display="https://podminky.urs.cz/item/CS_URS_2022_02/966073810"/>
    <hyperlink ref="F150" r:id="rId14" display="https://podminky.urs.cz/item/CS_URS_2022_02/966073811"/>
    <hyperlink ref="F152" r:id="rId15" display="https://podminky.urs.cz/item/CS_URS_2022_02/966073812"/>
    <hyperlink ref="F155" r:id="rId16" display="https://podminky.urs.cz/item/CS_URS_2022_02/998232110"/>
    <hyperlink ref="F157" r:id="rId17" display="https://podminky.urs.cz/item/CS_URS_2022_02/998232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6" customFormat="1" ht="45" customHeight="1">
      <c r="B3" s="285"/>
      <c r="C3" s="286" t="s">
        <v>2046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2047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2048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2049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2050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2051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2052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2053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2054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2055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2056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77</v>
      </c>
      <c r="F18" s="292" t="s">
        <v>2057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2058</v>
      </c>
      <c r="F19" s="292" t="s">
        <v>2059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2060</v>
      </c>
      <c r="F20" s="292" t="s">
        <v>2061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2062</v>
      </c>
      <c r="F21" s="292" t="s">
        <v>76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2063</v>
      </c>
      <c r="F22" s="292" t="s">
        <v>2064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2065</v>
      </c>
      <c r="F23" s="292" t="s">
        <v>2066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2067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2068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2069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2070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2071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2072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2073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2074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2075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134</v>
      </c>
      <c r="F36" s="292"/>
      <c r="G36" s="292" t="s">
        <v>2076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2077</v>
      </c>
      <c r="F37" s="292"/>
      <c r="G37" s="292" t="s">
        <v>2078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51</v>
      </c>
      <c r="F38" s="292"/>
      <c r="G38" s="292" t="s">
        <v>2079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52</v>
      </c>
      <c r="F39" s="292"/>
      <c r="G39" s="292" t="s">
        <v>2080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135</v>
      </c>
      <c r="F40" s="292"/>
      <c r="G40" s="292" t="s">
        <v>2081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136</v>
      </c>
      <c r="F41" s="292"/>
      <c r="G41" s="292" t="s">
        <v>2082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2083</v>
      </c>
      <c r="F42" s="292"/>
      <c r="G42" s="292" t="s">
        <v>2084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2085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2086</v>
      </c>
      <c r="F44" s="292"/>
      <c r="G44" s="292" t="s">
        <v>2087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138</v>
      </c>
      <c r="F45" s="292"/>
      <c r="G45" s="292" t="s">
        <v>2088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2089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2090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2091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2092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2093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2094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2095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2096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2097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2098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2099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2100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2101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2102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2103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2104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2105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2106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2107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2108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2109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2110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2111</v>
      </c>
      <c r="D76" s="310"/>
      <c r="E76" s="310"/>
      <c r="F76" s="310" t="s">
        <v>2112</v>
      </c>
      <c r="G76" s="311"/>
      <c r="H76" s="310" t="s">
        <v>52</v>
      </c>
      <c r="I76" s="310" t="s">
        <v>55</v>
      </c>
      <c r="J76" s="310" t="s">
        <v>2113</v>
      </c>
      <c r="K76" s="309"/>
    </row>
    <row r="77" spans="2:11" s="1" customFormat="1" ht="17.25" customHeight="1">
      <c r="B77" s="307"/>
      <c r="C77" s="312" t="s">
        <v>2114</v>
      </c>
      <c r="D77" s="312"/>
      <c r="E77" s="312"/>
      <c r="F77" s="313" t="s">
        <v>2115</v>
      </c>
      <c r="G77" s="314"/>
      <c r="H77" s="312"/>
      <c r="I77" s="312"/>
      <c r="J77" s="312" t="s">
        <v>2116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51</v>
      </c>
      <c r="D79" s="317"/>
      <c r="E79" s="317"/>
      <c r="F79" s="318" t="s">
        <v>2117</v>
      </c>
      <c r="G79" s="319"/>
      <c r="H79" s="295" t="s">
        <v>2118</v>
      </c>
      <c r="I79" s="295" t="s">
        <v>2119</v>
      </c>
      <c r="J79" s="295">
        <v>20</v>
      </c>
      <c r="K79" s="309"/>
    </row>
    <row r="80" spans="2:11" s="1" customFormat="1" ht="15" customHeight="1">
      <c r="B80" s="307"/>
      <c r="C80" s="295" t="s">
        <v>2120</v>
      </c>
      <c r="D80" s="295"/>
      <c r="E80" s="295"/>
      <c r="F80" s="318" t="s">
        <v>2117</v>
      </c>
      <c r="G80" s="319"/>
      <c r="H80" s="295" t="s">
        <v>2121</v>
      </c>
      <c r="I80" s="295" t="s">
        <v>2119</v>
      </c>
      <c r="J80" s="295">
        <v>120</v>
      </c>
      <c r="K80" s="309"/>
    </row>
    <row r="81" spans="2:11" s="1" customFormat="1" ht="15" customHeight="1">
      <c r="B81" s="320"/>
      <c r="C81" s="295" t="s">
        <v>2122</v>
      </c>
      <c r="D81" s="295"/>
      <c r="E81" s="295"/>
      <c r="F81" s="318" t="s">
        <v>2123</v>
      </c>
      <c r="G81" s="319"/>
      <c r="H81" s="295" t="s">
        <v>2124</v>
      </c>
      <c r="I81" s="295" t="s">
        <v>2119</v>
      </c>
      <c r="J81" s="295">
        <v>50</v>
      </c>
      <c r="K81" s="309"/>
    </row>
    <row r="82" spans="2:11" s="1" customFormat="1" ht="15" customHeight="1">
      <c r="B82" s="320"/>
      <c r="C82" s="295" t="s">
        <v>2125</v>
      </c>
      <c r="D82" s="295"/>
      <c r="E82" s="295"/>
      <c r="F82" s="318" t="s">
        <v>2117</v>
      </c>
      <c r="G82" s="319"/>
      <c r="H82" s="295" t="s">
        <v>2126</v>
      </c>
      <c r="I82" s="295" t="s">
        <v>2127</v>
      </c>
      <c r="J82" s="295"/>
      <c r="K82" s="309"/>
    </row>
    <row r="83" spans="2:11" s="1" customFormat="1" ht="15" customHeight="1">
      <c r="B83" s="320"/>
      <c r="C83" s="321" t="s">
        <v>2128</v>
      </c>
      <c r="D83" s="321"/>
      <c r="E83" s="321"/>
      <c r="F83" s="322" t="s">
        <v>2123</v>
      </c>
      <c r="G83" s="321"/>
      <c r="H83" s="321" t="s">
        <v>2129</v>
      </c>
      <c r="I83" s="321" t="s">
        <v>2119</v>
      </c>
      <c r="J83" s="321">
        <v>15</v>
      </c>
      <c r="K83" s="309"/>
    </row>
    <row r="84" spans="2:11" s="1" customFormat="1" ht="15" customHeight="1">
      <c r="B84" s="320"/>
      <c r="C84" s="321" t="s">
        <v>2130</v>
      </c>
      <c r="D84" s="321"/>
      <c r="E84" s="321"/>
      <c r="F84" s="322" t="s">
        <v>2123</v>
      </c>
      <c r="G84" s="321"/>
      <c r="H84" s="321" t="s">
        <v>2131</v>
      </c>
      <c r="I84" s="321" t="s">
        <v>2119</v>
      </c>
      <c r="J84" s="321">
        <v>15</v>
      </c>
      <c r="K84" s="309"/>
    </row>
    <row r="85" spans="2:11" s="1" customFormat="1" ht="15" customHeight="1">
      <c r="B85" s="320"/>
      <c r="C85" s="321" t="s">
        <v>2132</v>
      </c>
      <c r="D85" s="321"/>
      <c r="E85" s="321"/>
      <c r="F85" s="322" t="s">
        <v>2123</v>
      </c>
      <c r="G85" s="321"/>
      <c r="H85" s="321" t="s">
        <v>2133</v>
      </c>
      <c r="I85" s="321" t="s">
        <v>2119</v>
      </c>
      <c r="J85" s="321">
        <v>20</v>
      </c>
      <c r="K85" s="309"/>
    </row>
    <row r="86" spans="2:11" s="1" customFormat="1" ht="15" customHeight="1">
      <c r="B86" s="320"/>
      <c r="C86" s="321" t="s">
        <v>2134</v>
      </c>
      <c r="D86" s="321"/>
      <c r="E86" s="321"/>
      <c r="F86" s="322" t="s">
        <v>2123</v>
      </c>
      <c r="G86" s="321"/>
      <c r="H86" s="321" t="s">
        <v>2135</v>
      </c>
      <c r="I86" s="321" t="s">
        <v>2119</v>
      </c>
      <c r="J86" s="321">
        <v>20</v>
      </c>
      <c r="K86" s="309"/>
    </row>
    <row r="87" spans="2:11" s="1" customFormat="1" ht="15" customHeight="1">
      <c r="B87" s="320"/>
      <c r="C87" s="295" t="s">
        <v>2136</v>
      </c>
      <c r="D87" s="295"/>
      <c r="E87" s="295"/>
      <c r="F87" s="318" t="s">
        <v>2123</v>
      </c>
      <c r="G87" s="319"/>
      <c r="H87" s="295" t="s">
        <v>2137</v>
      </c>
      <c r="I87" s="295" t="s">
        <v>2119</v>
      </c>
      <c r="J87" s="295">
        <v>50</v>
      </c>
      <c r="K87" s="309"/>
    </row>
    <row r="88" spans="2:11" s="1" customFormat="1" ht="15" customHeight="1">
      <c r="B88" s="320"/>
      <c r="C88" s="295" t="s">
        <v>2138</v>
      </c>
      <c r="D88" s="295"/>
      <c r="E88" s="295"/>
      <c r="F88" s="318" t="s">
        <v>2123</v>
      </c>
      <c r="G88" s="319"/>
      <c r="H88" s="295" t="s">
        <v>2139</v>
      </c>
      <c r="I88" s="295" t="s">
        <v>2119</v>
      </c>
      <c r="J88" s="295">
        <v>20</v>
      </c>
      <c r="K88" s="309"/>
    </row>
    <row r="89" spans="2:11" s="1" customFormat="1" ht="15" customHeight="1">
      <c r="B89" s="320"/>
      <c r="C89" s="295" t="s">
        <v>2140</v>
      </c>
      <c r="D89" s="295"/>
      <c r="E89" s="295"/>
      <c r="F89" s="318" t="s">
        <v>2123</v>
      </c>
      <c r="G89" s="319"/>
      <c r="H89" s="295" t="s">
        <v>2141</v>
      </c>
      <c r="I89" s="295" t="s">
        <v>2119</v>
      </c>
      <c r="J89" s="295">
        <v>20</v>
      </c>
      <c r="K89" s="309"/>
    </row>
    <row r="90" spans="2:11" s="1" customFormat="1" ht="15" customHeight="1">
      <c r="B90" s="320"/>
      <c r="C90" s="295" t="s">
        <v>2142</v>
      </c>
      <c r="D90" s="295"/>
      <c r="E90" s="295"/>
      <c r="F90" s="318" t="s">
        <v>2123</v>
      </c>
      <c r="G90" s="319"/>
      <c r="H90" s="295" t="s">
        <v>2143</v>
      </c>
      <c r="I90" s="295" t="s">
        <v>2119</v>
      </c>
      <c r="J90" s="295">
        <v>50</v>
      </c>
      <c r="K90" s="309"/>
    </row>
    <row r="91" spans="2:11" s="1" customFormat="1" ht="15" customHeight="1">
      <c r="B91" s="320"/>
      <c r="C91" s="295" t="s">
        <v>2144</v>
      </c>
      <c r="D91" s="295"/>
      <c r="E91" s="295"/>
      <c r="F91" s="318" t="s">
        <v>2123</v>
      </c>
      <c r="G91" s="319"/>
      <c r="H91" s="295" t="s">
        <v>2144</v>
      </c>
      <c r="I91" s="295" t="s">
        <v>2119</v>
      </c>
      <c r="J91" s="295">
        <v>50</v>
      </c>
      <c r="K91" s="309"/>
    </row>
    <row r="92" spans="2:11" s="1" customFormat="1" ht="15" customHeight="1">
      <c r="B92" s="320"/>
      <c r="C92" s="295" t="s">
        <v>2145</v>
      </c>
      <c r="D92" s="295"/>
      <c r="E92" s="295"/>
      <c r="F92" s="318" t="s">
        <v>2123</v>
      </c>
      <c r="G92" s="319"/>
      <c r="H92" s="295" t="s">
        <v>2146</v>
      </c>
      <c r="I92" s="295" t="s">
        <v>2119</v>
      </c>
      <c r="J92" s="295">
        <v>255</v>
      </c>
      <c r="K92" s="309"/>
    </row>
    <row r="93" spans="2:11" s="1" customFormat="1" ht="15" customHeight="1">
      <c r="B93" s="320"/>
      <c r="C93" s="295" t="s">
        <v>2147</v>
      </c>
      <c r="D93" s="295"/>
      <c r="E93" s="295"/>
      <c r="F93" s="318" t="s">
        <v>2117</v>
      </c>
      <c r="G93" s="319"/>
      <c r="H93" s="295" t="s">
        <v>2148</v>
      </c>
      <c r="I93" s="295" t="s">
        <v>2149</v>
      </c>
      <c r="J93" s="295"/>
      <c r="K93" s="309"/>
    </row>
    <row r="94" spans="2:11" s="1" customFormat="1" ht="15" customHeight="1">
      <c r="B94" s="320"/>
      <c r="C94" s="295" t="s">
        <v>2150</v>
      </c>
      <c r="D94" s="295"/>
      <c r="E94" s="295"/>
      <c r="F94" s="318" t="s">
        <v>2117</v>
      </c>
      <c r="G94" s="319"/>
      <c r="H94" s="295" t="s">
        <v>2151</v>
      </c>
      <c r="I94" s="295" t="s">
        <v>2152</v>
      </c>
      <c r="J94" s="295"/>
      <c r="K94" s="309"/>
    </row>
    <row r="95" spans="2:11" s="1" customFormat="1" ht="15" customHeight="1">
      <c r="B95" s="320"/>
      <c r="C95" s="295" t="s">
        <v>2153</v>
      </c>
      <c r="D95" s="295"/>
      <c r="E95" s="295"/>
      <c r="F95" s="318" t="s">
        <v>2117</v>
      </c>
      <c r="G95" s="319"/>
      <c r="H95" s="295" t="s">
        <v>2153</v>
      </c>
      <c r="I95" s="295" t="s">
        <v>2152</v>
      </c>
      <c r="J95" s="295"/>
      <c r="K95" s="309"/>
    </row>
    <row r="96" spans="2:11" s="1" customFormat="1" ht="15" customHeight="1">
      <c r="B96" s="320"/>
      <c r="C96" s="295" t="s">
        <v>36</v>
      </c>
      <c r="D96" s="295"/>
      <c r="E96" s="295"/>
      <c r="F96" s="318" t="s">
        <v>2117</v>
      </c>
      <c r="G96" s="319"/>
      <c r="H96" s="295" t="s">
        <v>2154</v>
      </c>
      <c r="I96" s="295" t="s">
        <v>2152</v>
      </c>
      <c r="J96" s="295"/>
      <c r="K96" s="309"/>
    </row>
    <row r="97" spans="2:11" s="1" customFormat="1" ht="15" customHeight="1">
      <c r="B97" s="320"/>
      <c r="C97" s="295" t="s">
        <v>46</v>
      </c>
      <c r="D97" s="295"/>
      <c r="E97" s="295"/>
      <c r="F97" s="318" t="s">
        <v>2117</v>
      </c>
      <c r="G97" s="319"/>
      <c r="H97" s="295" t="s">
        <v>2155</v>
      </c>
      <c r="I97" s="295" t="s">
        <v>2152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2156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2111</v>
      </c>
      <c r="D103" s="310"/>
      <c r="E103" s="310"/>
      <c r="F103" s="310" t="s">
        <v>2112</v>
      </c>
      <c r="G103" s="311"/>
      <c r="H103" s="310" t="s">
        <v>52</v>
      </c>
      <c r="I103" s="310" t="s">
        <v>55</v>
      </c>
      <c r="J103" s="310" t="s">
        <v>2113</v>
      </c>
      <c r="K103" s="309"/>
    </row>
    <row r="104" spans="2:11" s="1" customFormat="1" ht="17.25" customHeight="1">
      <c r="B104" s="307"/>
      <c r="C104" s="312" t="s">
        <v>2114</v>
      </c>
      <c r="D104" s="312"/>
      <c r="E104" s="312"/>
      <c r="F104" s="313" t="s">
        <v>2115</v>
      </c>
      <c r="G104" s="314"/>
      <c r="H104" s="312"/>
      <c r="I104" s="312"/>
      <c r="J104" s="312" t="s">
        <v>2116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51</v>
      </c>
      <c r="D106" s="317"/>
      <c r="E106" s="317"/>
      <c r="F106" s="318" t="s">
        <v>2117</v>
      </c>
      <c r="G106" s="295"/>
      <c r="H106" s="295" t="s">
        <v>2157</v>
      </c>
      <c r="I106" s="295" t="s">
        <v>2119</v>
      </c>
      <c r="J106" s="295">
        <v>20</v>
      </c>
      <c r="K106" s="309"/>
    </row>
    <row r="107" spans="2:11" s="1" customFormat="1" ht="15" customHeight="1">
      <c r="B107" s="307"/>
      <c r="C107" s="295" t="s">
        <v>2120</v>
      </c>
      <c r="D107" s="295"/>
      <c r="E107" s="295"/>
      <c r="F107" s="318" t="s">
        <v>2117</v>
      </c>
      <c r="G107" s="295"/>
      <c r="H107" s="295" t="s">
        <v>2157</v>
      </c>
      <c r="I107" s="295" t="s">
        <v>2119</v>
      </c>
      <c r="J107" s="295">
        <v>120</v>
      </c>
      <c r="K107" s="309"/>
    </row>
    <row r="108" spans="2:11" s="1" customFormat="1" ht="15" customHeight="1">
      <c r="B108" s="320"/>
      <c r="C108" s="295" t="s">
        <v>2122</v>
      </c>
      <c r="D108" s="295"/>
      <c r="E108" s="295"/>
      <c r="F108" s="318" t="s">
        <v>2123</v>
      </c>
      <c r="G108" s="295"/>
      <c r="H108" s="295" t="s">
        <v>2157</v>
      </c>
      <c r="I108" s="295" t="s">
        <v>2119</v>
      </c>
      <c r="J108" s="295">
        <v>50</v>
      </c>
      <c r="K108" s="309"/>
    </row>
    <row r="109" spans="2:11" s="1" customFormat="1" ht="15" customHeight="1">
      <c r="B109" s="320"/>
      <c r="C109" s="295" t="s">
        <v>2125</v>
      </c>
      <c r="D109" s="295"/>
      <c r="E109" s="295"/>
      <c r="F109" s="318" t="s">
        <v>2117</v>
      </c>
      <c r="G109" s="295"/>
      <c r="H109" s="295" t="s">
        <v>2157</v>
      </c>
      <c r="I109" s="295" t="s">
        <v>2127</v>
      </c>
      <c r="J109" s="295"/>
      <c r="K109" s="309"/>
    </row>
    <row r="110" spans="2:11" s="1" customFormat="1" ht="15" customHeight="1">
      <c r="B110" s="320"/>
      <c r="C110" s="295" t="s">
        <v>2136</v>
      </c>
      <c r="D110" s="295"/>
      <c r="E110" s="295"/>
      <c r="F110" s="318" t="s">
        <v>2123</v>
      </c>
      <c r="G110" s="295"/>
      <c r="H110" s="295" t="s">
        <v>2157</v>
      </c>
      <c r="I110" s="295" t="s">
        <v>2119</v>
      </c>
      <c r="J110" s="295">
        <v>50</v>
      </c>
      <c r="K110" s="309"/>
    </row>
    <row r="111" spans="2:11" s="1" customFormat="1" ht="15" customHeight="1">
      <c r="B111" s="320"/>
      <c r="C111" s="295" t="s">
        <v>2144</v>
      </c>
      <c r="D111" s="295"/>
      <c r="E111" s="295"/>
      <c r="F111" s="318" t="s">
        <v>2123</v>
      </c>
      <c r="G111" s="295"/>
      <c r="H111" s="295" t="s">
        <v>2157</v>
      </c>
      <c r="I111" s="295" t="s">
        <v>2119</v>
      </c>
      <c r="J111" s="295">
        <v>50</v>
      </c>
      <c r="K111" s="309"/>
    </row>
    <row r="112" spans="2:11" s="1" customFormat="1" ht="15" customHeight="1">
      <c r="B112" s="320"/>
      <c r="C112" s="295" t="s">
        <v>2142</v>
      </c>
      <c r="D112" s="295"/>
      <c r="E112" s="295"/>
      <c r="F112" s="318" t="s">
        <v>2123</v>
      </c>
      <c r="G112" s="295"/>
      <c r="H112" s="295" t="s">
        <v>2157</v>
      </c>
      <c r="I112" s="295" t="s">
        <v>2119</v>
      </c>
      <c r="J112" s="295">
        <v>50</v>
      </c>
      <c r="K112" s="309"/>
    </row>
    <row r="113" spans="2:11" s="1" customFormat="1" ht="15" customHeight="1">
      <c r="B113" s="320"/>
      <c r="C113" s="295" t="s">
        <v>51</v>
      </c>
      <c r="D113" s="295"/>
      <c r="E113" s="295"/>
      <c r="F113" s="318" t="s">
        <v>2117</v>
      </c>
      <c r="G113" s="295"/>
      <c r="H113" s="295" t="s">
        <v>2158</v>
      </c>
      <c r="I113" s="295" t="s">
        <v>2119</v>
      </c>
      <c r="J113" s="295">
        <v>20</v>
      </c>
      <c r="K113" s="309"/>
    </row>
    <row r="114" spans="2:11" s="1" customFormat="1" ht="15" customHeight="1">
      <c r="B114" s="320"/>
      <c r="C114" s="295" t="s">
        <v>2159</v>
      </c>
      <c r="D114" s="295"/>
      <c r="E114" s="295"/>
      <c r="F114" s="318" t="s">
        <v>2117</v>
      </c>
      <c r="G114" s="295"/>
      <c r="H114" s="295" t="s">
        <v>2160</v>
      </c>
      <c r="I114" s="295" t="s">
        <v>2119</v>
      </c>
      <c r="J114" s="295">
        <v>120</v>
      </c>
      <c r="K114" s="309"/>
    </row>
    <row r="115" spans="2:11" s="1" customFormat="1" ht="15" customHeight="1">
      <c r="B115" s="320"/>
      <c r="C115" s="295" t="s">
        <v>36</v>
      </c>
      <c r="D115" s="295"/>
      <c r="E115" s="295"/>
      <c r="F115" s="318" t="s">
        <v>2117</v>
      </c>
      <c r="G115" s="295"/>
      <c r="H115" s="295" t="s">
        <v>2161</v>
      </c>
      <c r="I115" s="295" t="s">
        <v>2152</v>
      </c>
      <c r="J115" s="295"/>
      <c r="K115" s="309"/>
    </row>
    <row r="116" spans="2:11" s="1" customFormat="1" ht="15" customHeight="1">
      <c r="B116" s="320"/>
      <c r="C116" s="295" t="s">
        <v>46</v>
      </c>
      <c r="D116" s="295"/>
      <c r="E116" s="295"/>
      <c r="F116" s="318" t="s">
        <v>2117</v>
      </c>
      <c r="G116" s="295"/>
      <c r="H116" s="295" t="s">
        <v>2162</v>
      </c>
      <c r="I116" s="295" t="s">
        <v>2152</v>
      </c>
      <c r="J116" s="295"/>
      <c r="K116" s="309"/>
    </row>
    <row r="117" spans="2:11" s="1" customFormat="1" ht="15" customHeight="1">
      <c r="B117" s="320"/>
      <c r="C117" s="295" t="s">
        <v>55</v>
      </c>
      <c r="D117" s="295"/>
      <c r="E117" s="295"/>
      <c r="F117" s="318" t="s">
        <v>2117</v>
      </c>
      <c r="G117" s="295"/>
      <c r="H117" s="295" t="s">
        <v>2163</v>
      </c>
      <c r="I117" s="295" t="s">
        <v>2164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2165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2111</v>
      </c>
      <c r="D123" s="310"/>
      <c r="E123" s="310"/>
      <c r="F123" s="310" t="s">
        <v>2112</v>
      </c>
      <c r="G123" s="311"/>
      <c r="H123" s="310" t="s">
        <v>52</v>
      </c>
      <c r="I123" s="310" t="s">
        <v>55</v>
      </c>
      <c r="J123" s="310" t="s">
        <v>2113</v>
      </c>
      <c r="K123" s="339"/>
    </row>
    <row r="124" spans="2:11" s="1" customFormat="1" ht="17.25" customHeight="1">
      <c r="B124" s="338"/>
      <c r="C124" s="312" t="s">
        <v>2114</v>
      </c>
      <c r="D124" s="312"/>
      <c r="E124" s="312"/>
      <c r="F124" s="313" t="s">
        <v>2115</v>
      </c>
      <c r="G124" s="314"/>
      <c r="H124" s="312"/>
      <c r="I124" s="312"/>
      <c r="J124" s="312" t="s">
        <v>2116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2120</v>
      </c>
      <c r="D126" s="317"/>
      <c r="E126" s="317"/>
      <c r="F126" s="318" t="s">
        <v>2117</v>
      </c>
      <c r="G126" s="295"/>
      <c r="H126" s="295" t="s">
        <v>2157</v>
      </c>
      <c r="I126" s="295" t="s">
        <v>2119</v>
      </c>
      <c r="J126" s="295">
        <v>120</v>
      </c>
      <c r="K126" s="343"/>
    </row>
    <row r="127" spans="2:11" s="1" customFormat="1" ht="15" customHeight="1">
      <c r="B127" s="340"/>
      <c r="C127" s="295" t="s">
        <v>2166</v>
      </c>
      <c r="D127" s="295"/>
      <c r="E127" s="295"/>
      <c r="F127" s="318" t="s">
        <v>2117</v>
      </c>
      <c r="G127" s="295"/>
      <c r="H127" s="295" t="s">
        <v>2167</v>
      </c>
      <c r="I127" s="295" t="s">
        <v>2119</v>
      </c>
      <c r="J127" s="295" t="s">
        <v>2168</v>
      </c>
      <c r="K127" s="343"/>
    </row>
    <row r="128" spans="2:11" s="1" customFormat="1" ht="15" customHeight="1">
      <c r="B128" s="340"/>
      <c r="C128" s="295" t="s">
        <v>2065</v>
      </c>
      <c r="D128" s="295"/>
      <c r="E128" s="295"/>
      <c r="F128" s="318" t="s">
        <v>2117</v>
      </c>
      <c r="G128" s="295"/>
      <c r="H128" s="295" t="s">
        <v>2169</v>
      </c>
      <c r="I128" s="295" t="s">
        <v>2119</v>
      </c>
      <c r="J128" s="295" t="s">
        <v>2168</v>
      </c>
      <c r="K128" s="343"/>
    </row>
    <row r="129" spans="2:11" s="1" customFormat="1" ht="15" customHeight="1">
      <c r="B129" s="340"/>
      <c r="C129" s="295" t="s">
        <v>2128</v>
      </c>
      <c r="D129" s="295"/>
      <c r="E129" s="295"/>
      <c r="F129" s="318" t="s">
        <v>2123</v>
      </c>
      <c r="G129" s="295"/>
      <c r="H129" s="295" t="s">
        <v>2129</v>
      </c>
      <c r="I129" s="295" t="s">
        <v>2119</v>
      </c>
      <c r="J129" s="295">
        <v>15</v>
      </c>
      <c r="K129" s="343"/>
    </row>
    <row r="130" spans="2:11" s="1" customFormat="1" ht="15" customHeight="1">
      <c r="B130" s="340"/>
      <c r="C130" s="321" t="s">
        <v>2130</v>
      </c>
      <c r="D130" s="321"/>
      <c r="E130" s="321"/>
      <c r="F130" s="322" t="s">
        <v>2123</v>
      </c>
      <c r="G130" s="321"/>
      <c r="H130" s="321" t="s">
        <v>2131</v>
      </c>
      <c r="I130" s="321" t="s">
        <v>2119</v>
      </c>
      <c r="J130" s="321">
        <v>15</v>
      </c>
      <c r="K130" s="343"/>
    </row>
    <row r="131" spans="2:11" s="1" customFormat="1" ht="15" customHeight="1">
      <c r="B131" s="340"/>
      <c r="C131" s="321" t="s">
        <v>2132</v>
      </c>
      <c r="D131" s="321"/>
      <c r="E131" s="321"/>
      <c r="F131" s="322" t="s">
        <v>2123</v>
      </c>
      <c r="G131" s="321"/>
      <c r="H131" s="321" t="s">
        <v>2133</v>
      </c>
      <c r="I131" s="321" t="s">
        <v>2119</v>
      </c>
      <c r="J131" s="321">
        <v>20</v>
      </c>
      <c r="K131" s="343"/>
    </row>
    <row r="132" spans="2:11" s="1" customFormat="1" ht="15" customHeight="1">
      <c r="B132" s="340"/>
      <c r="C132" s="321" t="s">
        <v>2134</v>
      </c>
      <c r="D132" s="321"/>
      <c r="E132" s="321"/>
      <c r="F132" s="322" t="s">
        <v>2123</v>
      </c>
      <c r="G132" s="321"/>
      <c r="H132" s="321" t="s">
        <v>2135</v>
      </c>
      <c r="I132" s="321" t="s">
        <v>2119</v>
      </c>
      <c r="J132" s="321">
        <v>20</v>
      </c>
      <c r="K132" s="343"/>
    </row>
    <row r="133" spans="2:11" s="1" customFormat="1" ht="15" customHeight="1">
      <c r="B133" s="340"/>
      <c r="C133" s="295" t="s">
        <v>2122</v>
      </c>
      <c r="D133" s="295"/>
      <c r="E133" s="295"/>
      <c r="F133" s="318" t="s">
        <v>2123</v>
      </c>
      <c r="G133" s="295"/>
      <c r="H133" s="295" t="s">
        <v>2157</v>
      </c>
      <c r="I133" s="295" t="s">
        <v>2119</v>
      </c>
      <c r="J133" s="295">
        <v>50</v>
      </c>
      <c r="K133" s="343"/>
    </row>
    <row r="134" spans="2:11" s="1" customFormat="1" ht="15" customHeight="1">
      <c r="B134" s="340"/>
      <c r="C134" s="295" t="s">
        <v>2136</v>
      </c>
      <c r="D134" s="295"/>
      <c r="E134" s="295"/>
      <c r="F134" s="318" t="s">
        <v>2123</v>
      </c>
      <c r="G134" s="295"/>
      <c r="H134" s="295" t="s">
        <v>2157</v>
      </c>
      <c r="I134" s="295" t="s">
        <v>2119</v>
      </c>
      <c r="J134" s="295">
        <v>50</v>
      </c>
      <c r="K134" s="343"/>
    </row>
    <row r="135" spans="2:11" s="1" customFormat="1" ht="15" customHeight="1">
      <c r="B135" s="340"/>
      <c r="C135" s="295" t="s">
        <v>2142</v>
      </c>
      <c r="D135" s="295"/>
      <c r="E135" s="295"/>
      <c r="F135" s="318" t="s">
        <v>2123</v>
      </c>
      <c r="G135" s="295"/>
      <c r="H135" s="295" t="s">
        <v>2157</v>
      </c>
      <c r="I135" s="295" t="s">
        <v>2119</v>
      </c>
      <c r="J135" s="295">
        <v>50</v>
      </c>
      <c r="K135" s="343"/>
    </row>
    <row r="136" spans="2:11" s="1" customFormat="1" ht="15" customHeight="1">
      <c r="B136" s="340"/>
      <c r="C136" s="295" t="s">
        <v>2144</v>
      </c>
      <c r="D136" s="295"/>
      <c r="E136" s="295"/>
      <c r="F136" s="318" t="s">
        <v>2123</v>
      </c>
      <c r="G136" s="295"/>
      <c r="H136" s="295" t="s">
        <v>2157</v>
      </c>
      <c r="I136" s="295" t="s">
        <v>2119</v>
      </c>
      <c r="J136" s="295">
        <v>50</v>
      </c>
      <c r="K136" s="343"/>
    </row>
    <row r="137" spans="2:11" s="1" customFormat="1" ht="15" customHeight="1">
      <c r="B137" s="340"/>
      <c r="C137" s="295" t="s">
        <v>2145</v>
      </c>
      <c r="D137" s="295"/>
      <c r="E137" s="295"/>
      <c r="F137" s="318" t="s">
        <v>2123</v>
      </c>
      <c r="G137" s="295"/>
      <c r="H137" s="295" t="s">
        <v>2170</v>
      </c>
      <c r="I137" s="295" t="s">
        <v>2119</v>
      </c>
      <c r="J137" s="295">
        <v>255</v>
      </c>
      <c r="K137" s="343"/>
    </row>
    <row r="138" spans="2:11" s="1" customFormat="1" ht="15" customHeight="1">
      <c r="B138" s="340"/>
      <c r="C138" s="295" t="s">
        <v>2147</v>
      </c>
      <c r="D138" s="295"/>
      <c r="E138" s="295"/>
      <c r="F138" s="318" t="s">
        <v>2117</v>
      </c>
      <c r="G138" s="295"/>
      <c r="H138" s="295" t="s">
        <v>2171</v>
      </c>
      <c r="I138" s="295" t="s">
        <v>2149</v>
      </c>
      <c r="J138" s="295"/>
      <c r="K138" s="343"/>
    </row>
    <row r="139" spans="2:11" s="1" customFormat="1" ht="15" customHeight="1">
      <c r="B139" s="340"/>
      <c r="C139" s="295" t="s">
        <v>2150</v>
      </c>
      <c r="D139" s="295"/>
      <c r="E139" s="295"/>
      <c r="F139" s="318" t="s">
        <v>2117</v>
      </c>
      <c r="G139" s="295"/>
      <c r="H139" s="295" t="s">
        <v>2172</v>
      </c>
      <c r="I139" s="295" t="s">
        <v>2152</v>
      </c>
      <c r="J139" s="295"/>
      <c r="K139" s="343"/>
    </row>
    <row r="140" spans="2:11" s="1" customFormat="1" ht="15" customHeight="1">
      <c r="B140" s="340"/>
      <c r="C140" s="295" t="s">
        <v>2153</v>
      </c>
      <c r="D140" s="295"/>
      <c r="E140" s="295"/>
      <c r="F140" s="318" t="s">
        <v>2117</v>
      </c>
      <c r="G140" s="295"/>
      <c r="H140" s="295" t="s">
        <v>2153</v>
      </c>
      <c r="I140" s="295" t="s">
        <v>2152</v>
      </c>
      <c r="J140" s="295"/>
      <c r="K140" s="343"/>
    </row>
    <row r="141" spans="2:11" s="1" customFormat="1" ht="15" customHeight="1">
      <c r="B141" s="340"/>
      <c r="C141" s="295" t="s">
        <v>36</v>
      </c>
      <c r="D141" s="295"/>
      <c r="E141" s="295"/>
      <c r="F141" s="318" t="s">
        <v>2117</v>
      </c>
      <c r="G141" s="295"/>
      <c r="H141" s="295" t="s">
        <v>2173</v>
      </c>
      <c r="I141" s="295" t="s">
        <v>2152</v>
      </c>
      <c r="J141" s="295"/>
      <c r="K141" s="343"/>
    </row>
    <row r="142" spans="2:11" s="1" customFormat="1" ht="15" customHeight="1">
      <c r="B142" s="340"/>
      <c r="C142" s="295" t="s">
        <v>2174</v>
      </c>
      <c r="D142" s="295"/>
      <c r="E142" s="295"/>
      <c r="F142" s="318" t="s">
        <v>2117</v>
      </c>
      <c r="G142" s="295"/>
      <c r="H142" s="295" t="s">
        <v>2175</v>
      </c>
      <c r="I142" s="295" t="s">
        <v>2152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2176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2111</v>
      </c>
      <c r="D148" s="310"/>
      <c r="E148" s="310"/>
      <c r="F148" s="310" t="s">
        <v>2112</v>
      </c>
      <c r="G148" s="311"/>
      <c r="H148" s="310" t="s">
        <v>52</v>
      </c>
      <c r="I148" s="310" t="s">
        <v>55</v>
      </c>
      <c r="J148" s="310" t="s">
        <v>2113</v>
      </c>
      <c r="K148" s="309"/>
    </row>
    <row r="149" spans="2:11" s="1" customFormat="1" ht="17.25" customHeight="1">
      <c r="B149" s="307"/>
      <c r="C149" s="312" t="s">
        <v>2114</v>
      </c>
      <c r="D149" s="312"/>
      <c r="E149" s="312"/>
      <c r="F149" s="313" t="s">
        <v>2115</v>
      </c>
      <c r="G149" s="314"/>
      <c r="H149" s="312"/>
      <c r="I149" s="312"/>
      <c r="J149" s="312" t="s">
        <v>2116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2120</v>
      </c>
      <c r="D151" s="295"/>
      <c r="E151" s="295"/>
      <c r="F151" s="348" t="s">
        <v>2117</v>
      </c>
      <c r="G151" s="295"/>
      <c r="H151" s="347" t="s">
        <v>2157</v>
      </c>
      <c r="I151" s="347" t="s">
        <v>2119</v>
      </c>
      <c r="J151" s="347">
        <v>120</v>
      </c>
      <c r="K151" s="343"/>
    </row>
    <row r="152" spans="2:11" s="1" customFormat="1" ht="15" customHeight="1">
      <c r="B152" s="320"/>
      <c r="C152" s="347" t="s">
        <v>2166</v>
      </c>
      <c r="D152" s="295"/>
      <c r="E152" s="295"/>
      <c r="F152" s="348" t="s">
        <v>2117</v>
      </c>
      <c r="G152" s="295"/>
      <c r="H152" s="347" t="s">
        <v>2177</v>
      </c>
      <c r="I152" s="347" t="s">
        <v>2119</v>
      </c>
      <c r="J152" s="347" t="s">
        <v>2168</v>
      </c>
      <c r="K152" s="343"/>
    </row>
    <row r="153" spans="2:11" s="1" customFormat="1" ht="15" customHeight="1">
      <c r="B153" s="320"/>
      <c r="C153" s="347" t="s">
        <v>2065</v>
      </c>
      <c r="D153" s="295"/>
      <c r="E153" s="295"/>
      <c r="F153" s="348" t="s">
        <v>2117</v>
      </c>
      <c r="G153" s="295"/>
      <c r="H153" s="347" t="s">
        <v>2178</v>
      </c>
      <c r="I153" s="347" t="s">
        <v>2119</v>
      </c>
      <c r="J153" s="347" t="s">
        <v>2168</v>
      </c>
      <c r="K153" s="343"/>
    </row>
    <row r="154" spans="2:11" s="1" customFormat="1" ht="15" customHeight="1">
      <c r="B154" s="320"/>
      <c r="C154" s="347" t="s">
        <v>2122</v>
      </c>
      <c r="D154" s="295"/>
      <c r="E154" s="295"/>
      <c r="F154" s="348" t="s">
        <v>2123</v>
      </c>
      <c r="G154" s="295"/>
      <c r="H154" s="347" t="s">
        <v>2157</v>
      </c>
      <c r="I154" s="347" t="s">
        <v>2119</v>
      </c>
      <c r="J154" s="347">
        <v>50</v>
      </c>
      <c r="K154" s="343"/>
    </row>
    <row r="155" spans="2:11" s="1" customFormat="1" ht="15" customHeight="1">
      <c r="B155" s="320"/>
      <c r="C155" s="347" t="s">
        <v>2125</v>
      </c>
      <c r="D155" s="295"/>
      <c r="E155" s="295"/>
      <c r="F155" s="348" t="s">
        <v>2117</v>
      </c>
      <c r="G155" s="295"/>
      <c r="H155" s="347" t="s">
        <v>2157</v>
      </c>
      <c r="I155" s="347" t="s">
        <v>2127</v>
      </c>
      <c r="J155" s="347"/>
      <c r="K155" s="343"/>
    </row>
    <row r="156" spans="2:11" s="1" customFormat="1" ht="15" customHeight="1">
      <c r="B156" s="320"/>
      <c r="C156" s="347" t="s">
        <v>2136</v>
      </c>
      <c r="D156" s="295"/>
      <c r="E156" s="295"/>
      <c r="F156" s="348" t="s">
        <v>2123</v>
      </c>
      <c r="G156" s="295"/>
      <c r="H156" s="347" t="s">
        <v>2157</v>
      </c>
      <c r="I156" s="347" t="s">
        <v>2119</v>
      </c>
      <c r="J156" s="347">
        <v>50</v>
      </c>
      <c r="K156" s="343"/>
    </row>
    <row r="157" spans="2:11" s="1" customFormat="1" ht="15" customHeight="1">
      <c r="B157" s="320"/>
      <c r="C157" s="347" t="s">
        <v>2144</v>
      </c>
      <c r="D157" s="295"/>
      <c r="E157" s="295"/>
      <c r="F157" s="348" t="s">
        <v>2123</v>
      </c>
      <c r="G157" s="295"/>
      <c r="H157" s="347" t="s">
        <v>2157</v>
      </c>
      <c r="I157" s="347" t="s">
        <v>2119</v>
      </c>
      <c r="J157" s="347">
        <v>50</v>
      </c>
      <c r="K157" s="343"/>
    </row>
    <row r="158" spans="2:11" s="1" customFormat="1" ht="15" customHeight="1">
      <c r="B158" s="320"/>
      <c r="C158" s="347" t="s">
        <v>2142</v>
      </c>
      <c r="D158" s="295"/>
      <c r="E158" s="295"/>
      <c r="F158" s="348" t="s">
        <v>2123</v>
      </c>
      <c r="G158" s="295"/>
      <c r="H158" s="347" t="s">
        <v>2157</v>
      </c>
      <c r="I158" s="347" t="s">
        <v>2119</v>
      </c>
      <c r="J158" s="347">
        <v>50</v>
      </c>
      <c r="K158" s="343"/>
    </row>
    <row r="159" spans="2:11" s="1" customFormat="1" ht="15" customHeight="1">
      <c r="B159" s="320"/>
      <c r="C159" s="347" t="s">
        <v>124</v>
      </c>
      <c r="D159" s="295"/>
      <c r="E159" s="295"/>
      <c r="F159" s="348" t="s">
        <v>2117</v>
      </c>
      <c r="G159" s="295"/>
      <c r="H159" s="347" t="s">
        <v>2179</v>
      </c>
      <c r="I159" s="347" t="s">
        <v>2119</v>
      </c>
      <c r="J159" s="347" t="s">
        <v>2180</v>
      </c>
      <c r="K159" s="343"/>
    </row>
    <row r="160" spans="2:11" s="1" customFormat="1" ht="15" customHeight="1">
      <c r="B160" s="320"/>
      <c r="C160" s="347" t="s">
        <v>2181</v>
      </c>
      <c r="D160" s="295"/>
      <c r="E160" s="295"/>
      <c r="F160" s="348" t="s">
        <v>2117</v>
      </c>
      <c r="G160" s="295"/>
      <c r="H160" s="347" t="s">
        <v>2182</v>
      </c>
      <c r="I160" s="347" t="s">
        <v>2152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2183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2111</v>
      </c>
      <c r="D166" s="310"/>
      <c r="E166" s="310"/>
      <c r="F166" s="310" t="s">
        <v>2112</v>
      </c>
      <c r="G166" s="352"/>
      <c r="H166" s="353" t="s">
        <v>52</v>
      </c>
      <c r="I166" s="353" t="s">
        <v>55</v>
      </c>
      <c r="J166" s="310" t="s">
        <v>2113</v>
      </c>
      <c r="K166" s="287"/>
    </row>
    <row r="167" spans="2:11" s="1" customFormat="1" ht="17.25" customHeight="1">
      <c r="B167" s="288"/>
      <c r="C167" s="312" t="s">
        <v>2114</v>
      </c>
      <c r="D167" s="312"/>
      <c r="E167" s="312"/>
      <c r="F167" s="313" t="s">
        <v>2115</v>
      </c>
      <c r="G167" s="354"/>
      <c r="H167" s="355"/>
      <c r="I167" s="355"/>
      <c r="J167" s="312" t="s">
        <v>2116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2120</v>
      </c>
      <c r="D169" s="295"/>
      <c r="E169" s="295"/>
      <c r="F169" s="318" t="s">
        <v>2117</v>
      </c>
      <c r="G169" s="295"/>
      <c r="H169" s="295" t="s">
        <v>2157</v>
      </c>
      <c r="I169" s="295" t="s">
        <v>2119</v>
      </c>
      <c r="J169" s="295">
        <v>120</v>
      </c>
      <c r="K169" s="343"/>
    </row>
    <row r="170" spans="2:11" s="1" customFormat="1" ht="15" customHeight="1">
      <c r="B170" s="320"/>
      <c r="C170" s="295" t="s">
        <v>2166</v>
      </c>
      <c r="D170" s="295"/>
      <c r="E170" s="295"/>
      <c r="F170" s="318" t="s">
        <v>2117</v>
      </c>
      <c r="G170" s="295"/>
      <c r="H170" s="295" t="s">
        <v>2167</v>
      </c>
      <c r="I170" s="295" t="s">
        <v>2119</v>
      </c>
      <c r="J170" s="295" t="s">
        <v>2168</v>
      </c>
      <c r="K170" s="343"/>
    </row>
    <row r="171" spans="2:11" s="1" customFormat="1" ht="15" customHeight="1">
      <c r="B171" s="320"/>
      <c r="C171" s="295" t="s">
        <v>2065</v>
      </c>
      <c r="D171" s="295"/>
      <c r="E171" s="295"/>
      <c r="F171" s="318" t="s">
        <v>2117</v>
      </c>
      <c r="G171" s="295"/>
      <c r="H171" s="295" t="s">
        <v>2184</v>
      </c>
      <c r="I171" s="295" t="s">
        <v>2119</v>
      </c>
      <c r="J171" s="295" t="s">
        <v>2168</v>
      </c>
      <c r="K171" s="343"/>
    </row>
    <row r="172" spans="2:11" s="1" customFormat="1" ht="15" customHeight="1">
      <c r="B172" s="320"/>
      <c r="C172" s="295" t="s">
        <v>2122</v>
      </c>
      <c r="D172" s="295"/>
      <c r="E172" s="295"/>
      <c r="F172" s="318" t="s">
        <v>2123</v>
      </c>
      <c r="G172" s="295"/>
      <c r="H172" s="295" t="s">
        <v>2184</v>
      </c>
      <c r="I172" s="295" t="s">
        <v>2119</v>
      </c>
      <c r="J172" s="295">
        <v>50</v>
      </c>
      <c r="K172" s="343"/>
    </row>
    <row r="173" spans="2:11" s="1" customFormat="1" ht="15" customHeight="1">
      <c r="B173" s="320"/>
      <c r="C173" s="295" t="s">
        <v>2125</v>
      </c>
      <c r="D173" s="295"/>
      <c r="E173" s="295"/>
      <c r="F173" s="318" t="s">
        <v>2117</v>
      </c>
      <c r="G173" s="295"/>
      <c r="H173" s="295" t="s">
        <v>2184</v>
      </c>
      <c r="I173" s="295" t="s">
        <v>2127</v>
      </c>
      <c r="J173" s="295"/>
      <c r="K173" s="343"/>
    </row>
    <row r="174" spans="2:11" s="1" customFormat="1" ht="15" customHeight="1">
      <c r="B174" s="320"/>
      <c r="C174" s="295" t="s">
        <v>2136</v>
      </c>
      <c r="D174" s="295"/>
      <c r="E174" s="295"/>
      <c r="F174" s="318" t="s">
        <v>2123</v>
      </c>
      <c r="G174" s="295"/>
      <c r="H174" s="295" t="s">
        <v>2184</v>
      </c>
      <c r="I174" s="295" t="s">
        <v>2119</v>
      </c>
      <c r="J174" s="295">
        <v>50</v>
      </c>
      <c r="K174" s="343"/>
    </row>
    <row r="175" spans="2:11" s="1" customFormat="1" ht="15" customHeight="1">
      <c r="B175" s="320"/>
      <c r="C175" s="295" t="s">
        <v>2144</v>
      </c>
      <c r="D175" s="295"/>
      <c r="E175" s="295"/>
      <c r="F175" s="318" t="s">
        <v>2123</v>
      </c>
      <c r="G175" s="295"/>
      <c r="H175" s="295" t="s">
        <v>2184</v>
      </c>
      <c r="I175" s="295" t="s">
        <v>2119</v>
      </c>
      <c r="J175" s="295">
        <v>50</v>
      </c>
      <c r="K175" s="343"/>
    </row>
    <row r="176" spans="2:11" s="1" customFormat="1" ht="15" customHeight="1">
      <c r="B176" s="320"/>
      <c r="C176" s="295" t="s">
        <v>2142</v>
      </c>
      <c r="D176" s="295"/>
      <c r="E176" s="295"/>
      <c r="F176" s="318" t="s">
        <v>2123</v>
      </c>
      <c r="G176" s="295"/>
      <c r="H176" s="295" t="s">
        <v>2184</v>
      </c>
      <c r="I176" s="295" t="s">
        <v>2119</v>
      </c>
      <c r="J176" s="295">
        <v>50</v>
      </c>
      <c r="K176" s="343"/>
    </row>
    <row r="177" spans="2:11" s="1" customFormat="1" ht="15" customHeight="1">
      <c r="B177" s="320"/>
      <c r="C177" s="295" t="s">
        <v>134</v>
      </c>
      <c r="D177" s="295"/>
      <c r="E177" s="295"/>
      <c r="F177" s="318" t="s">
        <v>2117</v>
      </c>
      <c r="G177" s="295"/>
      <c r="H177" s="295" t="s">
        <v>2185</v>
      </c>
      <c r="I177" s="295" t="s">
        <v>2186</v>
      </c>
      <c r="J177" s="295"/>
      <c r="K177" s="343"/>
    </row>
    <row r="178" spans="2:11" s="1" customFormat="1" ht="15" customHeight="1">
      <c r="B178" s="320"/>
      <c r="C178" s="295" t="s">
        <v>55</v>
      </c>
      <c r="D178" s="295"/>
      <c r="E178" s="295"/>
      <c r="F178" s="318" t="s">
        <v>2117</v>
      </c>
      <c r="G178" s="295"/>
      <c r="H178" s="295" t="s">
        <v>2187</v>
      </c>
      <c r="I178" s="295" t="s">
        <v>2188</v>
      </c>
      <c r="J178" s="295">
        <v>1</v>
      </c>
      <c r="K178" s="343"/>
    </row>
    <row r="179" spans="2:11" s="1" customFormat="1" ht="15" customHeight="1">
      <c r="B179" s="320"/>
      <c r="C179" s="295" t="s">
        <v>51</v>
      </c>
      <c r="D179" s="295"/>
      <c r="E179" s="295"/>
      <c r="F179" s="318" t="s">
        <v>2117</v>
      </c>
      <c r="G179" s="295"/>
      <c r="H179" s="295" t="s">
        <v>2189</v>
      </c>
      <c r="I179" s="295" t="s">
        <v>2119</v>
      </c>
      <c r="J179" s="295">
        <v>20</v>
      </c>
      <c r="K179" s="343"/>
    </row>
    <row r="180" spans="2:11" s="1" customFormat="1" ht="15" customHeight="1">
      <c r="B180" s="320"/>
      <c r="C180" s="295" t="s">
        <v>52</v>
      </c>
      <c r="D180" s="295"/>
      <c r="E180" s="295"/>
      <c r="F180" s="318" t="s">
        <v>2117</v>
      </c>
      <c r="G180" s="295"/>
      <c r="H180" s="295" t="s">
        <v>2190</v>
      </c>
      <c r="I180" s="295" t="s">
        <v>2119</v>
      </c>
      <c r="J180" s="295">
        <v>255</v>
      </c>
      <c r="K180" s="343"/>
    </row>
    <row r="181" spans="2:11" s="1" customFormat="1" ht="15" customHeight="1">
      <c r="B181" s="320"/>
      <c r="C181" s="295" t="s">
        <v>135</v>
      </c>
      <c r="D181" s="295"/>
      <c r="E181" s="295"/>
      <c r="F181" s="318" t="s">
        <v>2117</v>
      </c>
      <c r="G181" s="295"/>
      <c r="H181" s="295" t="s">
        <v>2081</v>
      </c>
      <c r="I181" s="295" t="s">
        <v>2119</v>
      </c>
      <c r="J181" s="295">
        <v>10</v>
      </c>
      <c r="K181" s="343"/>
    </row>
    <row r="182" spans="2:11" s="1" customFormat="1" ht="15" customHeight="1">
      <c r="B182" s="320"/>
      <c r="C182" s="295" t="s">
        <v>136</v>
      </c>
      <c r="D182" s="295"/>
      <c r="E182" s="295"/>
      <c r="F182" s="318" t="s">
        <v>2117</v>
      </c>
      <c r="G182" s="295"/>
      <c r="H182" s="295" t="s">
        <v>2191</v>
      </c>
      <c r="I182" s="295" t="s">
        <v>2152</v>
      </c>
      <c r="J182" s="295"/>
      <c r="K182" s="343"/>
    </row>
    <row r="183" spans="2:11" s="1" customFormat="1" ht="15" customHeight="1">
      <c r="B183" s="320"/>
      <c r="C183" s="295" t="s">
        <v>2192</v>
      </c>
      <c r="D183" s="295"/>
      <c r="E183" s="295"/>
      <c r="F183" s="318" t="s">
        <v>2117</v>
      </c>
      <c r="G183" s="295"/>
      <c r="H183" s="295" t="s">
        <v>2193</v>
      </c>
      <c r="I183" s="295" t="s">
        <v>2152</v>
      </c>
      <c r="J183" s="295"/>
      <c r="K183" s="343"/>
    </row>
    <row r="184" spans="2:11" s="1" customFormat="1" ht="15" customHeight="1">
      <c r="B184" s="320"/>
      <c r="C184" s="295" t="s">
        <v>2181</v>
      </c>
      <c r="D184" s="295"/>
      <c r="E184" s="295"/>
      <c r="F184" s="318" t="s">
        <v>2117</v>
      </c>
      <c r="G184" s="295"/>
      <c r="H184" s="295" t="s">
        <v>2194</v>
      </c>
      <c r="I184" s="295" t="s">
        <v>2152</v>
      </c>
      <c r="J184" s="295"/>
      <c r="K184" s="343"/>
    </row>
    <row r="185" spans="2:11" s="1" customFormat="1" ht="15" customHeight="1">
      <c r="B185" s="320"/>
      <c r="C185" s="295" t="s">
        <v>138</v>
      </c>
      <c r="D185" s="295"/>
      <c r="E185" s="295"/>
      <c r="F185" s="318" t="s">
        <v>2123</v>
      </c>
      <c r="G185" s="295"/>
      <c r="H185" s="295" t="s">
        <v>2195</v>
      </c>
      <c r="I185" s="295" t="s">
        <v>2119</v>
      </c>
      <c r="J185" s="295">
        <v>50</v>
      </c>
      <c r="K185" s="343"/>
    </row>
    <row r="186" spans="2:11" s="1" customFormat="1" ht="15" customHeight="1">
      <c r="B186" s="320"/>
      <c r="C186" s="295" t="s">
        <v>2196</v>
      </c>
      <c r="D186" s="295"/>
      <c r="E186" s="295"/>
      <c r="F186" s="318" t="s">
        <v>2123</v>
      </c>
      <c r="G186" s="295"/>
      <c r="H186" s="295" t="s">
        <v>2197</v>
      </c>
      <c r="I186" s="295" t="s">
        <v>2198</v>
      </c>
      <c r="J186" s="295"/>
      <c r="K186" s="343"/>
    </row>
    <row r="187" spans="2:11" s="1" customFormat="1" ht="15" customHeight="1">
      <c r="B187" s="320"/>
      <c r="C187" s="295" t="s">
        <v>2199</v>
      </c>
      <c r="D187" s="295"/>
      <c r="E187" s="295"/>
      <c r="F187" s="318" t="s">
        <v>2123</v>
      </c>
      <c r="G187" s="295"/>
      <c r="H187" s="295" t="s">
        <v>2200</v>
      </c>
      <c r="I187" s="295" t="s">
        <v>2198</v>
      </c>
      <c r="J187" s="295"/>
      <c r="K187" s="343"/>
    </row>
    <row r="188" spans="2:11" s="1" customFormat="1" ht="15" customHeight="1">
      <c r="B188" s="320"/>
      <c r="C188" s="295" t="s">
        <v>2201</v>
      </c>
      <c r="D188" s="295"/>
      <c r="E188" s="295"/>
      <c r="F188" s="318" t="s">
        <v>2123</v>
      </c>
      <c r="G188" s="295"/>
      <c r="H188" s="295" t="s">
        <v>2202</v>
      </c>
      <c r="I188" s="295" t="s">
        <v>2198</v>
      </c>
      <c r="J188" s="295"/>
      <c r="K188" s="343"/>
    </row>
    <row r="189" spans="2:11" s="1" customFormat="1" ht="15" customHeight="1">
      <c r="B189" s="320"/>
      <c r="C189" s="356" t="s">
        <v>2203</v>
      </c>
      <c r="D189" s="295"/>
      <c r="E189" s="295"/>
      <c r="F189" s="318" t="s">
        <v>2123</v>
      </c>
      <c r="G189" s="295"/>
      <c r="H189" s="295" t="s">
        <v>2204</v>
      </c>
      <c r="I189" s="295" t="s">
        <v>2205</v>
      </c>
      <c r="J189" s="357" t="s">
        <v>2206</v>
      </c>
      <c r="K189" s="343"/>
    </row>
    <row r="190" spans="2:11" s="1" customFormat="1" ht="15" customHeight="1">
      <c r="B190" s="320"/>
      <c r="C190" s="356" t="s">
        <v>40</v>
      </c>
      <c r="D190" s="295"/>
      <c r="E190" s="295"/>
      <c r="F190" s="318" t="s">
        <v>2117</v>
      </c>
      <c r="G190" s="295"/>
      <c r="H190" s="292" t="s">
        <v>2207</v>
      </c>
      <c r="I190" s="295" t="s">
        <v>2208</v>
      </c>
      <c r="J190" s="295"/>
      <c r="K190" s="343"/>
    </row>
    <row r="191" spans="2:11" s="1" customFormat="1" ht="15" customHeight="1">
      <c r="B191" s="320"/>
      <c r="C191" s="356" t="s">
        <v>2209</v>
      </c>
      <c r="D191" s="295"/>
      <c r="E191" s="295"/>
      <c r="F191" s="318" t="s">
        <v>2117</v>
      </c>
      <c r="G191" s="295"/>
      <c r="H191" s="295" t="s">
        <v>2210</v>
      </c>
      <c r="I191" s="295" t="s">
        <v>2152</v>
      </c>
      <c r="J191" s="295"/>
      <c r="K191" s="343"/>
    </row>
    <row r="192" spans="2:11" s="1" customFormat="1" ht="15" customHeight="1">
      <c r="B192" s="320"/>
      <c r="C192" s="356" t="s">
        <v>2211</v>
      </c>
      <c r="D192" s="295"/>
      <c r="E192" s="295"/>
      <c r="F192" s="318" t="s">
        <v>2117</v>
      </c>
      <c r="G192" s="295"/>
      <c r="H192" s="295" t="s">
        <v>2212</v>
      </c>
      <c r="I192" s="295" t="s">
        <v>2152</v>
      </c>
      <c r="J192" s="295"/>
      <c r="K192" s="343"/>
    </row>
    <row r="193" spans="2:11" s="1" customFormat="1" ht="15" customHeight="1">
      <c r="B193" s="320"/>
      <c r="C193" s="356" t="s">
        <v>2213</v>
      </c>
      <c r="D193" s="295"/>
      <c r="E193" s="295"/>
      <c r="F193" s="318" t="s">
        <v>2123</v>
      </c>
      <c r="G193" s="295"/>
      <c r="H193" s="295" t="s">
        <v>2214</v>
      </c>
      <c r="I193" s="295" t="s">
        <v>2152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2215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2216</v>
      </c>
      <c r="D200" s="359"/>
      <c r="E200" s="359"/>
      <c r="F200" s="359" t="s">
        <v>2217</v>
      </c>
      <c r="G200" s="360"/>
      <c r="H200" s="359" t="s">
        <v>2218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2208</v>
      </c>
      <c r="D202" s="295"/>
      <c r="E202" s="295"/>
      <c r="F202" s="318" t="s">
        <v>41</v>
      </c>
      <c r="G202" s="295"/>
      <c r="H202" s="295" t="s">
        <v>2219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42</v>
      </c>
      <c r="G203" s="295"/>
      <c r="H203" s="295" t="s">
        <v>2220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45</v>
      </c>
      <c r="G204" s="295"/>
      <c r="H204" s="295" t="s">
        <v>2221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43</v>
      </c>
      <c r="G205" s="295"/>
      <c r="H205" s="295" t="s">
        <v>2222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44</v>
      </c>
      <c r="G206" s="295"/>
      <c r="H206" s="295" t="s">
        <v>2223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2164</v>
      </c>
      <c r="D208" s="295"/>
      <c r="E208" s="295"/>
      <c r="F208" s="318" t="s">
        <v>77</v>
      </c>
      <c r="G208" s="295"/>
      <c r="H208" s="295" t="s">
        <v>2224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2060</v>
      </c>
      <c r="G209" s="295"/>
      <c r="H209" s="295" t="s">
        <v>2061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2058</v>
      </c>
      <c r="G210" s="295"/>
      <c r="H210" s="295" t="s">
        <v>2225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2062</v>
      </c>
      <c r="G211" s="356"/>
      <c r="H211" s="347" t="s">
        <v>76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2063</v>
      </c>
      <c r="G212" s="356"/>
      <c r="H212" s="347" t="s">
        <v>288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2188</v>
      </c>
      <c r="D214" s="295"/>
      <c r="E214" s="295"/>
      <c r="F214" s="318">
        <v>1</v>
      </c>
      <c r="G214" s="356"/>
      <c r="H214" s="347" t="s">
        <v>2226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2227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2228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2229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ROUND((SUM(BE85:BE169)),2)</f>
        <v>0</v>
      </c>
      <c r="G33" s="39"/>
      <c r="H33" s="39"/>
      <c r="I33" s="149">
        <v>0.21</v>
      </c>
      <c r="J33" s="148">
        <f>ROUND(((SUM(BE85:BE169))*I33),2)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ROUND((SUM(BF85:BF169)),2)</f>
        <v>0</v>
      </c>
      <c r="G34" s="39"/>
      <c r="H34" s="39"/>
      <c r="I34" s="149">
        <v>0.15</v>
      </c>
      <c r="J34" s="148">
        <f>ROUND(((SUM(BF85:BF169))*I34),2)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ROUND((SUM(BG85:BG169)),2)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ROUND((SUM(BH85:BH169)),2)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ROUND((SUM(BI85:BI169)),2)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127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J137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130</v>
      </c>
      <c r="E63" s="175"/>
      <c r="F63" s="175"/>
      <c r="G63" s="175"/>
      <c r="H63" s="175"/>
      <c r="I63" s="175"/>
      <c r="J63" s="176">
        <f>J152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131</v>
      </c>
      <c r="E64" s="175"/>
      <c r="F64" s="175"/>
      <c r="G64" s="175"/>
      <c r="H64" s="175"/>
      <c r="I64" s="175"/>
      <c r="J64" s="176">
        <f>J162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132</v>
      </c>
      <c r="E65" s="175"/>
      <c r="F65" s="175"/>
      <c r="G65" s="175"/>
      <c r="H65" s="175"/>
      <c r="I65" s="175"/>
      <c r="J65" s="176">
        <f>J166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133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III/2341 Holoubkov - stabilizace svahu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000 - Vedlejší a ostatní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Holoubkov</v>
      </c>
      <c r="G79" s="41"/>
      <c r="H79" s="41"/>
      <c r="I79" s="33" t="s">
        <v>23</v>
      </c>
      <c r="J79" s="73" t="str">
        <f>IF(J12="","",J12)</f>
        <v>7. 12. 2022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134</v>
      </c>
      <c r="D84" s="181" t="s">
        <v>55</v>
      </c>
      <c r="E84" s="181" t="s">
        <v>51</v>
      </c>
      <c r="F84" s="181" t="s">
        <v>52</v>
      </c>
      <c r="G84" s="181" t="s">
        <v>135</v>
      </c>
      <c r="H84" s="181" t="s">
        <v>136</v>
      </c>
      <c r="I84" s="181" t="s">
        <v>137</v>
      </c>
      <c r="J84" s="181" t="s">
        <v>125</v>
      </c>
      <c r="K84" s="182" t="s">
        <v>138</v>
      </c>
      <c r="L84" s="183"/>
      <c r="M84" s="93" t="s">
        <v>19</v>
      </c>
      <c r="N84" s="94" t="s">
        <v>40</v>
      </c>
      <c r="O84" s="94" t="s">
        <v>139</v>
      </c>
      <c r="P84" s="94" t="s">
        <v>140</v>
      </c>
      <c r="Q84" s="94" t="s">
        <v>141</v>
      </c>
      <c r="R84" s="94" t="s">
        <v>142</v>
      </c>
      <c r="S84" s="94" t="s">
        <v>143</v>
      </c>
      <c r="T84" s="95" t="s">
        <v>144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145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69</v>
      </c>
      <c r="AU85" s="18" t="s">
        <v>126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69</v>
      </c>
      <c r="E86" s="192" t="s">
        <v>146</v>
      </c>
      <c r="F86" s="192" t="s">
        <v>147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P87+P137+P152+P162+P166</f>
        <v>0</v>
      </c>
      <c r="Q86" s="197"/>
      <c r="R86" s="198">
        <f>R87+R137+R152+R162+R166</f>
        <v>0</v>
      </c>
      <c r="S86" s="197"/>
      <c r="T86" s="199">
        <f>T87+T137+T152+T162+T166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148</v>
      </c>
      <c r="AT86" s="201" t="s">
        <v>69</v>
      </c>
      <c r="AU86" s="201" t="s">
        <v>70</v>
      </c>
      <c r="AY86" s="200" t="s">
        <v>149</v>
      </c>
      <c r="BK86" s="202">
        <f>BK87+BK137+BK152+BK162+BK166</f>
        <v>0</v>
      </c>
    </row>
    <row r="87" spans="1:63" s="12" customFormat="1" ht="22.8" customHeight="1">
      <c r="A87" s="12"/>
      <c r="B87" s="189"/>
      <c r="C87" s="190"/>
      <c r="D87" s="191" t="s">
        <v>69</v>
      </c>
      <c r="E87" s="203" t="s">
        <v>150</v>
      </c>
      <c r="F87" s="203" t="s">
        <v>151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SUM(P88:P136)</f>
        <v>0</v>
      </c>
      <c r="Q87" s="197"/>
      <c r="R87" s="198">
        <f>SUM(R88:R136)</f>
        <v>0</v>
      </c>
      <c r="S87" s="197"/>
      <c r="T87" s="199">
        <f>SUM(T88:T136)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148</v>
      </c>
      <c r="AT87" s="201" t="s">
        <v>69</v>
      </c>
      <c r="AU87" s="201" t="s">
        <v>78</v>
      </c>
      <c r="AY87" s="200" t="s">
        <v>149</v>
      </c>
      <c r="BK87" s="202">
        <f>SUM(BK88:BK136)</f>
        <v>0</v>
      </c>
    </row>
    <row r="88" spans="1:65" s="2" customFormat="1" ht="16.5" customHeight="1">
      <c r="A88" s="39"/>
      <c r="B88" s="40"/>
      <c r="C88" s="205" t="s">
        <v>78</v>
      </c>
      <c r="D88" s="205" t="s">
        <v>152</v>
      </c>
      <c r="E88" s="206" t="s">
        <v>153</v>
      </c>
      <c r="F88" s="207" t="s">
        <v>154</v>
      </c>
      <c r="G88" s="208" t="s">
        <v>155</v>
      </c>
      <c r="H88" s="209">
        <v>1</v>
      </c>
      <c r="I88" s="210"/>
      <c r="J88" s="211">
        <f>ROUND(I88*H88,2)</f>
        <v>0</v>
      </c>
      <c r="K88" s="207" t="s">
        <v>156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157</v>
      </c>
      <c r="AT88" s="216" t="s">
        <v>152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157</v>
      </c>
      <c r="BM88" s="216" t="s">
        <v>158</v>
      </c>
    </row>
    <row r="89" spans="1:47" s="2" customFormat="1" ht="12">
      <c r="A89" s="39"/>
      <c r="B89" s="40"/>
      <c r="C89" s="41"/>
      <c r="D89" s="218" t="s">
        <v>159</v>
      </c>
      <c r="E89" s="41"/>
      <c r="F89" s="219" t="s">
        <v>160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159</v>
      </c>
      <c r="AU89" s="18" t="s">
        <v>80</v>
      </c>
    </row>
    <row r="90" spans="1:51" s="13" customFormat="1" ht="12">
      <c r="A90" s="13"/>
      <c r="B90" s="223"/>
      <c r="C90" s="224"/>
      <c r="D90" s="225" t="s">
        <v>161</v>
      </c>
      <c r="E90" s="226" t="s">
        <v>19</v>
      </c>
      <c r="F90" s="227" t="s">
        <v>162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161</v>
      </c>
      <c r="AU90" s="233" t="s">
        <v>80</v>
      </c>
      <c r="AV90" s="13" t="s">
        <v>78</v>
      </c>
      <c r="AW90" s="13" t="s">
        <v>32</v>
      </c>
      <c r="AX90" s="13" t="s">
        <v>70</v>
      </c>
      <c r="AY90" s="233" t="s">
        <v>149</v>
      </c>
    </row>
    <row r="91" spans="1:51" s="13" customFormat="1" ht="12">
      <c r="A91" s="13"/>
      <c r="B91" s="223"/>
      <c r="C91" s="224"/>
      <c r="D91" s="225" t="s">
        <v>161</v>
      </c>
      <c r="E91" s="226" t="s">
        <v>19</v>
      </c>
      <c r="F91" s="227" t="s">
        <v>163</v>
      </c>
      <c r="G91" s="224"/>
      <c r="H91" s="226" t="s">
        <v>19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161</v>
      </c>
      <c r="AU91" s="233" t="s">
        <v>80</v>
      </c>
      <c r="AV91" s="13" t="s">
        <v>78</v>
      </c>
      <c r="AW91" s="13" t="s">
        <v>32</v>
      </c>
      <c r="AX91" s="13" t="s">
        <v>70</v>
      </c>
      <c r="AY91" s="233" t="s">
        <v>149</v>
      </c>
    </row>
    <row r="92" spans="1:51" s="14" customFormat="1" ht="12">
      <c r="A92" s="14"/>
      <c r="B92" s="234"/>
      <c r="C92" s="235"/>
      <c r="D92" s="225" t="s">
        <v>161</v>
      </c>
      <c r="E92" s="236" t="s">
        <v>19</v>
      </c>
      <c r="F92" s="237" t="s">
        <v>78</v>
      </c>
      <c r="G92" s="235"/>
      <c r="H92" s="238">
        <v>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78</v>
      </c>
      <c r="AY92" s="244" t="s">
        <v>149</v>
      </c>
    </row>
    <row r="93" spans="1:65" s="2" customFormat="1" ht="16.5" customHeight="1">
      <c r="A93" s="39"/>
      <c r="B93" s="40"/>
      <c r="C93" s="205" t="s">
        <v>80</v>
      </c>
      <c r="D93" s="205" t="s">
        <v>152</v>
      </c>
      <c r="E93" s="206" t="s">
        <v>164</v>
      </c>
      <c r="F93" s="207" t="s">
        <v>165</v>
      </c>
      <c r="G93" s="208" t="s">
        <v>155</v>
      </c>
      <c r="H93" s="209">
        <v>1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157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157</v>
      </c>
      <c r="BM93" s="216" t="s">
        <v>166</v>
      </c>
    </row>
    <row r="94" spans="1:47" s="2" customFormat="1" ht="12">
      <c r="A94" s="39"/>
      <c r="B94" s="40"/>
      <c r="C94" s="41"/>
      <c r="D94" s="218" t="s">
        <v>159</v>
      </c>
      <c r="E94" s="41"/>
      <c r="F94" s="219" t="s">
        <v>167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pans="1:51" s="13" customFormat="1" ht="12">
      <c r="A95" s="13"/>
      <c r="B95" s="223"/>
      <c r="C95" s="224"/>
      <c r="D95" s="225" t="s">
        <v>161</v>
      </c>
      <c r="E95" s="226" t="s">
        <v>19</v>
      </c>
      <c r="F95" s="227" t="s">
        <v>168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161</v>
      </c>
      <c r="AU95" s="233" t="s">
        <v>80</v>
      </c>
      <c r="AV95" s="13" t="s">
        <v>78</v>
      </c>
      <c r="AW95" s="13" t="s">
        <v>32</v>
      </c>
      <c r="AX95" s="13" t="s">
        <v>70</v>
      </c>
      <c r="AY95" s="233" t="s">
        <v>149</v>
      </c>
    </row>
    <row r="96" spans="1:51" s="14" customFormat="1" ht="12">
      <c r="A96" s="14"/>
      <c r="B96" s="234"/>
      <c r="C96" s="235"/>
      <c r="D96" s="225" t="s">
        <v>161</v>
      </c>
      <c r="E96" s="236" t="s">
        <v>19</v>
      </c>
      <c r="F96" s="237" t="s">
        <v>78</v>
      </c>
      <c r="G96" s="235"/>
      <c r="H96" s="238">
        <v>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78</v>
      </c>
      <c r="AY96" s="244" t="s">
        <v>149</v>
      </c>
    </row>
    <row r="97" spans="1:65" s="2" customFormat="1" ht="24.15" customHeight="1">
      <c r="A97" s="39"/>
      <c r="B97" s="40"/>
      <c r="C97" s="205" t="s">
        <v>169</v>
      </c>
      <c r="D97" s="205" t="s">
        <v>152</v>
      </c>
      <c r="E97" s="206" t="s">
        <v>170</v>
      </c>
      <c r="F97" s="207" t="s">
        <v>171</v>
      </c>
      <c r="G97" s="208" t="s">
        <v>155</v>
      </c>
      <c r="H97" s="209">
        <v>1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157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157</v>
      </c>
      <c r="BM97" s="216" t="s">
        <v>172</v>
      </c>
    </row>
    <row r="98" spans="1:47" s="2" customFormat="1" ht="12">
      <c r="A98" s="39"/>
      <c r="B98" s="40"/>
      <c r="C98" s="41"/>
      <c r="D98" s="218" t="s">
        <v>159</v>
      </c>
      <c r="E98" s="41"/>
      <c r="F98" s="219" t="s">
        <v>173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pans="1:65" s="2" customFormat="1" ht="16.5" customHeight="1">
      <c r="A99" s="39"/>
      <c r="B99" s="40"/>
      <c r="C99" s="205" t="s">
        <v>174</v>
      </c>
      <c r="D99" s="205" t="s">
        <v>152</v>
      </c>
      <c r="E99" s="206" t="s">
        <v>175</v>
      </c>
      <c r="F99" s="207" t="s">
        <v>176</v>
      </c>
      <c r="G99" s="208" t="s">
        <v>155</v>
      </c>
      <c r="H99" s="209">
        <v>1</v>
      </c>
      <c r="I99" s="210"/>
      <c r="J99" s="211">
        <f>ROUND(I99*H99,2)</f>
        <v>0</v>
      </c>
      <c r="K99" s="207" t="s">
        <v>156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157</v>
      </c>
      <c r="AT99" s="216" t="s">
        <v>152</v>
      </c>
      <c r="AU99" s="216" t="s">
        <v>80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157</v>
      </c>
      <c r="BM99" s="216" t="s">
        <v>177</v>
      </c>
    </row>
    <row r="100" spans="1:47" s="2" customFormat="1" ht="12">
      <c r="A100" s="39"/>
      <c r="B100" s="40"/>
      <c r="C100" s="41"/>
      <c r="D100" s="218" t="s">
        <v>159</v>
      </c>
      <c r="E100" s="41"/>
      <c r="F100" s="219" t="s">
        <v>178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159</v>
      </c>
      <c r="AU100" s="18" t="s">
        <v>80</v>
      </c>
    </row>
    <row r="101" spans="1:51" s="13" customFormat="1" ht="12">
      <c r="A101" s="13"/>
      <c r="B101" s="223"/>
      <c r="C101" s="224"/>
      <c r="D101" s="225" t="s">
        <v>161</v>
      </c>
      <c r="E101" s="226" t="s">
        <v>19</v>
      </c>
      <c r="F101" s="227" t="s">
        <v>179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161</v>
      </c>
      <c r="AU101" s="233" t="s">
        <v>80</v>
      </c>
      <c r="AV101" s="13" t="s">
        <v>78</v>
      </c>
      <c r="AW101" s="13" t="s">
        <v>32</v>
      </c>
      <c r="AX101" s="13" t="s">
        <v>70</v>
      </c>
      <c r="AY101" s="233" t="s">
        <v>149</v>
      </c>
    </row>
    <row r="102" spans="1:51" s="14" customFormat="1" ht="12">
      <c r="A102" s="14"/>
      <c r="B102" s="234"/>
      <c r="C102" s="235"/>
      <c r="D102" s="225" t="s">
        <v>161</v>
      </c>
      <c r="E102" s="236" t="s">
        <v>19</v>
      </c>
      <c r="F102" s="237" t="s">
        <v>78</v>
      </c>
      <c r="G102" s="235"/>
      <c r="H102" s="238">
        <v>1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pans="1:65" s="2" customFormat="1" ht="16.5" customHeight="1">
      <c r="A103" s="39"/>
      <c r="B103" s="40"/>
      <c r="C103" s="205" t="s">
        <v>148</v>
      </c>
      <c r="D103" s="205" t="s">
        <v>152</v>
      </c>
      <c r="E103" s="206" t="s">
        <v>180</v>
      </c>
      <c r="F103" s="207" t="s">
        <v>181</v>
      </c>
      <c r="G103" s="208" t="s">
        <v>155</v>
      </c>
      <c r="H103" s="209">
        <v>1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157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157</v>
      </c>
      <c r="BM103" s="216" t="s">
        <v>182</v>
      </c>
    </row>
    <row r="104" spans="1:47" s="2" customFormat="1" ht="12">
      <c r="A104" s="39"/>
      <c r="B104" s="40"/>
      <c r="C104" s="41"/>
      <c r="D104" s="218" t="s">
        <v>159</v>
      </c>
      <c r="E104" s="41"/>
      <c r="F104" s="219" t="s">
        <v>183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pans="1:51" s="13" customFormat="1" ht="12">
      <c r="A105" s="13"/>
      <c r="B105" s="223"/>
      <c r="C105" s="224"/>
      <c r="D105" s="225" t="s">
        <v>161</v>
      </c>
      <c r="E105" s="226" t="s">
        <v>19</v>
      </c>
      <c r="F105" s="227" t="s">
        <v>184</v>
      </c>
      <c r="G105" s="224"/>
      <c r="H105" s="226" t="s">
        <v>19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161</v>
      </c>
      <c r="AU105" s="233" t="s">
        <v>80</v>
      </c>
      <c r="AV105" s="13" t="s">
        <v>78</v>
      </c>
      <c r="AW105" s="13" t="s">
        <v>32</v>
      </c>
      <c r="AX105" s="13" t="s">
        <v>70</v>
      </c>
      <c r="AY105" s="233" t="s">
        <v>149</v>
      </c>
    </row>
    <row r="106" spans="1:51" s="14" customFormat="1" ht="12">
      <c r="A106" s="14"/>
      <c r="B106" s="234"/>
      <c r="C106" s="235"/>
      <c r="D106" s="225" t="s">
        <v>161</v>
      </c>
      <c r="E106" s="236" t="s">
        <v>19</v>
      </c>
      <c r="F106" s="237" t="s">
        <v>78</v>
      </c>
      <c r="G106" s="235"/>
      <c r="H106" s="238">
        <v>1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32</v>
      </c>
      <c r="AX106" s="14" t="s">
        <v>78</v>
      </c>
      <c r="AY106" s="244" t="s">
        <v>149</v>
      </c>
    </row>
    <row r="107" spans="1:65" s="2" customFormat="1" ht="16.5" customHeight="1">
      <c r="A107" s="39"/>
      <c r="B107" s="40"/>
      <c r="C107" s="205" t="s">
        <v>185</v>
      </c>
      <c r="D107" s="205" t="s">
        <v>152</v>
      </c>
      <c r="E107" s="206" t="s">
        <v>186</v>
      </c>
      <c r="F107" s="207" t="s">
        <v>187</v>
      </c>
      <c r="G107" s="208" t="s">
        <v>155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188</v>
      </c>
    </row>
    <row r="108" spans="1:65" s="2" customFormat="1" ht="16.5" customHeight="1">
      <c r="A108" s="39"/>
      <c r="B108" s="40"/>
      <c r="C108" s="205" t="s">
        <v>189</v>
      </c>
      <c r="D108" s="205" t="s">
        <v>152</v>
      </c>
      <c r="E108" s="206" t="s">
        <v>190</v>
      </c>
      <c r="F108" s="207" t="s">
        <v>191</v>
      </c>
      <c r="G108" s="208" t="s">
        <v>155</v>
      </c>
      <c r="H108" s="209">
        <v>1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157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157</v>
      </c>
      <c r="BM108" s="216" t="s">
        <v>192</v>
      </c>
    </row>
    <row r="109" spans="1:47" s="2" customFormat="1" ht="12">
      <c r="A109" s="39"/>
      <c r="B109" s="40"/>
      <c r="C109" s="41"/>
      <c r="D109" s="218" t="s">
        <v>159</v>
      </c>
      <c r="E109" s="41"/>
      <c r="F109" s="219" t="s">
        <v>193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pans="1:51" s="13" customFormat="1" ht="12">
      <c r="A110" s="13"/>
      <c r="B110" s="223"/>
      <c r="C110" s="224"/>
      <c r="D110" s="225" t="s">
        <v>161</v>
      </c>
      <c r="E110" s="226" t="s">
        <v>19</v>
      </c>
      <c r="F110" s="227" t="s">
        <v>194</v>
      </c>
      <c r="G110" s="224"/>
      <c r="H110" s="226" t="s">
        <v>19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161</v>
      </c>
      <c r="AU110" s="233" t="s">
        <v>80</v>
      </c>
      <c r="AV110" s="13" t="s">
        <v>78</v>
      </c>
      <c r="AW110" s="13" t="s">
        <v>32</v>
      </c>
      <c r="AX110" s="13" t="s">
        <v>70</v>
      </c>
      <c r="AY110" s="233" t="s">
        <v>149</v>
      </c>
    </row>
    <row r="111" spans="1:51" s="14" customFormat="1" ht="12">
      <c r="A111" s="14"/>
      <c r="B111" s="234"/>
      <c r="C111" s="235"/>
      <c r="D111" s="225" t="s">
        <v>161</v>
      </c>
      <c r="E111" s="236" t="s">
        <v>19</v>
      </c>
      <c r="F111" s="237" t="s">
        <v>78</v>
      </c>
      <c r="G111" s="235"/>
      <c r="H111" s="238">
        <v>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78</v>
      </c>
      <c r="AY111" s="244" t="s">
        <v>149</v>
      </c>
    </row>
    <row r="112" spans="1:65" s="2" customFormat="1" ht="16.5" customHeight="1">
      <c r="A112" s="39"/>
      <c r="B112" s="40"/>
      <c r="C112" s="205" t="s">
        <v>195</v>
      </c>
      <c r="D112" s="205" t="s">
        <v>152</v>
      </c>
      <c r="E112" s="206" t="s">
        <v>196</v>
      </c>
      <c r="F112" s="207" t="s">
        <v>197</v>
      </c>
      <c r="G112" s="208" t="s">
        <v>155</v>
      </c>
      <c r="H112" s="209">
        <v>1</v>
      </c>
      <c r="I112" s="210"/>
      <c r="J112" s="211">
        <f>ROUND(I112*H112,2)</f>
        <v>0</v>
      </c>
      <c r="K112" s="207" t="s">
        <v>156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157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157</v>
      </c>
      <c r="BM112" s="216" t="s">
        <v>198</v>
      </c>
    </row>
    <row r="113" spans="1:47" s="2" customFormat="1" ht="12">
      <c r="A113" s="39"/>
      <c r="B113" s="40"/>
      <c r="C113" s="41"/>
      <c r="D113" s="218" t="s">
        <v>159</v>
      </c>
      <c r="E113" s="41"/>
      <c r="F113" s="219" t="s">
        <v>199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159</v>
      </c>
      <c r="AU113" s="18" t="s">
        <v>80</v>
      </c>
    </row>
    <row r="114" spans="1:51" s="13" customFormat="1" ht="12">
      <c r="A114" s="13"/>
      <c r="B114" s="223"/>
      <c r="C114" s="224"/>
      <c r="D114" s="225" t="s">
        <v>161</v>
      </c>
      <c r="E114" s="226" t="s">
        <v>19</v>
      </c>
      <c r="F114" s="227" t="s">
        <v>200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pans="1:51" s="14" customFormat="1" ht="12">
      <c r="A115" s="14"/>
      <c r="B115" s="234"/>
      <c r="C115" s="235"/>
      <c r="D115" s="225" t="s">
        <v>161</v>
      </c>
      <c r="E115" s="236" t="s">
        <v>19</v>
      </c>
      <c r="F115" s="237" t="s">
        <v>78</v>
      </c>
      <c r="G115" s="235"/>
      <c r="H115" s="238">
        <v>1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pans="1:65" s="2" customFormat="1" ht="16.5" customHeight="1">
      <c r="A116" s="39"/>
      <c r="B116" s="40"/>
      <c r="C116" s="205" t="s">
        <v>201</v>
      </c>
      <c r="D116" s="205" t="s">
        <v>152</v>
      </c>
      <c r="E116" s="206" t="s">
        <v>202</v>
      </c>
      <c r="F116" s="207" t="s">
        <v>203</v>
      </c>
      <c r="G116" s="208" t="s">
        <v>155</v>
      </c>
      <c r="H116" s="209">
        <v>1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157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157</v>
      </c>
      <c r="BM116" s="216" t="s">
        <v>204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205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51" s="14" customFormat="1" ht="12">
      <c r="A118" s="14"/>
      <c r="B118" s="234"/>
      <c r="C118" s="235"/>
      <c r="D118" s="225" t="s">
        <v>161</v>
      </c>
      <c r="E118" s="236" t="s">
        <v>19</v>
      </c>
      <c r="F118" s="237" t="s">
        <v>206</v>
      </c>
      <c r="G118" s="235"/>
      <c r="H118" s="238">
        <v>1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70</v>
      </c>
      <c r="AY118" s="244" t="s">
        <v>149</v>
      </c>
    </row>
    <row r="119" spans="1:51" s="15" customFormat="1" ht="12">
      <c r="A119" s="15"/>
      <c r="B119" s="245"/>
      <c r="C119" s="246"/>
      <c r="D119" s="225" t="s">
        <v>161</v>
      </c>
      <c r="E119" s="247" t="s">
        <v>19</v>
      </c>
      <c r="F119" s="248" t="s">
        <v>207</v>
      </c>
      <c r="G119" s="246"/>
      <c r="H119" s="249">
        <v>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161</v>
      </c>
      <c r="AU119" s="255" t="s">
        <v>80</v>
      </c>
      <c r="AV119" s="15" t="s">
        <v>174</v>
      </c>
      <c r="AW119" s="15" t="s">
        <v>32</v>
      </c>
      <c r="AX119" s="15" t="s">
        <v>78</v>
      </c>
      <c r="AY119" s="255" t="s">
        <v>149</v>
      </c>
    </row>
    <row r="120" spans="1:65" s="2" customFormat="1" ht="16.5" customHeight="1">
      <c r="A120" s="39"/>
      <c r="B120" s="40"/>
      <c r="C120" s="205" t="s">
        <v>208</v>
      </c>
      <c r="D120" s="205" t="s">
        <v>152</v>
      </c>
      <c r="E120" s="206" t="s">
        <v>209</v>
      </c>
      <c r="F120" s="207" t="s">
        <v>210</v>
      </c>
      <c r="G120" s="208" t="s">
        <v>155</v>
      </c>
      <c r="H120" s="209">
        <v>1</v>
      </c>
      <c r="I120" s="210"/>
      <c r="J120" s="211">
        <f>ROUND(I120*H120,2)</f>
        <v>0</v>
      </c>
      <c r="K120" s="207" t="s">
        <v>156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157</v>
      </c>
      <c r="AT120" s="216" t="s">
        <v>152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157</v>
      </c>
      <c r="BM120" s="216" t="s">
        <v>211</v>
      </c>
    </row>
    <row r="121" spans="1:47" s="2" customFormat="1" ht="12">
      <c r="A121" s="39"/>
      <c r="B121" s="40"/>
      <c r="C121" s="41"/>
      <c r="D121" s="218" t="s">
        <v>159</v>
      </c>
      <c r="E121" s="41"/>
      <c r="F121" s="219" t="s">
        <v>212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159</v>
      </c>
      <c r="AU121" s="18" t="s">
        <v>80</v>
      </c>
    </row>
    <row r="122" spans="1:51" s="13" customFormat="1" ht="12">
      <c r="A122" s="13"/>
      <c r="B122" s="223"/>
      <c r="C122" s="224"/>
      <c r="D122" s="225" t="s">
        <v>161</v>
      </c>
      <c r="E122" s="226" t="s">
        <v>19</v>
      </c>
      <c r="F122" s="227" t="s">
        <v>213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161</v>
      </c>
      <c r="AU122" s="233" t="s">
        <v>80</v>
      </c>
      <c r="AV122" s="13" t="s">
        <v>78</v>
      </c>
      <c r="AW122" s="13" t="s">
        <v>32</v>
      </c>
      <c r="AX122" s="13" t="s">
        <v>70</v>
      </c>
      <c r="AY122" s="233" t="s">
        <v>149</v>
      </c>
    </row>
    <row r="123" spans="1:51" s="14" customFormat="1" ht="12">
      <c r="A123" s="14"/>
      <c r="B123" s="234"/>
      <c r="C123" s="235"/>
      <c r="D123" s="225" t="s">
        <v>161</v>
      </c>
      <c r="E123" s="236" t="s">
        <v>19</v>
      </c>
      <c r="F123" s="237" t="s">
        <v>78</v>
      </c>
      <c r="G123" s="235"/>
      <c r="H123" s="238">
        <v>1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161</v>
      </c>
      <c r="AU123" s="244" t="s">
        <v>80</v>
      </c>
      <c r="AV123" s="14" t="s">
        <v>80</v>
      </c>
      <c r="AW123" s="14" t="s">
        <v>32</v>
      </c>
      <c r="AX123" s="14" t="s">
        <v>78</v>
      </c>
      <c r="AY123" s="244" t="s">
        <v>149</v>
      </c>
    </row>
    <row r="124" spans="1:65" s="2" customFormat="1" ht="24.15" customHeight="1">
      <c r="A124" s="39"/>
      <c r="B124" s="40"/>
      <c r="C124" s="205" t="s">
        <v>214</v>
      </c>
      <c r="D124" s="205" t="s">
        <v>152</v>
      </c>
      <c r="E124" s="206" t="s">
        <v>215</v>
      </c>
      <c r="F124" s="207" t="s">
        <v>216</v>
      </c>
      <c r="G124" s="208" t="s">
        <v>155</v>
      </c>
      <c r="H124" s="209">
        <v>1</v>
      </c>
      <c r="I124" s="210"/>
      <c r="J124" s="211">
        <f>ROUND(I124*H124,2)</f>
        <v>0</v>
      </c>
      <c r="K124" s="207" t="s">
        <v>156</v>
      </c>
      <c r="L124" s="45"/>
      <c r="M124" s="212" t="s">
        <v>19</v>
      </c>
      <c r="N124" s="213" t="s">
        <v>41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157</v>
      </c>
      <c r="AT124" s="216" t="s">
        <v>152</v>
      </c>
      <c r="AU124" s="216" t="s">
        <v>80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78</v>
      </c>
      <c r="BK124" s="217">
        <f>ROUND(I124*H124,2)</f>
        <v>0</v>
      </c>
      <c r="BL124" s="18" t="s">
        <v>157</v>
      </c>
      <c r="BM124" s="216" t="s">
        <v>217</v>
      </c>
    </row>
    <row r="125" spans="1:47" s="2" customFormat="1" ht="12">
      <c r="A125" s="39"/>
      <c r="B125" s="40"/>
      <c r="C125" s="41"/>
      <c r="D125" s="218" t="s">
        <v>159</v>
      </c>
      <c r="E125" s="41"/>
      <c r="F125" s="219" t="s">
        <v>218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159</v>
      </c>
      <c r="AU125" s="18" t="s">
        <v>80</v>
      </c>
    </row>
    <row r="126" spans="1:51" s="14" customFormat="1" ht="12">
      <c r="A126" s="14"/>
      <c r="B126" s="234"/>
      <c r="C126" s="235"/>
      <c r="D126" s="225" t="s">
        <v>161</v>
      </c>
      <c r="E126" s="236" t="s">
        <v>19</v>
      </c>
      <c r="F126" s="237" t="s">
        <v>78</v>
      </c>
      <c r="G126" s="235"/>
      <c r="H126" s="238">
        <v>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161</v>
      </c>
      <c r="AU126" s="244" t="s">
        <v>80</v>
      </c>
      <c r="AV126" s="14" t="s">
        <v>80</v>
      </c>
      <c r="AW126" s="14" t="s">
        <v>32</v>
      </c>
      <c r="AX126" s="14" t="s">
        <v>78</v>
      </c>
      <c r="AY126" s="244" t="s">
        <v>149</v>
      </c>
    </row>
    <row r="127" spans="1:51" s="13" customFormat="1" ht="12">
      <c r="A127" s="13"/>
      <c r="B127" s="223"/>
      <c r="C127" s="224"/>
      <c r="D127" s="225" t="s">
        <v>161</v>
      </c>
      <c r="E127" s="226" t="s">
        <v>19</v>
      </c>
      <c r="F127" s="227" t="s">
        <v>219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161</v>
      </c>
      <c r="AU127" s="233" t="s">
        <v>80</v>
      </c>
      <c r="AV127" s="13" t="s">
        <v>78</v>
      </c>
      <c r="AW127" s="13" t="s">
        <v>32</v>
      </c>
      <c r="AX127" s="13" t="s">
        <v>70</v>
      </c>
      <c r="AY127" s="233" t="s">
        <v>149</v>
      </c>
    </row>
    <row r="128" spans="1:65" s="2" customFormat="1" ht="16.5" customHeight="1">
      <c r="A128" s="39"/>
      <c r="B128" s="40"/>
      <c r="C128" s="205" t="s">
        <v>220</v>
      </c>
      <c r="D128" s="205" t="s">
        <v>152</v>
      </c>
      <c r="E128" s="206" t="s">
        <v>221</v>
      </c>
      <c r="F128" s="207" t="s">
        <v>222</v>
      </c>
      <c r="G128" s="208" t="s">
        <v>155</v>
      </c>
      <c r="H128" s="209">
        <v>1</v>
      </c>
      <c r="I128" s="210"/>
      <c r="J128" s="211">
        <f>ROUND(I128*H128,2)</f>
        <v>0</v>
      </c>
      <c r="K128" s="207" t="s">
        <v>156</v>
      </c>
      <c r="L128" s="45"/>
      <c r="M128" s="212" t="s">
        <v>19</v>
      </c>
      <c r="N128" s="213" t="s">
        <v>41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157</v>
      </c>
      <c r="AT128" s="216" t="s">
        <v>152</v>
      </c>
      <c r="AU128" s="216" t="s">
        <v>80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78</v>
      </c>
      <c r="BK128" s="217">
        <f>ROUND(I128*H128,2)</f>
        <v>0</v>
      </c>
      <c r="BL128" s="18" t="s">
        <v>157</v>
      </c>
      <c r="BM128" s="216" t="s">
        <v>223</v>
      </c>
    </row>
    <row r="129" spans="1:47" s="2" customFormat="1" ht="12">
      <c r="A129" s="39"/>
      <c r="B129" s="40"/>
      <c r="C129" s="41"/>
      <c r="D129" s="218" t="s">
        <v>159</v>
      </c>
      <c r="E129" s="41"/>
      <c r="F129" s="219" t="s">
        <v>224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159</v>
      </c>
      <c r="AU129" s="18" t="s">
        <v>80</v>
      </c>
    </row>
    <row r="130" spans="1:51" s="13" customFormat="1" ht="12">
      <c r="A130" s="13"/>
      <c r="B130" s="223"/>
      <c r="C130" s="224"/>
      <c r="D130" s="225" t="s">
        <v>161</v>
      </c>
      <c r="E130" s="226" t="s">
        <v>19</v>
      </c>
      <c r="F130" s="227" t="s">
        <v>225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161</v>
      </c>
      <c r="AU130" s="233" t="s">
        <v>80</v>
      </c>
      <c r="AV130" s="13" t="s">
        <v>78</v>
      </c>
      <c r="AW130" s="13" t="s">
        <v>32</v>
      </c>
      <c r="AX130" s="13" t="s">
        <v>70</v>
      </c>
      <c r="AY130" s="233" t="s">
        <v>149</v>
      </c>
    </row>
    <row r="131" spans="1:51" s="13" customFormat="1" ht="12">
      <c r="A131" s="13"/>
      <c r="B131" s="223"/>
      <c r="C131" s="224"/>
      <c r="D131" s="225" t="s">
        <v>161</v>
      </c>
      <c r="E131" s="226" t="s">
        <v>19</v>
      </c>
      <c r="F131" s="227" t="s">
        <v>226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78</v>
      </c>
      <c r="AW131" s="13" t="s">
        <v>32</v>
      </c>
      <c r="AX131" s="13" t="s">
        <v>70</v>
      </c>
      <c r="AY131" s="233" t="s">
        <v>149</v>
      </c>
    </row>
    <row r="132" spans="1:51" s="14" customFormat="1" ht="12">
      <c r="A132" s="14"/>
      <c r="B132" s="234"/>
      <c r="C132" s="235"/>
      <c r="D132" s="225" t="s">
        <v>161</v>
      </c>
      <c r="E132" s="236" t="s">
        <v>19</v>
      </c>
      <c r="F132" s="237" t="s">
        <v>78</v>
      </c>
      <c r="G132" s="235"/>
      <c r="H132" s="238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78</v>
      </c>
      <c r="AY132" s="244" t="s">
        <v>149</v>
      </c>
    </row>
    <row r="133" spans="1:65" s="2" customFormat="1" ht="24.15" customHeight="1">
      <c r="A133" s="39"/>
      <c r="B133" s="40"/>
      <c r="C133" s="205" t="s">
        <v>227</v>
      </c>
      <c r="D133" s="205" t="s">
        <v>152</v>
      </c>
      <c r="E133" s="206" t="s">
        <v>228</v>
      </c>
      <c r="F133" s="207" t="s">
        <v>229</v>
      </c>
      <c r="G133" s="208" t="s">
        <v>155</v>
      </c>
      <c r="H133" s="209">
        <v>1</v>
      </c>
      <c r="I133" s="210"/>
      <c r="J133" s="211">
        <f>ROUND(I133*H133,2)</f>
        <v>0</v>
      </c>
      <c r="K133" s="207" t="s">
        <v>156</v>
      </c>
      <c r="L133" s="45"/>
      <c r="M133" s="212" t="s">
        <v>19</v>
      </c>
      <c r="N133" s="213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157</v>
      </c>
      <c r="AT133" s="216" t="s">
        <v>152</v>
      </c>
      <c r="AU133" s="216" t="s">
        <v>80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157</v>
      </c>
      <c r="BM133" s="216" t="s">
        <v>230</v>
      </c>
    </row>
    <row r="134" spans="1:47" s="2" customFormat="1" ht="12">
      <c r="A134" s="39"/>
      <c r="B134" s="40"/>
      <c r="C134" s="41"/>
      <c r="D134" s="218" t="s">
        <v>159</v>
      </c>
      <c r="E134" s="41"/>
      <c r="F134" s="219" t="s">
        <v>231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159</v>
      </c>
      <c r="AU134" s="18" t="s">
        <v>80</v>
      </c>
    </row>
    <row r="135" spans="1:51" s="14" customFormat="1" ht="12">
      <c r="A135" s="14"/>
      <c r="B135" s="234"/>
      <c r="C135" s="235"/>
      <c r="D135" s="225" t="s">
        <v>161</v>
      </c>
      <c r="E135" s="236" t="s">
        <v>19</v>
      </c>
      <c r="F135" s="237" t="s">
        <v>78</v>
      </c>
      <c r="G135" s="235"/>
      <c r="H135" s="238">
        <v>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78</v>
      </c>
      <c r="AY135" s="244" t="s">
        <v>149</v>
      </c>
    </row>
    <row r="136" spans="1:51" s="13" customFormat="1" ht="12">
      <c r="A136" s="13"/>
      <c r="B136" s="223"/>
      <c r="C136" s="224"/>
      <c r="D136" s="225" t="s">
        <v>161</v>
      </c>
      <c r="E136" s="226" t="s">
        <v>19</v>
      </c>
      <c r="F136" s="227" t="s">
        <v>232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161</v>
      </c>
      <c r="AU136" s="233" t="s">
        <v>80</v>
      </c>
      <c r="AV136" s="13" t="s">
        <v>78</v>
      </c>
      <c r="AW136" s="13" t="s">
        <v>32</v>
      </c>
      <c r="AX136" s="13" t="s">
        <v>70</v>
      </c>
      <c r="AY136" s="233" t="s">
        <v>149</v>
      </c>
    </row>
    <row r="137" spans="1:63" s="12" customFormat="1" ht="22.8" customHeight="1">
      <c r="A137" s="12"/>
      <c r="B137" s="189"/>
      <c r="C137" s="190"/>
      <c r="D137" s="191" t="s">
        <v>69</v>
      </c>
      <c r="E137" s="203" t="s">
        <v>233</v>
      </c>
      <c r="F137" s="203" t="s">
        <v>234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SUM(P138:P151)</f>
        <v>0</v>
      </c>
      <c r="Q137" s="197"/>
      <c r="R137" s="198">
        <f>SUM(R138:R151)</f>
        <v>0</v>
      </c>
      <c r="S137" s="197"/>
      <c r="T137" s="199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148</v>
      </c>
      <c r="AT137" s="201" t="s">
        <v>69</v>
      </c>
      <c r="AU137" s="201" t="s">
        <v>78</v>
      </c>
      <c r="AY137" s="200" t="s">
        <v>149</v>
      </c>
      <c r="BK137" s="202">
        <f>SUM(BK138:BK151)</f>
        <v>0</v>
      </c>
    </row>
    <row r="138" spans="1:65" s="2" customFormat="1" ht="16.5" customHeight="1">
      <c r="A138" s="39"/>
      <c r="B138" s="40"/>
      <c r="C138" s="205" t="s">
        <v>235</v>
      </c>
      <c r="D138" s="205" t="s">
        <v>152</v>
      </c>
      <c r="E138" s="206" t="s">
        <v>236</v>
      </c>
      <c r="F138" s="207" t="s">
        <v>237</v>
      </c>
      <c r="G138" s="208" t="s">
        <v>155</v>
      </c>
      <c r="H138" s="209">
        <v>1</v>
      </c>
      <c r="I138" s="210"/>
      <c r="J138" s="211">
        <f>ROUND(I138*H138,2)</f>
        <v>0</v>
      </c>
      <c r="K138" s="207" t="s">
        <v>156</v>
      </c>
      <c r="L138" s="45"/>
      <c r="M138" s="212" t="s">
        <v>19</v>
      </c>
      <c r="N138" s="213" t="s">
        <v>41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157</v>
      </c>
      <c r="AT138" s="216" t="s">
        <v>152</v>
      </c>
      <c r="AU138" s="216" t="s">
        <v>80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78</v>
      </c>
      <c r="BK138" s="217">
        <f>ROUND(I138*H138,2)</f>
        <v>0</v>
      </c>
      <c r="BL138" s="18" t="s">
        <v>157</v>
      </c>
      <c r="BM138" s="216" t="s">
        <v>238</v>
      </c>
    </row>
    <row r="139" spans="1:47" s="2" customFormat="1" ht="12">
      <c r="A139" s="39"/>
      <c r="B139" s="40"/>
      <c r="C139" s="41"/>
      <c r="D139" s="218" t="s">
        <v>159</v>
      </c>
      <c r="E139" s="41"/>
      <c r="F139" s="219" t="s">
        <v>239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159</v>
      </c>
      <c r="AU139" s="18" t="s">
        <v>80</v>
      </c>
    </row>
    <row r="140" spans="1:51" s="13" customFormat="1" ht="12">
      <c r="A140" s="13"/>
      <c r="B140" s="223"/>
      <c r="C140" s="224"/>
      <c r="D140" s="225" t="s">
        <v>161</v>
      </c>
      <c r="E140" s="226" t="s">
        <v>19</v>
      </c>
      <c r="F140" s="227" t="s">
        <v>240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161</v>
      </c>
      <c r="AU140" s="233" t="s">
        <v>80</v>
      </c>
      <c r="AV140" s="13" t="s">
        <v>78</v>
      </c>
      <c r="AW140" s="13" t="s">
        <v>32</v>
      </c>
      <c r="AX140" s="13" t="s">
        <v>70</v>
      </c>
      <c r="AY140" s="233" t="s">
        <v>149</v>
      </c>
    </row>
    <row r="141" spans="1:51" s="14" customFormat="1" ht="12">
      <c r="A141" s="14"/>
      <c r="B141" s="234"/>
      <c r="C141" s="235"/>
      <c r="D141" s="225" t="s">
        <v>161</v>
      </c>
      <c r="E141" s="236" t="s">
        <v>19</v>
      </c>
      <c r="F141" s="237" t="s">
        <v>78</v>
      </c>
      <c r="G141" s="235"/>
      <c r="H141" s="238">
        <v>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78</v>
      </c>
      <c r="AY141" s="244" t="s">
        <v>149</v>
      </c>
    </row>
    <row r="142" spans="1:65" s="2" customFormat="1" ht="16.5" customHeight="1">
      <c r="A142" s="39"/>
      <c r="B142" s="40"/>
      <c r="C142" s="205" t="s">
        <v>8</v>
      </c>
      <c r="D142" s="205" t="s">
        <v>152</v>
      </c>
      <c r="E142" s="206" t="s">
        <v>241</v>
      </c>
      <c r="F142" s="207" t="s">
        <v>242</v>
      </c>
      <c r="G142" s="208" t="s">
        <v>155</v>
      </c>
      <c r="H142" s="209">
        <v>1</v>
      </c>
      <c r="I142" s="210"/>
      <c r="J142" s="211">
        <f>ROUND(I142*H142,2)</f>
        <v>0</v>
      </c>
      <c r="K142" s="207" t="s">
        <v>156</v>
      </c>
      <c r="L142" s="45"/>
      <c r="M142" s="212" t="s">
        <v>19</v>
      </c>
      <c r="N142" s="213" t="s">
        <v>41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157</v>
      </c>
      <c r="AT142" s="216" t="s">
        <v>152</v>
      </c>
      <c r="AU142" s="216" t="s">
        <v>80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157</v>
      </c>
      <c r="BM142" s="216" t="s">
        <v>243</v>
      </c>
    </row>
    <row r="143" spans="1:47" s="2" customFormat="1" ht="12">
      <c r="A143" s="39"/>
      <c r="B143" s="40"/>
      <c r="C143" s="41"/>
      <c r="D143" s="218" t="s">
        <v>159</v>
      </c>
      <c r="E143" s="41"/>
      <c r="F143" s="219" t="s">
        <v>244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159</v>
      </c>
      <c r="AU143" s="18" t="s">
        <v>80</v>
      </c>
    </row>
    <row r="144" spans="1:65" s="2" customFormat="1" ht="16.5" customHeight="1">
      <c r="A144" s="39"/>
      <c r="B144" s="40"/>
      <c r="C144" s="205" t="s">
        <v>245</v>
      </c>
      <c r="D144" s="205" t="s">
        <v>152</v>
      </c>
      <c r="E144" s="206" t="s">
        <v>246</v>
      </c>
      <c r="F144" s="207" t="s">
        <v>247</v>
      </c>
      <c r="G144" s="208" t="s">
        <v>155</v>
      </c>
      <c r="H144" s="209">
        <v>1</v>
      </c>
      <c r="I144" s="210"/>
      <c r="J144" s="211">
        <f>ROUND(I144*H144,2)</f>
        <v>0</v>
      </c>
      <c r="K144" s="207" t="s">
        <v>156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157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157</v>
      </c>
      <c r="BM144" s="216" t="s">
        <v>248</v>
      </c>
    </row>
    <row r="145" spans="1:47" s="2" customFormat="1" ht="12">
      <c r="A145" s="39"/>
      <c r="B145" s="40"/>
      <c r="C145" s="41"/>
      <c r="D145" s="218" t="s">
        <v>159</v>
      </c>
      <c r="E145" s="41"/>
      <c r="F145" s="219" t="s">
        <v>249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159</v>
      </c>
      <c r="AU145" s="18" t="s">
        <v>80</v>
      </c>
    </row>
    <row r="146" spans="1:65" s="2" customFormat="1" ht="16.5" customHeight="1">
      <c r="A146" s="39"/>
      <c r="B146" s="40"/>
      <c r="C146" s="205" t="s">
        <v>250</v>
      </c>
      <c r="D146" s="205" t="s">
        <v>152</v>
      </c>
      <c r="E146" s="206" t="s">
        <v>251</v>
      </c>
      <c r="F146" s="207" t="s">
        <v>252</v>
      </c>
      <c r="G146" s="208" t="s">
        <v>155</v>
      </c>
      <c r="H146" s="209">
        <v>1</v>
      </c>
      <c r="I146" s="210"/>
      <c r="J146" s="211">
        <f>ROUND(I146*H146,2)</f>
        <v>0</v>
      </c>
      <c r="K146" s="207" t="s">
        <v>156</v>
      </c>
      <c r="L146" s="45"/>
      <c r="M146" s="212" t="s">
        <v>19</v>
      </c>
      <c r="N146" s="213" t="s">
        <v>41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157</v>
      </c>
      <c r="AT146" s="216" t="s">
        <v>152</v>
      </c>
      <c r="AU146" s="216" t="s">
        <v>80</v>
      </c>
      <c r="AY146" s="18" t="s">
        <v>149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78</v>
      </c>
      <c r="BK146" s="217">
        <f>ROUND(I146*H146,2)</f>
        <v>0</v>
      </c>
      <c r="BL146" s="18" t="s">
        <v>157</v>
      </c>
      <c r="BM146" s="216" t="s">
        <v>253</v>
      </c>
    </row>
    <row r="147" spans="1:47" s="2" customFormat="1" ht="12">
      <c r="A147" s="39"/>
      <c r="B147" s="40"/>
      <c r="C147" s="41"/>
      <c r="D147" s="218" t="s">
        <v>159</v>
      </c>
      <c r="E147" s="41"/>
      <c r="F147" s="219" t="s">
        <v>254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159</v>
      </c>
      <c r="AU147" s="18" t="s">
        <v>80</v>
      </c>
    </row>
    <row r="148" spans="1:51" s="14" customFormat="1" ht="12">
      <c r="A148" s="14"/>
      <c r="B148" s="234"/>
      <c r="C148" s="235"/>
      <c r="D148" s="225" t="s">
        <v>161</v>
      </c>
      <c r="E148" s="236" t="s">
        <v>19</v>
      </c>
      <c r="F148" s="237" t="s">
        <v>255</v>
      </c>
      <c r="G148" s="235"/>
      <c r="H148" s="238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161</v>
      </c>
      <c r="AU148" s="244" t="s">
        <v>80</v>
      </c>
      <c r="AV148" s="14" t="s">
        <v>80</v>
      </c>
      <c r="AW148" s="14" t="s">
        <v>32</v>
      </c>
      <c r="AX148" s="14" t="s">
        <v>70</v>
      </c>
      <c r="AY148" s="244" t="s">
        <v>149</v>
      </c>
    </row>
    <row r="149" spans="1:51" s="15" customFormat="1" ht="12">
      <c r="A149" s="15"/>
      <c r="B149" s="245"/>
      <c r="C149" s="246"/>
      <c r="D149" s="225" t="s">
        <v>161</v>
      </c>
      <c r="E149" s="247" t="s">
        <v>19</v>
      </c>
      <c r="F149" s="248" t="s">
        <v>207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161</v>
      </c>
      <c r="AU149" s="255" t="s">
        <v>80</v>
      </c>
      <c r="AV149" s="15" t="s">
        <v>174</v>
      </c>
      <c r="AW149" s="15" t="s">
        <v>32</v>
      </c>
      <c r="AX149" s="15" t="s">
        <v>78</v>
      </c>
      <c r="AY149" s="255" t="s">
        <v>149</v>
      </c>
    </row>
    <row r="150" spans="1:65" s="2" customFormat="1" ht="16.5" customHeight="1">
      <c r="A150" s="39"/>
      <c r="B150" s="40"/>
      <c r="C150" s="205" t="s">
        <v>256</v>
      </c>
      <c r="D150" s="205" t="s">
        <v>152</v>
      </c>
      <c r="E150" s="206" t="s">
        <v>257</v>
      </c>
      <c r="F150" s="207" t="s">
        <v>258</v>
      </c>
      <c r="G150" s="208" t="s">
        <v>155</v>
      </c>
      <c r="H150" s="209">
        <v>1</v>
      </c>
      <c r="I150" s="210"/>
      <c r="J150" s="211">
        <f>ROUND(I150*H150,2)</f>
        <v>0</v>
      </c>
      <c r="K150" s="207" t="s">
        <v>156</v>
      </c>
      <c r="L150" s="45"/>
      <c r="M150" s="212" t="s">
        <v>19</v>
      </c>
      <c r="N150" s="213" t="s">
        <v>41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157</v>
      </c>
      <c r="AT150" s="216" t="s">
        <v>152</v>
      </c>
      <c r="AU150" s="216" t="s">
        <v>80</v>
      </c>
      <c r="AY150" s="18" t="s">
        <v>149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78</v>
      </c>
      <c r="BK150" s="217">
        <f>ROUND(I150*H150,2)</f>
        <v>0</v>
      </c>
      <c r="BL150" s="18" t="s">
        <v>157</v>
      </c>
      <c r="BM150" s="216" t="s">
        <v>259</v>
      </c>
    </row>
    <row r="151" spans="1:47" s="2" customFormat="1" ht="12">
      <c r="A151" s="39"/>
      <c r="B151" s="40"/>
      <c r="C151" s="41"/>
      <c r="D151" s="218" t="s">
        <v>159</v>
      </c>
      <c r="E151" s="41"/>
      <c r="F151" s="219" t="s">
        <v>260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159</v>
      </c>
      <c r="AU151" s="18" t="s">
        <v>80</v>
      </c>
    </row>
    <row r="152" spans="1:63" s="12" customFormat="1" ht="22.8" customHeight="1">
      <c r="A152" s="12"/>
      <c r="B152" s="189"/>
      <c r="C152" s="190"/>
      <c r="D152" s="191" t="s">
        <v>69</v>
      </c>
      <c r="E152" s="203" t="s">
        <v>261</v>
      </c>
      <c r="F152" s="203" t="s">
        <v>262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SUM(P153:P161)</f>
        <v>0</v>
      </c>
      <c r="Q152" s="197"/>
      <c r="R152" s="198">
        <f>SUM(R153:R161)</f>
        <v>0</v>
      </c>
      <c r="S152" s="197"/>
      <c r="T152" s="199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0" t="s">
        <v>148</v>
      </c>
      <c r="AT152" s="201" t="s">
        <v>69</v>
      </c>
      <c r="AU152" s="201" t="s">
        <v>78</v>
      </c>
      <c r="AY152" s="200" t="s">
        <v>149</v>
      </c>
      <c r="BK152" s="202">
        <f>SUM(BK153:BK161)</f>
        <v>0</v>
      </c>
    </row>
    <row r="153" spans="1:65" s="2" customFormat="1" ht="24.15" customHeight="1">
      <c r="A153" s="39"/>
      <c r="B153" s="40"/>
      <c r="C153" s="205" t="s">
        <v>263</v>
      </c>
      <c r="D153" s="205" t="s">
        <v>152</v>
      </c>
      <c r="E153" s="206" t="s">
        <v>264</v>
      </c>
      <c r="F153" s="207" t="s">
        <v>265</v>
      </c>
      <c r="G153" s="208" t="s">
        <v>155</v>
      </c>
      <c r="H153" s="209">
        <v>1</v>
      </c>
      <c r="I153" s="210"/>
      <c r="J153" s="211">
        <f>ROUND(I153*H153,2)</f>
        <v>0</v>
      </c>
      <c r="K153" s="207" t="s">
        <v>156</v>
      </c>
      <c r="L153" s="45"/>
      <c r="M153" s="212" t="s">
        <v>19</v>
      </c>
      <c r="N153" s="213" t="s">
        <v>41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157</v>
      </c>
      <c r="AT153" s="216" t="s">
        <v>152</v>
      </c>
      <c r="AU153" s="216" t="s">
        <v>80</v>
      </c>
      <c r="AY153" s="18" t="s">
        <v>149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78</v>
      </c>
      <c r="BK153" s="217">
        <f>ROUND(I153*H153,2)</f>
        <v>0</v>
      </c>
      <c r="BL153" s="18" t="s">
        <v>157</v>
      </c>
      <c r="BM153" s="216" t="s">
        <v>266</v>
      </c>
    </row>
    <row r="154" spans="1:47" s="2" customFormat="1" ht="12">
      <c r="A154" s="39"/>
      <c r="B154" s="40"/>
      <c r="C154" s="41"/>
      <c r="D154" s="218" t="s">
        <v>159</v>
      </c>
      <c r="E154" s="41"/>
      <c r="F154" s="219" t="s">
        <v>267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159</v>
      </c>
      <c r="AU154" s="18" t="s">
        <v>80</v>
      </c>
    </row>
    <row r="155" spans="1:65" s="2" customFormat="1" ht="16.5" customHeight="1">
      <c r="A155" s="39"/>
      <c r="B155" s="40"/>
      <c r="C155" s="205" t="s">
        <v>268</v>
      </c>
      <c r="D155" s="205" t="s">
        <v>152</v>
      </c>
      <c r="E155" s="206" t="s">
        <v>269</v>
      </c>
      <c r="F155" s="207" t="s">
        <v>270</v>
      </c>
      <c r="G155" s="208" t="s">
        <v>155</v>
      </c>
      <c r="H155" s="209">
        <v>1</v>
      </c>
      <c r="I155" s="210"/>
      <c r="J155" s="211">
        <f>ROUND(I155*H155,2)</f>
        <v>0</v>
      </c>
      <c r="K155" s="207" t="s">
        <v>156</v>
      </c>
      <c r="L155" s="45"/>
      <c r="M155" s="212" t="s">
        <v>19</v>
      </c>
      <c r="N155" s="213" t="s">
        <v>41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157</v>
      </c>
      <c r="AT155" s="216" t="s">
        <v>152</v>
      </c>
      <c r="AU155" s="216" t="s">
        <v>80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78</v>
      </c>
      <c r="BK155" s="217">
        <f>ROUND(I155*H155,2)</f>
        <v>0</v>
      </c>
      <c r="BL155" s="18" t="s">
        <v>157</v>
      </c>
      <c r="BM155" s="216" t="s">
        <v>271</v>
      </c>
    </row>
    <row r="156" spans="1:47" s="2" customFormat="1" ht="12">
      <c r="A156" s="39"/>
      <c r="B156" s="40"/>
      <c r="C156" s="41"/>
      <c r="D156" s="218" t="s">
        <v>159</v>
      </c>
      <c r="E156" s="41"/>
      <c r="F156" s="219" t="s">
        <v>272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159</v>
      </c>
      <c r="AU156" s="18" t="s">
        <v>80</v>
      </c>
    </row>
    <row r="157" spans="1:65" s="2" customFormat="1" ht="24.15" customHeight="1">
      <c r="A157" s="39"/>
      <c r="B157" s="40"/>
      <c r="C157" s="205" t="s">
        <v>7</v>
      </c>
      <c r="D157" s="205" t="s">
        <v>152</v>
      </c>
      <c r="E157" s="206" t="s">
        <v>273</v>
      </c>
      <c r="F157" s="207" t="s">
        <v>274</v>
      </c>
      <c r="G157" s="208" t="s">
        <v>155</v>
      </c>
      <c r="H157" s="209">
        <v>1</v>
      </c>
      <c r="I157" s="210"/>
      <c r="J157" s="211">
        <f>ROUND(I157*H157,2)</f>
        <v>0</v>
      </c>
      <c r="K157" s="207" t="s">
        <v>156</v>
      </c>
      <c r="L157" s="45"/>
      <c r="M157" s="212" t="s">
        <v>19</v>
      </c>
      <c r="N157" s="213" t="s">
        <v>41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157</v>
      </c>
      <c r="AT157" s="216" t="s">
        <v>152</v>
      </c>
      <c r="AU157" s="216" t="s">
        <v>80</v>
      </c>
      <c r="AY157" s="18" t="s">
        <v>149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78</v>
      </c>
      <c r="BK157" s="217">
        <f>ROUND(I157*H157,2)</f>
        <v>0</v>
      </c>
      <c r="BL157" s="18" t="s">
        <v>157</v>
      </c>
      <c r="BM157" s="216" t="s">
        <v>275</v>
      </c>
    </row>
    <row r="158" spans="1:47" s="2" customFormat="1" ht="12">
      <c r="A158" s="39"/>
      <c r="B158" s="40"/>
      <c r="C158" s="41"/>
      <c r="D158" s="218" t="s">
        <v>159</v>
      </c>
      <c r="E158" s="41"/>
      <c r="F158" s="219" t="s">
        <v>276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159</v>
      </c>
      <c r="AU158" s="18" t="s">
        <v>80</v>
      </c>
    </row>
    <row r="159" spans="1:51" s="13" customFormat="1" ht="12">
      <c r="A159" s="13"/>
      <c r="B159" s="223"/>
      <c r="C159" s="224"/>
      <c r="D159" s="225" t="s">
        <v>161</v>
      </c>
      <c r="E159" s="226" t="s">
        <v>19</v>
      </c>
      <c r="F159" s="227" t="s">
        <v>277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161</v>
      </c>
      <c r="AU159" s="233" t="s">
        <v>80</v>
      </c>
      <c r="AV159" s="13" t="s">
        <v>78</v>
      </c>
      <c r="AW159" s="13" t="s">
        <v>32</v>
      </c>
      <c r="AX159" s="13" t="s">
        <v>70</v>
      </c>
      <c r="AY159" s="233" t="s">
        <v>149</v>
      </c>
    </row>
    <row r="160" spans="1:51" s="13" customFormat="1" ht="12">
      <c r="A160" s="13"/>
      <c r="B160" s="223"/>
      <c r="C160" s="224"/>
      <c r="D160" s="225" t="s">
        <v>161</v>
      </c>
      <c r="E160" s="226" t="s">
        <v>19</v>
      </c>
      <c r="F160" s="227" t="s">
        <v>278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161</v>
      </c>
      <c r="AU160" s="233" t="s">
        <v>80</v>
      </c>
      <c r="AV160" s="13" t="s">
        <v>78</v>
      </c>
      <c r="AW160" s="13" t="s">
        <v>32</v>
      </c>
      <c r="AX160" s="13" t="s">
        <v>70</v>
      </c>
      <c r="AY160" s="233" t="s">
        <v>149</v>
      </c>
    </row>
    <row r="161" spans="1:51" s="14" customFormat="1" ht="12">
      <c r="A161" s="14"/>
      <c r="B161" s="234"/>
      <c r="C161" s="235"/>
      <c r="D161" s="225" t="s">
        <v>161</v>
      </c>
      <c r="E161" s="236" t="s">
        <v>19</v>
      </c>
      <c r="F161" s="237" t="s">
        <v>78</v>
      </c>
      <c r="G161" s="235"/>
      <c r="H161" s="238">
        <v>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78</v>
      </c>
      <c r="AY161" s="244" t="s">
        <v>149</v>
      </c>
    </row>
    <row r="162" spans="1:63" s="12" customFormat="1" ht="22.8" customHeight="1">
      <c r="A162" s="12"/>
      <c r="B162" s="189"/>
      <c r="C162" s="190"/>
      <c r="D162" s="191" t="s">
        <v>69</v>
      </c>
      <c r="E162" s="203" t="s">
        <v>279</v>
      </c>
      <c r="F162" s="203" t="s">
        <v>280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148</v>
      </c>
      <c r="AT162" s="201" t="s">
        <v>69</v>
      </c>
      <c r="AU162" s="201" t="s">
        <v>78</v>
      </c>
      <c r="AY162" s="200" t="s">
        <v>149</v>
      </c>
      <c r="BK162" s="202">
        <f>SUM(BK163:BK165)</f>
        <v>0</v>
      </c>
    </row>
    <row r="163" spans="1:65" s="2" customFormat="1" ht="21.75" customHeight="1">
      <c r="A163" s="39"/>
      <c r="B163" s="40"/>
      <c r="C163" s="205" t="s">
        <v>281</v>
      </c>
      <c r="D163" s="205" t="s">
        <v>152</v>
      </c>
      <c r="E163" s="206" t="s">
        <v>282</v>
      </c>
      <c r="F163" s="207" t="s">
        <v>283</v>
      </c>
      <c r="G163" s="208" t="s">
        <v>155</v>
      </c>
      <c r="H163" s="209">
        <v>1</v>
      </c>
      <c r="I163" s="210"/>
      <c r="J163" s="211">
        <f>ROUND(I163*H163,2)</f>
        <v>0</v>
      </c>
      <c r="K163" s="207" t="s">
        <v>156</v>
      </c>
      <c r="L163" s="45"/>
      <c r="M163" s="212" t="s">
        <v>19</v>
      </c>
      <c r="N163" s="213" t="s">
        <v>41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157</v>
      </c>
      <c r="AT163" s="216" t="s">
        <v>152</v>
      </c>
      <c r="AU163" s="216" t="s">
        <v>80</v>
      </c>
      <c r="AY163" s="18" t="s">
        <v>149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78</v>
      </c>
      <c r="BK163" s="217">
        <f>ROUND(I163*H163,2)</f>
        <v>0</v>
      </c>
      <c r="BL163" s="18" t="s">
        <v>157</v>
      </c>
      <c r="BM163" s="216" t="s">
        <v>284</v>
      </c>
    </row>
    <row r="164" spans="1:47" s="2" customFormat="1" ht="12">
      <c r="A164" s="39"/>
      <c r="B164" s="40"/>
      <c r="C164" s="41"/>
      <c r="D164" s="218" t="s">
        <v>159</v>
      </c>
      <c r="E164" s="41"/>
      <c r="F164" s="219" t="s">
        <v>285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159</v>
      </c>
      <c r="AU164" s="18" t="s">
        <v>80</v>
      </c>
    </row>
    <row r="165" spans="1:51" s="14" customFormat="1" ht="12">
      <c r="A165" s="14"/>
      <c r="B165" s="234"/>
      <c r="C165" s="235"/>
      <c r="D165" s="225" t="s">
        <v>161</v>
      </c>
      <c r="E165" s="236" t="s">
        <v>19</v>
      </c>
      <c r="F165" s="237" t="s">
        <v>286</v>
      </c>
      <c r="G165" s="235"/>
      <c r="H165" s="238">
        <v>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161</v>
      </c>
      <c r="AU165" s="244" t="s">
        <v>80</v>
      </c>
      <c r="AV165" s="14" t="s">
        <v>80</v>
      </c>
      <c r="AW165" s="14" t="s">
        <v>32</v>
      </c>
      <c r="AX165" s="14" t="s">
        <v>78</v>
      </c>
      <c r="AY165" s="244" t="s">
        <v>149</v>
      </c>
    </row>
    <row r="166" spans="1:63" s="12" customFormat="1" ht="22.8" customHeight="1">
      <c r="A166" s="12"/>
      <c r="B166" s="189"/>
      <c r="C166" s="190"/>
      <c r="D166" s="191" t="s">
        <v>69</v>
      </c>
      <c r="E166" s="203" t="s">
        <v>287</v>
      </c>
      <c r="F166" s="203" t="s">
        <v>288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SUM(P167:P169)</f>
        <v>0</v>
      </c>
      <c r="Q166" s="197"/>
      <c r="R166" s="198">
        <f>SUM(R167:R169)</f>
        <v>0</v>
      </c>
      <c r="S166" s="197"/>
      <c r="T166" s="199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0" t="s">
        <v>148</v>
      </c>
      <c r="AT166" s="201" t="s">
        <v>69</v>
      </c>
      <c r="AU166" s="201" t="s">
        <v>78</v>
      </c>
      <c r="AY166" s="200" t="s">
        <v>149</v>
      </c>
      <c r="BK166" s="202">
        <f>SUM(BK167:BK169)</f>
        <v>0</v>
      </c>
    </row>
    <row r="167" spans="1:65" s="2" customFormat="1" ht="24.15" customHeight="1">
      <c r="A167" s="39"/>
      <c r="B167" s="40"/>
      <c r="C167" s="205" t="s">
        <v>289</v>
      </c>
      <c r="D167" s="205" t="s">
        <v>152</v>
      </c>
      <c r="E167" s="206" t="s">
        <v>290</v>
      </c>
      <c r="F167" s="207" t="s">
        <v>291</v>
      </c>
      <c r="G167" s="208" t="s">
        <v>155</v>
      </c>
      <c r="H167" s="209">
        <v>1</v>
      </c>
      <c r="I167" s="210"/>
      <c r="J167" s="211">
        <f>ROUND(I167*H167,2)</f>
        <v>0</v>
      </c>
      <c r="K167" s="207" t="s">
        <v>156</v>
      </c>
      <c r="L167" s="45"/>
      <c r="M167" s="212" t="s">
        <v>19</v>
      </c>
      <c r="N167" s="213" t="s">
        <v>41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157</v>
      </c>
      <c r="AT167" s="216" t="s">
        <v>152</v>
      </c>
      <c r="AU167" s="216" t="s">
        <v>80</v>
      </c>
      <c r="AY167" s="18" t="s">
        <v>149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78</v>
      </c>
      <c r="BK167" s="217">
        <f>ROUND(I167*H167,2)</f>
        <v>0</v>
      </c>
      <c r="BL167" s="18" t="s">
        <v>157</v>
      </c>
      <c r="BM167" s="216" t="s">
        <v>292</v>
      </c>
    </row>
    <row r="168" spans="1:47" s="2" customFormat="1" ht="12">
      <c r="A168" s="39"/>
      <c r="B168" s="40"/>
      <c r="C168" s="41"/>
      <c r="D168" s="218" t="s">
        <v>159</v>
      </c>
      <c r="E168" s="41"/>
      <c r="F168" s="219" t="s">
        <v>293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159</v>
      </c>
      <c r="AU168" s="18" t="s">
        <v>80</v>
      </c>
    </row>
    <row r="169" spans="1:51" s="14" customFormat="1" ht="12">
      <c r="A169" s="14"/>
      <c r="B169" s="234"/>
      <c r="C169" s="235"/>
      <c r="D169" s="225" t="s">
        <v>161</v>
      </c>
      <c r="E169" s="236" t="s">
        <v>19</v>
      </c>
      <c r="F169" s="237" t="s">
        <v>294</v>
      </c>
      <c r="G169" s="235"/>
      <c r="H169" s="238">
        <v>1</v>
      </c>
      <c r="I169" s="239"/>
      <c r="J169" s="235"/>
      <c r="K169" s="235"/>
      <c r="L169" s="240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78</v>
      </c>
      <c r="AY169" s="244" t="s">
        <v>149</v>
      </c>
    </row>
    <row r="170" spans="1:31" s="2" customFormat="1" ht="6.95" customHeight="1">
      <c r="A170" s="39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84:K16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011503000"/>
    <hyperlink ref="F94" r:id="rId2" display="https://podminky.urs.cz/item/CS_URS_2022_02/012103000"/>
    <hyperlink ref="F98" r:id="rId3" display="https://podminky.urs.cz/item/CS_URS_2022_02/012103000 a"/>
    <hyperlink ref="F100" r:id="rId4" display="https://podminky.urs.cz/item/CS_URS_2022_02/012203000"/>
    <hyperlink ref="F104" r:id="rId5" display="https://podminky.urs.cz/item/CS_URS_2022_02/012303000"/>
    <hyperlink ref="F109" r:id="rId6" display="https://podminky.urs.cz/item/CS_URS_2022_02/013274000"/>
    <hyperlink ref="F113" r:id="rId7" display="https://podminky.urs.cz/item/CS_URS_2022_02/013284000"/>
    <hyperlink ref="F117" r:id="rId8" display="https://podminky.urs.cz/item/CS_URS_2022_02/013294000b"/>
    <hyperlink ref="F121" r:id="rId9" display="https://podminky.urs.cz/item/CS_URS_2022_02/013294000e"/>
    <hyperlink ref="F125" r:id="rId10" display="https://podminky.urs.cz/item/CS_URS_2022_02/013294000f"/>
    <hyperlink ref="F129" r:id="rId11" display="https://podminky.urs.cz/item/CS_URS_2022_02/013294000g"/>
    <hyperlink ref="F134" r:id="rId12" display="https://podminky.urs.cz/item/CS_URS_2022_02/02730R"/>
    <hyperlink ref="F139" r:id="rId13" display="https://podminky.urs.cz/item/CS_URS_2022_02/032002000"/>
    <hyperlink ref="F143" r:id="rId14" display="https://podminky.urs.cz/item/CS_URS_2022_02/034002000"/>
    <hyperlink ref="F145" r:id="rId15" display="https://podminky.urs.cz/item/CS_URS_2022_02/034103000"/>
    <hyperlink ref="F147" r:id="rId16" display="https://podminky.urs.cz/item/CS_URS_2022_02/034503000"/>
    <hyperlink ref="F151" r:id="rId17" display="https://podminky.urs.cz/item/CS_URS_2022_02/039103000"/>
    <hyperlink ref="F154" r:id="rId18" display="https://podminky.urs.cz/item/CS_URS_2022_02/042903000"/>
    <hyperlink ref="F156" r:id="rId19" display="https://podminky.urs.cz/item/CS_URS_2022_02/042903000b"/>
    <hyperlink ref="F158" r:id="rId20" display="https://podminky.urs.cz/item/CS_URS_2022_02/043103000"/>
    <hyperlink ref="F164" r:id="rId21" display="https://podminky.urs.cz/item/CS_URS_2022_02/072103001"/>
    <hyperlink ref="F168" r:id="rId22" display="https://podminky.urs.cz/item/CS_URS_2022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ROUND((SUM(BE90:BE552)),2)</f>
        <v>0</v>
      </c>
      <c r="G33" s="39"/>
      <c r="H33" s="39"/>
      <c r="I33" s="149">
        <v>0.21</v>
      </c>
      <c r="J33" s="148">
        <f>ROUND(((SUM(BE90:BE552))*I33),2)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ROUND((SUM(BF90:BF552)),2)</f>
        <v>0</v>
      </c>
      <c r="G34" s="39"/>
      <c r="H34" s="39"/>
      <c r="I34" s="149">
        <v>0.15</v>
      </c>
      <c r="J34" s="148">
        <f>ROUND(((SUM(BF90:BF552))*I34),2)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ROUND((SUM(BG90:BG552)),2)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ROUND((SUM(BH90:BH552)),2)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ROUND((SUM(BI90:BI552)),2)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ÚPRAVA SIL. III/2341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J283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299</v>
      </c>
      <c r="E63" s="175"/>
      <c r="F63" s="175"/>
      <c r="G63" s="175"/>
      <c r="H63" s="175"/>
      <c r="I63" s="175"/>
      <c r="J63" s="176">
        <f>J300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300</v>
      </c>
      <c r="E64" s="175"/>
      <c r="F64" s="175"/>
      <c r="G64" s="175"/>
      <c r="H64" s="175"/>
      <c r="I64" s="175"/>
      <c r="J64" s="176">
        <f>J316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301</v>
      </c>
      <c r="E65" s="175"/>
      <c r="F65" s="175"/>
      <c r="G65" s="175"/>
      <c r="H65" s="175"/>
      <c r="I65" s="175"/>
      <c r="J65" s="176">
        <f>J388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302</v>
      </c>
      <c r="E66" s="175"/>
      <c r="F66" s="175"/>
      <c r="G66" s="175"/>
      <c r="H66" s="175"/>
      <c r="I66" s="175"/>
      <c r="J66" s="176">
        <f>J417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303</v>
      </c>
      <c r="E67" s="175"/>
      <c r="F67" s="175"/>
      <c r="G67" s="175"/>
      <c r="H67" s="175"/>
      <c r="I67" s="175"/>
      <c r="J67" s="176">
        <f>J526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304</v>
      </c>
      <c r="E68" s="175"/>
      <c r="F68" s="175"/>
      <c r="G68" s="175"/>
      <c r="H68" s="175"/>
      <c r="I68" s="175"/>
      <c r="J68" s="176">
        <f>J546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127</v>
      </c>
      <c r="E69" s="169"/>
      <c r="F69" s="169"/>
      <c r="G69" s="169"/>
      <c r="H69" s="169"/>
      <c r="I69" s="169"/>
      <c r="J69" s="170">
        <f>J549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132</v>
      </c>
      <c r="E70" s="175"/>
      <c r="F70" s="175"/>
      <c r="G70" s="175"/>
      <c r="H70" s="175"/>
      <c r="I70" s="175"/>
      <c r="J70" s="176">
        <f>J550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133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III/2341 Holoubkov - stabilizace svahu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121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101 - ÚPRAVA SIL. III/2341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Holoubkov</v>
      </c>
      <c r="G84" s="41"/>
      <c r="H84" s="41"/>
      <c r="I84" s="33" t="s">
        <v>23</v>
      </c>
      <c r="J84" s="73" t="str">
        <f>IF(J12="","",J12)</f>
        <v>7. 12. 2022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 xml:space="preserve"> </v>
      </c>
      <c r="G86" s="41"/>
      <c r="H86" s="41"/>
      <c r="I86" s="33" t="s">
        <v>31</v>
      </c>
      <c r="J86" s="37" t="str">
        <f>E21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33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134</v>
      </c>
      <c r="D89" s="181" t="s">
        <v>55</v>
      </c>
      <c r="E89" s="181" t="s">
        <v>51</v>
      </c>
      <c r="F89" s="181" t="s">
        <v>52</v>
      </c>
      <c r="G89" s="181" t="s">
        <v>135</v>
      </c>
      <c r="H89" s="181" t="s">
        <v>136</v>
      </c>
      <c r="I89" s="181" t="s">
        <v>137</v>
      </c>
      <c r="J89" s="181" t="s">
        <v>125</v>
      </c>
      <c r="K89" s="182" t="s">
        <v>138</v>
      </c>
      <c r="L89" s="183"/>
      <c r="M89" s="93" t="s">
        <v>19</v>
      </c>
      <c r="N89" s="94" t="s">
        <v>40</v>
      </c>
      <c r="O89" s="94" t="s">
        <v>139</v>
      </c>
      <c r="P89" s="94" t="s">
        <v>140</v>
      </c>
      <c r="Q89" s="94" t="s">
        <v>141</v>
      </c>
      <c r="R89" s="94" t="s">
        <v>142</v>
      </c>
      <c r="S89" s="94" t="s">
        <v>143</v>
      </c>
      <c r="T89" s="95" t="s">
        <v>144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145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P91+P549</f>
        <v>0</v>
      </c>
      <c r="Q90" s="97"/>
      <c r="R90" s="186">
        <f>R91+R549</f>
        <v>7376.4345999299985</v>
      </c>
      <c r="S90" s="97"/>
      <c r="T90" s="187">
        <f>T91+T549</f>
        <v>2123.2614999999996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69</v>
      </c>
      <c r="AU90" s="18" t="s">
        <v>126</v>
      </c>
      <c r="BK90" s="188">
        <f>BK91+BK549</f>
        <v>0</v>
      </c>
    </row>
    <row r="91" spans="1:63" s="12" customFormat="1" ht="25.9" customHeight="1">
      <c r="A91" s="12"/>
      <c r="B91" s="189"/>
      <c r="C91" s="190"/>
      <c r="D91" s="191" t="s">
        <v>69</v>
      </c>
      <c r="E91" s="192" t="s">
        <v>305</v>
      </c>
      <c r="F91" s="192" t="s">
        <v>306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P92+P283+P300+P316+P388+P417+P526+P546</f>
        <v>0</v>
      </c>
      <c r="Q91" s="197"/>
      <c r="R91" s="198">
        <f>R92+R283+R300+R316+R388+R417+R526+R546</f>
        <v>7376.4345999299985</v>
      </c>
      <c r="S91" s="197"/>
      <c r="T91" s="199">
        <f>T92+T283+T300+T316+T388+T417+T526+T546</f>
        <v>2123.2614999999996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78</v>
      </c>
      <c r="AT91" s="201" t="s">
        <v>69</v>
      </c>
      <c r="AU91" s="201" t="s">
        <v>70</v>
      </c>
      <c r="AY91" s="200" t="s">
        <v>149</v>
      </c>
      <c r="BK91" s="202">
        <f>BK92+BK283+BK300+BK316+BK388+BK417+BK526+BK546</f>
        <v>0</v>
      </c>
    </row>
    <row r="92" spans="1:63" s="12" customFormat="1" ht="22.8" customHeight="1">
      <c r="A92" s="12"/>
      <c r="B92" s="189"/>
      <c r="C92" s="190"/>
      <c r="D92" s="191" t="s">
        <v>69</v>
      </c>
      <c r="E92" s="203" t="s">
        <v>78</v>
      </c>
      <c r="F92" s="203" t="s">
        <v>307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SUM(P93:P282)</f>
        <v>0</v>
      </c>
      <c r="Q92" s="197"/>
      <c r="R92" s="198">
        <f>SUM(R93:R282)</f>
        <v>6093.209096999999</v>
      </c>
      <c r="S92" s="197"/>
      <c r="T92" s="199">
        <f>SUM(T93:T282)</f>
        <v>2098.6775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78</v>
      </c>
      <c r="AY92" s="200" t="s">
        <v>149</v>
      </c>
      <c r="BK92" s="202">
        <f>SUM(BK93:BK282)</f>
        <v>0</v>
      </c>
    </row>
    <row r="93" spans="1:65" s="2" customFormat="1" ht="49.05" customHeight="1">
      <c r="A93" s="39"/>
      <c r="B93" s="40"/>
      <c r="C93" s="205" t="s">
        <v>78</v>
      </c>
      <c r="D93" s="205" t="s">
        <v>152</v>
      </c>
      <c r="E93" s="206" t="s">
        <v>308</v>
      </c>
      <c r="F93" s="207" t="s">
        <v>309</v>
      </c>
      <c r="G93" s="208" t="s">
        <v>310</v>
      </c>
      <c r="H93" s="209">
        <v>340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311</v>
      </c>
    </row>
    <row r="94" spans="1:51" s="14" customFormat="1" ht="12">
      <c r="A94" s="14"/>
      <c r="B94" s="234"/>
      <c r="C94" s="235"/>
      <c r="D94" s="225" t="s">
        <v>161</v>
      </c>
      <c r="E94" s="236" t="s">
        <v>19</v>
      </c>
      <c r="F94" s="237" t="s">
        <v>312</v>
      </c>
      <c r="G94" s="235"/>
      <c r="H94" s="238">
        <v>340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78</v>
      </c>
      <c r="AY94" s="244" t="s">
        <v>149</v>
      </c>
    </row>
    <row r="95" spans="1:65" s="2" customFormat="1" ht="33" customHeight="1">
      <c r="A95" s="39"/>
      <c r="B95" s="40"/>
      <c r="C95" s="205" t="s">
        <v>80</v>
      </c>
      <c r="D95" s="205" t="s">
        <v>152</v>
      </c>
      <c r="E95" s="206" t="s">
        <v>313</v>
      </c>
      <c r="F95" s="207" t="s">
        <v>314</v>
      </c>
      <c r="G95" s="208" t="s">
        <v>315</v>
      </c>
      <c r="H95" s="209">
        <v>17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174</v>
      </c>
      <c r="AT95" s="216" t="s">
        <v>152</v>
      </c>
      <c r="AU95" s="216" t="s">
        <v>80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174</v>
      </c>
      <c r="BM95" s="216" t="s">
        <v>316</v>
      </c>
    </row>
    <row r="96" spans="1:51" s="13" customFormat="1" ht="12">
      <c r="A96" s="13"/>
      <c r="B96" s="223"/>
      <c r="C96" s="224"/>
      <c r="D96" s="225" t="s">
        <v>161</v>
      </c>
      <c r="E96" s="226" t="s">
        <v>19</v>
      </c>
      <c r="F96" s="227" t="s">
        <v>317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161</v>
      </c>
      <c r="AU96" s="233" t="s">
        <v>80</v>
      </c>
      <c r="AV96" s="13" t="s">
        <v>78</v>
      </c>
      <c r="AW96" s="13" t="s">
        <v>32</v>
      </c>
      <c r="AX96" s="13" t="s">
        <v>70</v>
      </c>
      <c r="AY96" s="233" t="s">
        <v>149</v>
      </c>
    </row>
    <row r="97" spans="1:51" s="14" customFormat="1" ht="12">
      <c r="A97" s="14"/>
      <c r="B97" s="234"/>
      <c r="C97" s="235"/>
      <c r="D97" s="225" t="s">
        <v>161</v>
      </c>
      <c r="E97" s="236" t="s">
        <v>19</v>
      </c>
      <c r="F97" s="237" t="s">
        <v>318</v>
      </c>
      <c r="G97" s="235"/>
      <c r="H97" s="238">
        <v>3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70</v>
      </c>
      <c r="AY97" s="244" t="s">
        <v>149</v>
      </c>
    </row>
    <row r="98" spans="1:51" s="14" customFormat="1" ht="12">
      <c r="A98" s="14"/>
      <c r="B98" s="234"/>
      <c r="C98" s="235"/>
      <c r="D98" s="225" t="s">
        <v>161</v>
      </c>
      <c r="E98" s="236" t="s">
        <v>19</v>
      </c>
      <c r="F98" s="237" t="s">
        <v>319</v>
      </c>
      <c r="G98" s="235"/>
      <c r="H98" s="238">
        <v>7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pans="1:51" s="14" customFormat="1" ht="12">
      <c r="A99" s="14"/>
      <c r="B99" s="234"/>
      <c r="C99" s="235"/>
      <c r="D99" s="225" t="s">
        <v>161</v>
      </c>
      <c r="E99" s="236" t="s">
        <v>19</v>
      </c>
      <c r="F99" s="237" t="s">
        <v>320</v>
      </c>
      <c r="G99" s="235"/>
      <c r="H99" s="238">
        <v>1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pans="1:51" s="14" customFormat="1" ht="12">
      <c r="A100" s="14"/>
      <c r="B100" s="234"/>
      <c r="C100" s="235"/>
      <c r="D100" s="225" t="s">
        <v>161</v>
      </c>
      <c r="E100" s="236" t="s">
        <v>19</v>
      </c>
      <c r="F100" s="237" t="s">
        <v>321</v>
      </c>
      <c r="G100" s="235"/>
      <c r="H100" s="238">
        <v>1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pans="1:51" s="14" customFormat="1" ht="12">
      <c r="A101" s="14"/>
      <c r="B101" s="234"/>
      <c r="C101" s="235"/>
      <c r="D101" s="225" t="s">
        <v>161</v>
      </c>
      <c r="E101" s="236" t="s">
        <v>19</v>
      </c>
      <c r="F101" s="237" t="s">
        <v>322</v>
      </c>
      <c r="G101" s="235"/>
      <c r="H101" s="238">
        <v>1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70</v>
      </c>
      <c r="AY101" s="244" t="s">
        <v>149</v>
      </c>
    </row>
    <row r="102" spans="1:51" s="14" customFormat="1" ht="12">
      <c r="A102" s="14"/>
      <c r="B102" s="234"/>
      <c r="C102" s="235"/>
      <c r="D102" s="225" t="s">
        <v>161</v>
      </c>
      <c r="E102" s="236" t="s">
        <v>19</v>
      </c>
      <c r="F102" s="237" t="s">
        <v>323</v>
      </c>
      <c r="G102" s="235"/>
      <c r="H102" s="238">
        <v>3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70</v>
      </c>
      <c r="AY102" s="244" t="s">
        <v>149</v>
      </c>
    </row>
    <row r="103" spans="1:51" s="14" customFormat="1" ht="12">
      <c r="A103" s="14"/>
      <c r="B103" s="234"/>
      <c r="C103" s="235"/>
      <c r="D103" s="225" t="s">
        <v>161</v>
      </c>
      <c r="E103" s="236" t="s">
        <v>19</v>
      </c>
      <c r="F103" s="237" t="s">
        <v>324</v>
      </c>
      <c r="G103" s="235"/>
      <c r="H103" s="238">
        <v>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32</v>
      </c>
      <c r="AX103" s="14" t="s">
        <v>70</v>
      </c>
      <c r="AY103" s="244" t="s">
        <v>149</v>
      </c>
    </row>
    <row r="104" spans="1:51" s="15" customFormat="1" ht="12">
      <c r="A104" s="15"/>
      <c r="B104" s="245"/>
      <c r="C104" s="246"/>
      <c r="D104" s="225" t="s">
        <v>161</v>
      </c>
      <c r="E104" s="247" t="s">
        <v>19</v>
      </c>
      <c r="F104" s="248" t="s">
        <v>207</v>
      </c>
      <c r="G104" s="246"/>
      <c r="H104" s="249">
        <v>17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161</v>
      </c>
      <c r="AU104" s="255" t="s">
        <v>80</v>
      </c>
      <c r="AV104" s="15" t="s">
        <v>174</v>
      </c>
      <c r="AW104" s="15" t="s">
        <v>32</v>
      </c>
      <c r="AX104" s="15" t="s">
        <v>78</v>
      </c>
      <c r="AY104" s="255" t="s">
        <v>149</v>
      </c>
    </row>
    <row r="105" spans="1:65" s="2" customFormat="1" ht="33" customHeight="1">
      <c r="A105" s="39"/>
      <c r="B105" s="40"/>
      <c r="C105" s="205" t="s">
        <v>169</v>
      </c>
      <c r="D105" s="205" t="s">
        <v>152</v>
      </c>
      <c r="E105" s="206" t="s">
        <v>325</v>
      </c>
      <c r="F105" s="207" t="s">
        <v>326</v>
      </c>
      <c r="G105" s="208" t="s">
        <v>315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174</v>
      </c>
      <c r="AT105" s="216" t="s">
        <v>152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327</v>
      </c>
    </row>
    <row r="106" spans="1:51" s="13" customFormat="1" ht="12">
      <c r="A106" s="13"/>
      <c r="B106" s="223"/>
      <c r="C106" s="224"/>
      <c r="D106" s="225" t="s">
        <v>161</v>
      </c>
      <c r="E106" s="226" t="s">
        <v>19</v>
      </c>
      <c r="F106" s="227" t="s">
        <v>317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161</v>
      </c>
      <c r="AU106" s="233" t="s">
        <v>80</v>
      </c>
      <c r="AV106" s="13" t="s">
        <v>78</v>
      </c>
      <c r="AW106" s="13" t="s">
        <v>32</v>
      </c>
      <c r="AX106" s="13" t="s">
        <v>70</v>
      </c>
      <c r="AY106" s="233" t="s">
        <v>149</v>
      </c>
    </row>
    <row r="107" spans="1:51" s="14" customFormat="1" ht="12">
      <c r="A107" s="14"/>
      <c r="B107" s="234"/>
      <c r="C107" s="235"/>
      <c r="D107" s="225" t="s">
        <v>161</v>
      </c>
      <c r="E107" s="236" t="s">
        <v>19</v>
      </c>
      <c r="F107" s="237" t="s">
        <v>328</v>
      </c>
      <c r="G107" s="235"/>
      <c r="H107" s="238">
        <v>1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161</v>
      </c>
      <c r="AU107" s="244" t="s">
        <v>80</v>
      </c>
      <c r="AV107" s="14" t="s">
        <v>80</v>
      </c>
      <c r="AW107" s="14" t="s">
        <v>32</v>
      </c>
      <c r="AX107" s="14" t="s">
        <v>78</v>
      </c>
      <c r="AY107" s="244" t="s">
        <v>149</v>
      </c>
    </row>
    <row r="108" spans="1:65" s="2" customFormat="1" ht="33" customHeight="1">
      <c r="A108" s="39"/>
      <c r="B108" s="40"/>
      <c r="C108" s="205" t="s">
        <v>174</v>
      </c>
      <c r="D108" s="205" t="s">
        <v>152</v>
      </c>
      <c r="E108" s="206" t="s">
        <v>329</v>
      </c>
      <c r="F108" s="207" t="s">
        <v>330</v>
      </c>
      <c r="G108" s="208" t="s">
        <v>315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331</v>
      </c>
    </row>
    <row r="109" spans="1:51" s="13" customFormat="1" ht="12">
      <c r="A109" s="13"/>
      <c r="B109" s="223"/>
      <c r="C109" s="224"/>
      <c r="D109" s="225" t="s">
        <v>161</v>
      </c>
      <c r="E109" s="226" t="s">
        <v>19</v>
      </c>
      <c r="F109" s="227" t="s">
        <v>317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161</v>
      </c>
      <c r="AU109" s="233" t="s">
        <v>80</v>
      </c>
      <c r="AV109" s="13" t="s">
        <v>78</v>
      </c>
      <c r="AW109" s="13" t="s">
        <v>32</v>
      </c>
      <c r="AX109" s="13" t="s">
        <v>70</v>
      </c>
      <c r="AY109" s="233" t="s">
        <v>149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332</v>
      </c>
      <c r="G110" s="235"/>
      <c r="H110" s="238">
        <v>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pans="1:65" s="2" customFormat="1" ht="44.25" customHeight="1">
      <c r="A111" s="39"/>
      <c r="B111" s="40"/>
      <c r="C111" s="205" t="s">
        <v>148</v>
      </c>
      <c r="D111" s="205" t="s">
        <v>152</v>
      </c>
      <c r="E111" s="206" t="s">
        <v>333</v>
      </c>
      <c r="F111" s="207" t="s">
        <v>334</v>
      </c>
      <c r="G111" s="208" t="s">
        <v>315</v>
      </c>
      <c r="H111" s="209">
        <v>17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335</v>
      </c>
    </row>
    <row r="112" spans="1:47" s="2" customFormat="1" ht="12">
      <c r="A112" s="39"/>
      <c r="B112" s="40"/>
      <c r="C112" s="41"/>
      <c r="D112" s="218" t="s">
        <v>159</v>
      </c>
      <c r="E112" s="41"/>
      <c r="F112" s="219" t="s">
        <v>336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pans="1:51" s="13" customFormat="1" ht="12">
      <c r="A113" s="13"/>
      <c r="B113" s="223"/>
      <c r="C113" s="224"/>
      <c r="D113" s="225" t="s">
        <v>161</v>
      </c>
      <c r="E113" s="226" t="s">
        <v>19</v>
      </c>
      <c r="F113" s="227" t="s">
        <v>317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161</v>
      </c>
      <c r="AU113" s="233" t="s">
        <v>80</v>
      </c>
      <c r="AV113" s="13" t="s">
        <v>78</v>
      </c>
      <c r="AW113" s="13" t="s">
        <v>32</v>
      </c>
      <c r="AX113" s="13" t="s">
        <v>70</v>
      </c>
      <c r="AY113" s="233" t="s">
        <v>149</v>
      </c>
    </row>
    <row r="114" spans="1:51" s="14" customFormat="1" ht="12">
      <c r="A114" s="14"/>
      <c r="B114" s="234"/>
      <c r="C114" s="235"/>
      <c r="D114" s="225" t="s">
        <v>161</v>
      </c>
      <c r="E114" s="236" t="s">
        <v>19</v>
      </c>
      <c r="F114" s="237" t="s">
        <v>318</v>
      </c>
      <c r="G114" s="235"/>
      <c r="H114" s="238">
        <v>3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32</v>
      </c>
      <c r="AX114" s="14" t="s">
        <v>70</v>
      </c>
      <c r="AY114" s="244" t="s">
        <v>149</v>
      </c>
    </row>
    <row r="115" spans="1:51" s="14" customFormat="1" ht="12">
      <c r="A115" s="14"/>
      <c r="B115" s="234"/>
      <c r="C115" s="235"/>
      <c r="D115" s="225" t="s">
        <v>161</v>
      </c>
      <c r="E115" s="236" t="s">
        <v>19</v>
      </c>
      <c r="F115" s="237" t="s">
        <v>319</v>
      </c>
      <c r="G115" s="235"/>
      <c r="H115" s="238">
        <v>7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70</v>
      </c>
      <c r="AY115" s="244" t="s">
        <v>149</v>
      </c>
    </row>
    <row r="116" spans="1:51" s="14" customFormat="1" ht="12">
      <c r="A116" s="14"/>
      <c r="B116" s="234"/>
      <c r="C116" s="235"/>
      <c r="D116" s="225" t="s">
        <v>161</v>
      </c>
      <c r="E116" s="236" t="s">
        <v>19</v>
      </c>
      <c r="F116" s="237" t="s">
        <v>320</v>
      </c>
      <c r="G116" s="235"/>
      <c r="H116" s="238">
        <v>1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161</v>
      </c>
      <c r="AU116" s="244" t="s">
        <v>80</v>
      </c>
      <c r="AV116" s="14" t="s">
        <v>80</v>
      </c>
      <c r="AW116" s="14" t="s">
        <v>32</v>
      </c>
      <c r="AX116" s="14" t="s">
        <v>70</v>
      </c>
      <c r="AY116" s="244" t="s">
        <v>149</v>
      </c>
    </row>
    <row r="117" spans="1:51" s="14" customFormat="1" ht="12">
      <c r="A117" s="14"/>
      <c r="B117" s="234"/>
      <c r="C117" s="235"/>
      <c r="D117" s="225" t="s">
        <v>161</v>
      </c>
      <c r="E117" s="236" t="s">
        <v>19</v>
      </c>
      <c r="F117" s="237" t="s">
        <v>321</v>
      </c>
      <c r="G117" s="235"/>
      <c r="H117" s="238">
        <v>1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161</v>
      </c>
      <c r="AU117" s="244" t="s">
        <v>80</v>
      </c>
      <c r="AV117" s="14" t="s">
        <v>80</v>
      </c>
      <c r="AW117" s="14" t="s">
        <v>32</v>
      </c>
      <c r="AX117" s="14" t="s">
        <v>70</v>
      </c>
      <c r="AY117" s="244" t="s">
        <v>149</v>
      </c>
    </row>
    <row r="118" spans="1:51" s="14" customFormat="1" ht="12">
      <c r="A118" s="14"/>
      <c r="B118" s="234"/>
      <c r="C118" s="235"/>
      <c r="D118" s="225" t="s">
        <v>161</v>
      </c>
      <c r="E118" s="236" t="s">
        <v>19</v>
      </c>
      <c r="F118" s="237" t="s">
        <v>322</v>
      </c>
      <c r="G118" s="235"/>
      <c r="H118" s="238">
        <v>1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70</v>
      </c>
      <c r="AY118" s="244" t="s">
        <v>149</v>
      </c>
    </row>
    <row r="119" spans="1:51" s="14" customFormat="1" ht="12">
      <c r="A119" s="14"/>
      <c r="B119" s="234"/>
      <c r="C119" s="235"/>
      <c r="D119" s="225" t="s">
        <v>161</v>
      </c>
      <c r="E119" s="236" t="s">
        <v>19</v>
      </c>
      <c r="F119" s="237" t="s">
        <v>323</v>
      </c>
      <c r="G119" s="235"/>
      <c r="H119" s="238">
        <v>3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70</v>
      </c>
      <c r="AY119" s="244" t="s">
        <v>149</v>
      </c>
    </row>
    <row r="120" spans="1:51" s="14" customFormat="1" ht="12">
      <c r="A120" s="14"/>
      <c r="B120" s="234"/>
      <c r="C120" s="235"/>
      <c r="D120" s="225" t="s">
        <v>161</v>
      </c>
      <c r="E120" s="236" t="s">
        <v>19</v>
      </c>
      <c r="F120" s="237" t="s">
        <v>324</v>
      </c>
      <c r="G120" s="235"/>
      <c r="H120" s="238">
        <v>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161</v>
      </c>
      <c r="AU120" s="244" t="s">
        <v>80</v>
      </c>
      <c r="AV120" s="14" t="s">
        <v>80</v>
      </c>
      <c r="AW120" s="14" t="s">
        <v>32</v>
      </c>
      <c r="AX120" s="14" t="s">
        <v>70</v>
      </c>
      <c r="AY120" s="244" t="s">
        <v>149</v>
      </c>
    </row>
    <row r="121" spans="1:51" s="15" customFormat="1" ht="12">
      <c r="A121" s="15"/>
      <c r="B121" s="245"/>
      <c r="C121" s="246"/>
      <c r="D121" s="225" t="s">
        <v>161</v>
      </c>
      <c r="E121" s="247" t="s">
        <v>19</v>
      </c>
      <c r="F121" s="248" t="s">
        <v>207</v>
      </c>
      <c r="G121" s="246"/>
      <c r="H121" s="249">
        <v>17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161</v>
      </c>
      <c r="AU121" s="255" t="s">
        <v>80</v>
      </c>
      <c r="AV121" s="15" t="s">
        <v>174</v>
      </c>
      <c r="AW121" s="15" t="s">
        <v>32</v>
      </c>
      <c r="AX121" s="15" t="s">
        <v>78</v>
      </c>
      <c r="AY121" s="255" t="s">
        <v>149</v>
      </c>
    </row>
    <row r="122" spans="1:65" s="2" customFormat="1" ht="44.25" customHeight="1">
      <c r="A122" s="39"/>
      <c r="B122" s="40"/>
      <c r="C122" s="205" t="s">
        <v>185</v>
      </c>
      <c r="D122" s="205" t="s">
        <v>152</v>
      </c>
      <c r="E122" s="206" t="s">
        <v>337</v>
      </c>
      <c r="F122" s="207" t="s">
        <v>338</v>
      </c>
      <c r="G122" s="208" t="s">
        <v>315</v>
      </c>
      <c r="H122" s="209">
        <v>1</v>
      </c>
      <c r="I122" s="210"/>
      <c r="J122" s="211">
        <f>ROUND(I122*H122,2)</f>
        <v>0</v>
      </c>
      <c r="K122" s="207" t="s">
        <v>156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174</v>
      </c>
      <c r="BM122" s="216" t="s">
        <v>339</v>
      </c>
    </row>
    <row r="123" spans="1:47" s="2" customFormat="1" ht="12">
      <c r="A123" s="39"/>
      <c r="B123" s="40"/>
      <c r="C123" s="41"/>
      <c r="D123" s="218" t="s">
        <v>159</v>
      </c>
      <c r="E123" s="41"/>
      <c r="F123" s="219" t="s">
        <v>340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159</v>
      </c>
      <c r="AU123" s="18" t="s">
        <v>80</v>
      </c>
    </row>
    <row r="124" spans="1:51" s="13" customFormat="1" ht="12">
      <c r="A124" s="13"/>
      <c r="B124" s="223"/>
      <c r="C124" s="224"/>
      <c r="D124" s="225" t="s">
        <v>161</v>
      </c>
      <c r="E124" s="226" t="s">
        <v>19</v>
      </c>
      <c r="F124" s="227" t="s">
        <v>317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161</v>
      </c>
      <c r="AU124" s="233" t="s">
        <v>80</v>
      </c>
      <c r="AV124" s="13" t="s">
        <v>78</v>
      </c>
      <c r="AW124" s="13" t="s">
        <v>32</v>
      </c>
      <c r="AX124" s="13" t="s">
        <v>70</v>
      </c>
      <c r="AY124" s="233" t="s">
        <v>149</v>
      </c>
    </row>
    <row r="125" spans="1:51" s="14" customFormat="1" ht="12">
      <c r="A125" s="14"/>
      <c r="B125" s="234"/>
      <c r="C125" s="235"/>
      <c r="D125" s="225" t="s">
        <v>161</v>
      </c>
      <c r="E125" s="236" t="s">
        <v>19</v>
      </c>
      <c r="F125" s="237" t="s">
        <v>328</v>
      </c>
      <c r="G125" s="235"/>
      <c r="H125" s="238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161</v>
      </c>
      <c r="AU125" s="244" t="s">
        <v>80</v>
      </c>
      <c r="AV125" s="14" t="s">
        <v>80</v>
      </c>
      <c r="AW125" s="14" t="s">
        <v>32</v>
      </c>
      <c r="AX125" s="14" t="s">
        <v>78</v>
      </c>
      <c r="AY125" s="244" t="s">
        <v>149</v>
      </c>
    </row>
    <row r="126" spans="1:65" s="2" customFormat="1" ht="24.15" customHeight="1">
      <c r="A126" s="39"/>
      <c r="B126" s="40"/>
      <c r="C126" s="205" t="s">
        <v>189</v>
      </c>
      <c r="D126" s="205" t="s">
        <v>152</v>
      </c>
      <c r="E126" s="206" t="s">
        <v>341</v>
      </c>
      <c r="F126" s="207" t="s">
        <v>342</v>
      </c>
      <c r="G126" s="208" t="s">
        <v>315</v>
      </c>
      <c r="H126" s="209">
        <v>17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41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174</v>
      </c>
      <c r="AT126" s="216" t="s">
        <v>152</v>
      </c>
      <c r="AU126" s="216" t="s">
        <v>80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78</v>
      </c>
      <c r="BK126" s="217">
        <f>ROUND(I126*H126,2)</f>
        <v>0</v>
      </c>
      <c r="BL126" s="18" t="s">
        <v>174</v>
      </c>
      <c r="BM126" s="216" t="s">
        <v>343</v>
      </c>
    </row>
    <row r="127" spans="1:51" s="13" customFormat="1" ht="12">
      <c r="A127" s="13"/>
      <c r="B127" s="223"/>
      <c r="C127" s="224"/>
      <c r="D127" s="225" t="s">
        <v>161</v>
      </c>
      <c r="E127" s="226" t="s">
        <v>19</v>
      </c>
      <c r="F127" s="227" t="s">
        <v>317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161</v>
      </c>
      <c r="AU127" s="233" t="s">
        <v>80</v>
      </c>
      <c r="AV127" s="13" t="s">
        <v>78</v>
      </c>
      <c r="AW127" s="13" t="s">
        <v>32</v>
      </c>
      <c r="AX127" s="13" t="s">
        <v>70</v>
      </c>
      <c r="AY127" s="233" t="s">
        <v>149</v>
      </c>
    </row>
    <row r="128" spans="1:51" s="14" customFormat="1" ht="12">
      <c r="A128" s="14"/>
      <c r="B128" s="234"/>
      <c r="C128" s="235"/>
      <c r="D128" s="225" t="s">
        <v>161</v>
      </c>
      <c r="E128" s="236" t="s">
        <v>19</v>
      </c>
      <c r="F128" s="237" t="s">
        <v>318</v>
      </c>
      <c r="G128" s="235"/>
      <c r="H128" s="238">
        <v>3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161</v>
      </c>
      <c r="AU128" s="244" t="s">
        <v>80</v>
      </c>
      <c r="AV128" s="14" t="s">
        <v>80</v>
      </c>
      <c r="AW128" s="14" t="s">
        <v>32</v>
      </c>
      <c r="AX128" s="14" t="s">
        <v>70</v>
      </c>
      <c r="AY128" s="244" t="s">
        <v>149</v>
      </c>
    </row>
    <row r="129" spans="1:51" s="14" customFormat="1" ht="12">
      <c r="A129" s="14"/>
      <c r="B129" s="234"/>
      <c r="C129" s="235"/>
      <c r="D129" s="225" t="s">
        <v>161</v>
      </c>
      <c r="E129" s="236" t="s">
        <v>19</v>
      </c>
      <c r="F129" s="237" t="s">
        <v>319</v>
      </c>
      <c r="G129" s="235"/>
      <c r="H129" s="238">
        <v>7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161</v>
      </c>
      <c r="AU129" s="244" t="s">
        <v>80</v>
      </c>
      <c r="AV129" s="14" t="s">
        <v>80</v>
      </c>
      <c r="AW129" s="14" t="s">
        <v>32</v>
      </c>
      <c r="AX129" s="14" t="s">
        <v>70</v>
      </c>
      <c r="AY129" s="244" t="s">
        <v>149</v>
      </c>
    </row>
    <row r="130" spans="1:51" s="14" customFormat="1" ht="12">
      <c r="A130" s="14"/>
      <c r="B130" s="234"/>
      <c r="C130" s="235"/>
      <c r="D130" s="225" t="s">
        <v>161</v>
      </c>
      <c r="E130" s="236" t="s">
        <v>19</v>
      </c>
      <c r="F130" s="237" t="s">
        <v>320</v>
      </c>
      <c r="G130" s="235"/>
      <c r="H130" s="238">
        <v>1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161</v>
      </c>
      <c r="AU130" s="244" t="s">
        <v>80</v>
      </c>
      <c r="AV130" s="14" t="s">
        <v>80</v>
      </c>
      <c r="AW130" s="14" t="s">
        <v>32</v>
      </c>
      <c r="AX130" s="14" t="s">
        <v>70</v>
      </c>
      <c r="AY130" s="244" t="s">
        <v>149</v>
      </c>
    </row>
    <row r="131" spans="1:51" s="14" customFormat="1" ht="12">
      <c r="A131" s="14"/>
      <c r="B131" s="234"/>
      <c r="C131" s="235"/>
      <c r="D131" s="225" t="s">
        <v>161</v>
      </c>
      <c r="E131" s="236" t="s">
        <v>19</v>
      </c>
      <c r="F131" s="237" t="s">
        <v>321</v>
      </c>
      <c r="G131" s="235"/>
      <c r="H131" s="238">
        <v>1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161</v>
      </c>
      <c r="AU131" s="244" t="s">
        <v>80</v>
      </c>
      <c r="AV131" s="14" t="s">
        <v>80</v>
      </c>
      <c r="AW131" s="14" t="s">
        <v>32</v>
      </c>
      <c r="AX131" s="14" t="s">
        <v>70</v>
      </c>
      <c r="AY131" s="244" t="s">
        <v>149</v>
      </c>
    </row>
    <row r="132" spans="1:51" s="14" customFormat="1" ht="12">
      <c r="A132" s="14"/>
      <c r="B132" s="234"/>
      <c r="C132" s="235"/>
      <c r="D132" s="225" t="s">
        <v>161</v>
      </c>
      <c r="E132" s="236" t="s">
        <v>19</v>
      </c>
      <c r="F132" s="237" t="s">
        <v>322</v>
      </c>
      <c r="G132" s="235"/>
      <c r="H132" s="238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70</v>
      </c>
      <c r="AY132" s="244" t="s">
        <v>149</v>
      </c>
    </row>
    <row r="133" spans="1:51" s="14" customFormat="1" ht="12">
      <c r="A133" s="14"/>
      <c r="B133" s="234"/>
      <c r="C133" s="235"/>
      <c r="D133" s="225" t="s">
        <v>161</v>
      </c>
      <c r="E133" s="236" t="s">
        <v>19</v>
      </c>
      <c r="F133" s="237" t="s">
        <v>323</v>
      </c>
      <c r="G133" s="235"/>
      <c r="H133" s="238">
        <v>3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161</v>
      </c>
      <c r="AU133" s="244" t="s">
        <v>80</v>
      </c>
      <c r="AV133" s="14" t="s">
        <v>80</v>
      </c>
      <c r="AW133" s="14" t="s">
        <v>32</v>
      </c>
      <c r="AX133" s="14" t="s">
        <v>70</v>
      </c>
      <c r="AY133" s="244" t="s">
        <v>149</v>
      </c>
    </row>
    <row r="134" spans="1:51" s="14" customFormat="1" ht="12">
      <c r="A134" s="14"/>
      <c r="B134" s="234"/>
      <c r="C134" s="235"/>
      <c r="D134" s="225" t="s">
        <v>161</v>
      </c>
      <c r="E134" s="236" t="s">
        <v>19</v>
      </c>
      <c r="F134" s="237" t="s">
        <v>324</v>
      </c>
      <c r="G134" s="235"/>
      <c r="H134" s="238">
        <v>1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pans="1:51" s="15" customFormat="1" ht="12">
      <c r="A135" s="15"/>
      <c r="B135" s="245"/>
      <c r="C135" s="246"/>
      <c r="D135" s="225" t="s">
        <v>161</v>
      </c>
      <c r="E135" s="247" t="s">
        <v>19</v>
      </c>
      <c r="F135" s="248" t="s">
        <v>207</v>
      </c>
      <c r="G135" s="246"/>
      <c r="H135" s="249">
        <v>17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5" t="s">
        <v>161</v>
      </c>
      <c r="AU135" s="255" t="s">
        <v>80</v>
      </c>
      <c r="AV135" s="15" t="s">
        <v>174</v>
      </c>
      <c r="AW135" s="15" t="s">
        <v>32</v>
      </c>
      <c r="AX135" s="15" t="s">
        <v>78</v>
      </c>
      <c r="AY135" s="255" t="s">
        <v>149</v>
      </c>
    </row>
    <row r="136" spans="1:65" s="2" customFormat="1" ht="24.15" customHeight="1">
      <c r="A136" s="39"/>
      <c r="B136" s="40"/>
      <c r="C136" s="205" t="s">
        <v>195</v>
      </c>
      <c r="D136" s="205" t="s">
        <v>152</v>
      </c>
      <c r="E136" s="206" t="s">
        <v>344</v>
      </c>
      <c r="F136" s="207" t="s">
        <v>345</v>
      </c>
      <c r="G136" s="208" t="s">
        <v>315</v>
      </c>
      <c r="H136" s="209">
        <v>1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41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174</v>
      </c>
      <c r="AT136" s="216" t="s">
        <v>152</v>
      </c>
      <c r="AU136" s="216" t="s">
        <v>80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78</v>
      </c>
      <c r="BK136" s="217">
        <f>ROUND(I136*H136,2)</f>
        <v>0</v>
      </c>
      <c r="BL136" s="18" t="s">
        <v>174</v>
      </c>
      <c r="BM136" s="216" t="s">
        <v>346</v>
      </c>
    </row>
    <row r="137" spans="1:51" s="13" customFormat="1" ht="12">
      <c r="A137" s="13"/>
      <c r="B137" s="223"/>
      <c r="C137" s="224"/>
      <c r="D137" s="225" t="s">
        <v>161</v>
      </c>
      <c r="E137" s="226" t="s">
        <v>19</v>
      </c>
      <c r="F137" s="227" t="s">
        <v>317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161</v>
      </c>
      <c r="AU137" s="233" t="s">
        <v>80</v>
      </c>
      <c r="AV137" s="13" t="s">
        <v>78</v>
      </c>
      <c r="AW137" s="13" t="s">
        <v>32</v>
      </c>
      <c r="AX137" s="13" t="s">
        <v>70</v>
      </c>
      <c r="AY137" s="233" t="s">
        <v>149</v>
      </c>
    </row>
    <row r="138" spans="1:51" s="14" customFormat="1" ht="12">
      <c r="A138" s="14"/>
      <c r="B138" s="234"/>
      <c r="C138" s="235"/>
      <c r="D138" s="225" t="s">
        <v>161</v>
      </c>
      <c r="E138" s="236" t="s">
        <v>19</v>
      </c>
      <c r="F138" s="237" t="s">
        <v>328</v>
      </c>
      <c r="G138" s="235"/>
      <c r="H138" s="238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161</v>
      </c>
      <c r="AU138" s="244" t="s">
        <v>80</v>
      </c>
      <c r="AV138" s="14" t="s">
        <v>80</v>
      </c>
      <c r="AW138" s="14" t="s">
        <v>32</v>
      </c>
      <c r="AX138" s="14" t="s">
        <v>78</v>
      </c>
      <c r="AY138" s="244" t="s">
        <v>149</v>
      </c>
    </row>
    <row r="139" spans="1:65" s="2" customFormat="1" ht="24.15" customHeight="1">
      <c r="A139" s="39"/>
      <c r="B139" s="40"/>
      <c r="C139" s="205" t="s">
        <v>201</v>
      </c>
      <c r="D139" s="205" t="s">
        <v>152</v>
      </c>
      <c r="E139" s="206" t="s">
        <v>347</v>
      </c>
      <c r="F139" s="207" t="s">
        <v>348</v>
      </c>
      <c r="G139" s="208" t="s">
        <v>315</v>
      </c>
      <c r="H139" s="209">
        <v>1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41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174</v>
      </c>
      <c r="AT139" s="216" t="s">
        <v>152</v>
      </c>
      <c r="AU139" s="216" t="s">
        <v>80</v>
      </c>
      <c r="AY139" s="18" t="s">
        <v>149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78</v>
      </c>
      <c r="BK139" s="217">
        <f>ROUND(I139*H139,2)</f>
        <v>0</v>
      </c>
      <c r="BL139" s="18" t="s">
        <v>174</v>
      </c>
      <c r="BM139" s="216" t="s">
        <v>349</v>
      </c>
    </row>
    <row r="140" spans="1:51" s="13" customFormat="1" ht="12">
      <c r="A140" s="13"/>
      <c r="B140" s="223"/>
      <c r="C140" s="224"/>
      <c r="D140" s="225" t="s">
        <v>161</v>
      </c>
      <c r="E140" s="226" t="s">
        <v>19</v>
      </c>
      <c r="F140" s="227" t="s">
        <v>317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161</v>
      </c>
      <c r="AU140" s="233" t="s">
        <v>80</v>
      </c>
      <c r="AV140" s="13" t="s">
        <v>78</v>
      </c>
      <c r="AW140" s="13" t="s">
        <v>32</v>
      </c>
      <c r="AX140" s="13" t="s">
        <v>70</v>
      </c>
      <c r="AY140" s="233" t="s">
        <v>149</v>
      </c>
    </row>
    <row r="141" spans="1:51" s="14" customFormat="1" ht="12">
      <c r="A141" s="14"/>
      <c r="B141" s="234"/>
      <c r="C141" s="235"/>
      <c r="D141" s="225" t="s">
        <v>161</v>
      </c>
      <c r="E141" s="236" t="s">
        <v>19</v>
      </c>
      <c r="F141" s="237" t="s">
        <v>332</v>
      </c>
      <c r="G141" s="235"/>
      <c r="H141" s="238">
        <v>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78</v>
      </c>
      <c r="AY141" s="244" t="s">
        <v>149</v>
      </c>
    </row>
    <row r="142" spans="1:65" s="2" customFormat="1" ht="78" customHeight="1">
      <c r="A142" s="39"/>
      <c r="B142" s="40"/>
      <c r="C142" s="205" t="s">
        <v>208</v>
      </c>
      <c r="D142" s="205" t="s">
        <v>152</v>
      </c>
      <c r="E142" s="206" t="s">
        <v>350</v>
      </c>
      <c r="F142" s="207" t="s">
        <v>351</v>
      </c>
      <c r="G142" s="208" t="s">
        <v>310</v>
      </c>
      <c r="H142" s="209">
        <v>10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41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0.255</v>
      </c>
      <c r="T142" s="215">
        <f>S142*H142</f>
        <v>2.55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174</v>
      </c>
      <c r="AT142" s="216" t="s">
        <v>152</v>
      </c>
      <c r="AU142" s="216" t="s">
        <v>80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174</v>
      </c>
      <c r="BM142" s="216" t="s">
        <v>352</v>
      </c>
    </row>
    <row r="143" spans="1:51" s="14" customFormat="1" ht="12">
      <c r="A143" s="14"/>
      <c r="B143" s="234"/>
      <c r="C143" s="235"/>
      <c r="D143" s="225" t="s">
        <v>161</v>
      </c>
      <c r="E143" s="236" t="s">
        <v>19</v>
      </c>
      <c r="F143" s="237" t="s">
        <v>353</v>
      </c>
      <c r="G143" s="235"/>
      <c r="H143" s="238">
        <v>10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161</v>
      </c>
      <c r="AU143" s="244" t="s">
        <v>80</v>
      </c>
      <c r="AV143" s="14" t="s">
        <v>80</v>
      </c>
      <c r="AW143" s="14" t="s">
        <v>32</v>
      </c>
      <c r="AX143" s="14" t="s">
        <v>78</v>
      </c>
      <c r="AY143" s="244" t="s">
        <v>149</v>
      </c>
    </row>
    <row r="144" spans="1:65" s="2" customFormat="1" ht="62.7" customHeight="1">
      <c r="A144" s="39"/>
      <c r="B144" s="40"/>
      <c r="C144" s="205" t="s">
        <v>214</v>
      </c>
      <c r="D144" s="205" t="s">
        <v>152</v>
      </c>
      <c r="E144" s="206" t="s">
        <v>354</v>
      </c>
      <c r="F144" s="207" t="s">
        <v>355</v>
      </c>
      <c r="G144" s="208" t="s">
        <v>310</v>
      </c>
      <c r="H144" s="209">
        <v>20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0.625</v>
      </c>
      <c r="T144" s="215">
        <f>S144*H144</f>
        <v>12.5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174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174</v>
      </c>
      <c r="BM144" s="216" t="s">
        <v>356</v>
      </c>
    </row>
    <row r="145" spans="1:51" s="13" customFormat="1" ht="12">
      <c r="A145" s="13"/>
      <c r="B145" s="223"/>
      <c r="C145" s="224"/>
      <c r="D145" s="225" t="s">
        <v>161</v>
      </c>
      <c r="E145" s="226" t="s">
        <v>19</v>
      </c>
      <c r="F145" s="227" t="s">
        <v>317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161</v>
      </c>
      <c r="AU145" s="233" t="s">
        <v>80</v>
      </c>
      <c r="AV145" s="13" t="s">
        <v>78</v>
      </c>
      <c r="AW145" s="13" t="s">
        <v>32</v>
      </c>
      <c r="AX145" s="13" t="s">
        <v>70</v>
      </c>
      <c r="AY145" s="233" t="s">
        <v>149</v>
      </c>
    </row>
    <row r="146" spans="1:51" s="14" customFormat="1" ht="12">
      <c r="A146" s="14"/>
      <c r="B146" s="234"/>
      <c r="C146" s="235"/>
      <c r="D146" s="225" t="s">
        <v>161</v>
      </c>
      <c r="E146" s="236" t="s">
        <v>19</v>
      </c>
      <c r="F146" s="237" t="s">
        <v>357</v>
      </c>
      <c r="G146" s="235"/>
      <c r="H146" s="238">
        <v>20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78</v>
      </c>
      <c r="AY146" s="244" t="s">
        <v>149</v>
      </c>
    </row>
    <row r="147" spans="1:65" s="2" customFormat="1" ht="55.5" customHeight="1">
      <c r="A147" s="39"/>
      <c r="B147" s="40"/>
      <c r="C147" s="205" t="s">
        <v>220</v>
      </c>
      <c r="D147" s="205" t="s">
        <v>152</v>
      </c>
      <c r="E147" s="206" t="s">
        <v>358</v>
      </c>
      <c r="F147" s="207" t="s">
        <v>359</v>
      </c>
      <c r="G147" s="208" t="s">
        <v>310</v>
      </c>
      <c r="H147" s="209">
        <v>1881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41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0.45</v>
      </c>
      <c r="T147" s="215">
        <f>S147*H147</f>
        <v>846.45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174</v>
      </c>
      <c r="AT147" s="216" t="s">
        <v>152</v>
      </c>
      <c r="AU147" s="216" t="s">
        <v>80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78</v>
      </c>
      <c r="BK147" s="217">
        <f>ROUND(I147*H147,2)</f>
        <v>0</v>
      </c>
      <c r="BL147" s="18" t="s">
        <v>174</v>
      </c>
      <c r="BM147" s="216" t="s">
        <v>360</v>
      </c>
    </row>
    <row r="148" spans="1:51" s="13" customFormat="1" ht="12">
      <c r="A148" s="13"/>
      <c r="B148" s="223"/>
      <c r="C148" s="224"/>
      <c r="D148" s="225" t="s">
        <v>161</v>
      </c>
      <c r="E148" s="226" t="s">
        <v>19</v>
      </c>
      <c r="F148" s="227" t="s">
        <v>361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161</v>
      </c>
      <c r="AU148" s="233" t="s">
        <v>80</v>
      </c>
      <c r="AV148" s="13" t="s">
        <v>78</v>
      </c>
      <c r="AW148" s="13" t="s">
        <v>32</v>
      </c>
      <c r="AX148" s="13" t="s">
        <v>70</v>
      </c>
      <c r="AY148" s="233" t="s">
        <v>149</v>
      </c>
    </row>
    <row r="149" spans="1:51" s="14" customFormat="1" ht="12">
      <c r="A149" s="14"/>
      <c r="B149" s="234"/>
      <c r="C149" s="235"/>
      <c r="D149" s="225" t="s">
        <v>161</v>
      </c>
      <c r="E149" s="236" t="s">
        <v>19</v>
      </c>
      <c r="F149" s="237" t="s">
        <v>362</v>
      </c>
      <c r="G149" s="235"/>
      <c r="H149" s="238">
        <v>1154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pans="1:51" s="14" customFormat="1" ht="12">
      <c r="A150" s="14"/>
      <c r="B150" s="234"/>
      <c r="C150" s="235"/>
      <c r="D150" s="225" t="s">
        <v>161</v>
      </c>
      <c r="E150" s="236" t="s">
        <v>19</v>
      </c>
      <c r="F150" s="237" t="s">
        <v>363</v>
      </c>
      <c r="G150" s="235"/>
      <c r="H150" s="238">
        <v>727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161</v>
      </c>
      <c r="AU150" s="244" t="s">
        <v>80</v>
      </c>
      <c r="AV150" s="14" t="s">
        <v>80</v>
      </c>
      <c r="AW150" s="14" t="s">
        <v>32</v>
      </c>
      <c r="AX150" s="14" t="s">
        <v>70</v>
      </c>
      <c r="AY150" s="244" t="s">
        <v>149</v>
      </c>
    </row>
    <row r="151" spans="1:51" s="15" customFormat="1" ht="12">
      <c r="A151" s="15"/>
      <c r="B151" s="245"/>
      <c r="C151" s="246"/>
      <c r="D151" s="225" t="s">
        <v>161</v>
      </c>
      <c r="E151" s="247" t="s">
        <v>19</v>
      </c>
      <c r="F151" s="248" t="s">
        <v>207</v>
      </c>
      <c r="G151" s="246"/>
      <c r="H151" s="249">
        <v>1881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161</v>
      </c>
      <c r="AU151" s="255" t="s">
        <v>80</v>
      </c>
      <c r="AV151" s="15" t="s">
        <v>174</v>
      </c>
      <c r="AW151" s="15" t="s">
        <v>32</v>
      </c>
      <c r="AX151" s="15" t="s">
        <v>78</v>
      </c>
      <c r="AY151" s="255" t="s">
        <v>149</v>
      </c>
    </row>
    <row r="152" spans="1:65" s="2" customFormat="1" ht="62.7" customHeight="1">
      <c r="A152" s="39"/>
      <c r="B152" s="40"/>
      <c r="C152" s="205" t="s">
        <v>227</v>
      </c>
      <c r="D152" s="205" t="s">
        <v>152</v>
      </c>
      <c r="E152" s="206" t="s">
        <v>364</v>
      </c>
      <c r="F152" s="207" t="s">
        <v>365</v>
      </c>
      <c r="G152" s="208" t="s">
        <v>310</v>
      </c>
      <c r="H152" s="209">
        <v>5.5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41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0.625</v>
      </c>
      <c r="T152" s="215">
        <f>S152*H152</f>
        <v>3.4375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174</v>
      </c>
      <c r="AT152" s="216" t="s">
        <v>152</v>
      </c>
      <c r="AU152" s="216" t="s">
        <v>80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78</v>
      </c>
      <c r="BK152" s="217">
        <f>ROUND(I152*H152,2)</f>
        <v>0</v>
      </c>
      <c r="BL152" s="18" t="s">
        <v>174</v>
      </c>
      <c r="BM152" s="216" t="s">
        <v>366</v>
      </c>
    </row>
    <row r="153" spans="1:51" s="14" customFormat="1" ht="12">
      <c r="A153" s="14"/>
      <c r="B153" s="234"/>
      <c r="C153" s="235"/>
      <c r="D153" s="225" t="s">
        <v>161</v>
      </c>
      <c r="E153" s="236" t="s">
        <v>19</v>
      </c>
      <c r="F153" s="237" t="s">
        <v>367</v>
      </c>
      <c r="G153" s="235"/>
      <c r="H153" s="238">
        <v>5.5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32</v>
      </c>
      <c r="AX153" s="14" t="s">
        <v>78</v>
      </c>
      <c r="AY153" s="244" t="s">
        <v>149</v>
      </c>
    </row>
    <row r="154" spans="1:65" s="2" customFormat="1" ht="49.05" customHeight="1">
      <c r="A154" s="39"/>
      <c r="B154" s="40"/>
      <c r="C154" s="205" t="s">
        <v>235</v>
      </c>
      <c r="D154" s="205" t="s">
        <v>152</v>
      </c>
      <c r="E154" s="206" t="s">
        <v>368</v>
      </c>
      <c r="F154" s="207" t="s">
        <v>369</v>
      </c>
      <c r="G154" s="208" t="s">
        <v>310</v>
      </c>
      <c r="H154" s="209">
        <v>374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41</v>
      </c>
      <c r="O154" s="85"/>
      <c r="P154" s="214">
        <f>O154*H154</f>
        <v>0</v>
      </c>
      <c r="Q154" s="214">
        <v>9E-05</v>
      </c>
      <c r="R154" s="214">
        <f>Q154*H154</f>
        <v>0.03366</v>
      </c>
      <c r="S154" s="214">
        <v>0.23</v>
      </c>
      <c r="T154" s="215">
        <f>S154*H154</f>
        <v>86.02000000000001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152</v>
      </c>
      <c r="AU154" s="216" t="s">
        <v>80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78</v>
      </c>
      <c r="BK154" s="217">
        <f>ROUND(I154*H154,2)</f>
        <v>0</v>
      </c>
      <c r="BL154" s="18" t="s">
        <v>174</v>
      </c>
      <c r="BM154" s="216" t="s">
        <v>370</v>
      </c>
    </row>
    <row r="155" spans="1:51" s="14" customFormat="1" ht="12">
      <c r="A155" s="14"/>
      <c r="B155" s="234"/>
      <c r="C155" s="235"/>
      <c r="D155" s="225" t="s">
        <v>161</v>
      </c>
      <c r="E155" s="236" t="s">
        <v>19</v>
      </c>
      <c r="F155" s="237" t="s">
        <v>371</v>
      </c>
      <c r="G155" s="235"/>
      <c r="H155" s="238">
        <v>374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161</v>
      </c>
      <c r="AU155" s="244" t="s">
        <v>80</v>
      </c>
      <c r="AV155" s="14" t="s">
        <v>80</v>
      </c>
      <c r="AW155" s="14" t="s">
        <v>32</v>
      </c>
      <c r="AX155" s="14" t="s">
        <v>78</v>
      </c>
      <c r="AY155" s="244" t="s">
        <v>149</v>
      </c>
    </row>
    <row r="156" spans="1:65" s="2" customFormat="1" ht="55.5" customHeight="1">
      <c r="A156" s="39"/>
      <c r="B156" s="40"/>
      <c r="C156" s="205" t="s">
        <v>8</v>
      </c>
      <c r="D156" s="205" t="s">
        <v>152</v>
      </c>
      <c r="E156" s="206" t="s">
        <v>372</v>
      </c>
      <c r="F156" s="207" t="s">
        <v>373</v>
      </c>
      <c r="G156" s="208" t="s">
        <v>310</v>
      </c>
      <c r="H156" s="209">
        <v>1154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41</v>
      </c>
      <c r="O156" s="85"/>
      <c r="P156" s="214">
        <f>O156*H156</f>
        <v>0</v>
      </c>
      <c r="Q156" s="214">
        <v>0.00016</v>
      </c>
      <c r="R156" s="214">
        <f>Q156*H156</f>
        <v>0.18464000000000003</v>
      </c>
      <c r="S156" s="214">
        <v>0.23</v>
      </c>
      <c r="T156" s="215">
        <f>S156*H156</f>
        <v>265.42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174</v>
      </c>
      <c r="AT156" s="216" t="s">
        <v>152</v>
      </c>
      <c r="AU156" s="216" t="s">
        <v>80</v>
      </c>
      <c r="AY156" s="18" t="s">
        <v>149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78</v>
      </c>
      <c r="BK156" s="217">
        <f>ROUND(I156*H156,2)</f>
        <v>0</v>
      </c>
      <c r="BL156" s="18" t="s">
        <v>174</v>
      </c>
      <c r="BM156" s="216" t="s">
        <v>374</v>
      </c>
    </row>
    <row r="157" spans="1:51" s="14" customFormat="1" ht="12">
      <c r="A157" s="14"/>
      <c r="B157" s="234"/>
      <c r="C157" s="235"/>
      <c r="D157" s="225" t="s">
        <v>161</v>
      </c>
      <c r="E157" s="236" t="s">
        <v>19</v>
      </c>
      <c r="F157" s="237" t="s">
        <v>375</v>
      </c>
      <c r="G157" s="235"/>
      <c r="H157" s="238">
        <v>1154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78</v>
      </c>
      <c r="AY157" s="244" t="s">
        <v>149</v>
      </c>
    </row>
    <row r="158" spans="1:65" s="2" customFormat="1" ht="55.5" customHeight="1">
      <c r="A158" s="39"/>
      <c r="B158" s="40"/>
      <c r="C158" s="205" t="s">
        <v>245</v>
      </c>
      <c r="D158" s="205" t="s">
        <v>152</v>
      </c>
      <c r="E158" s="206" t="s">
        <v>376</v>
      </c>
      <c r="F158" s="207" t="s">
        <v>377</v>
      </c>
      <c r="G158" s="208" t="s">
        <v>310</v>
      </c>
      <c r="H158" s="209">
        <v>1881</v>
      </c>
      <c r="I158" s="210"/>
      <c r="J158" s="211">
        <f>ROUND(I158*H158,2)</f>
        <v>0</v>
      </c>
      <c r="K158" s="207" t="s">
        <v>19</v>
      </c>
      <c r="L158" s="45"/>
      <c r="M158" s="212" t="s">
        <v>19</v>
      </c>
      <c r="N158" s="213" t="s">
        <v>41</v>
      </c>
      <c r="O158" s="85"/>
      <c r="P158" s="214">
        <f>O158*H158</f>
        <v>0</v>
      </c>
      <c r="Q158" s="214">
        <v>0.00024</v>
      </c>
      <c r="R158" s="214">
        <f>Q158*H158</f>
        <v>0.45144</v>
      </c>
      <c r="S158" s="214">
        <v>0.46</v>
      </c>
      <c r="T158" s="215">
        <f>S158*H158</f>
        <v>865.26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174</v>
      </c>
      <c r="AT158" s="216" t="s">
        <v>152</v>
      </c>
      <c r="AU158" s="216" t="s">
        <v>80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78</v>
      </c>
      <c r="BK158" s="217">
        <f>ROUND(I158*H158,2)</f>
        <v>0</v>
      </c>
      <c r="BL158" s="18" t="s">
        <v>174</v>
      </c>
      <c r="BM158" s="216" t="s">
        <v>378</v>
      </c>
    </row>
    <row r="159" spans="1:51" s="14" customFormat="1" ht="12">
      <c r="A159" s="14"/>
      <c r="B159" s="234"/>
      <c r="C159" s="235"/>
      <c r="D159" s="225" t="s">
        <v>161</v>
      </c>
      <c r="E159" s="236" t="s">
        <v>19</v>
      </c>
      <c r="F159" s="237" t="s">
        <v>379</v>
      </c>
      <c r="G159" s="235"/>
      <c r="H159" s="238">
        <v>1881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161</v>
      </c>
      <c r="AU159" s="244" t="s">
        <v>80</v>
      </c>
      <c r="AV159" s="14" t="s">
        <v>80</v>
      </c>
      <c r="AW159" s="14" t="s">
        <v>32</v>
      </c>
      <c r="AX159" s="14" t="s">
        <v>78</v>
      </c>
      <c r="AY159" s="244" t="s">
        <v>149</v>
      </c>
    </row>
    <row r="160" spans="1:65" s="2" customFormat="1" ht="44.25" customHeight="1">
      <c r="A160" s="39"/>
      <c r="B160" s="40"/>
      <c r="C160" s="205" t="s">
        <v>250</v>
      </c>
      <c r="D160" s="205" t="s">
        <v>152</v>
      </c>
      <c r="E160" s="206" t="s">
        <v>380</v>
      </c>
      <c r="F160" s="207" t="s">
        <v>381</v>
      </c>
      <c r="G160" s="208" t="s">
        <v>382</v>
      </c>
      <c r="H160" s="209">
        <v>6</v>
      </c>
      <c r="I160" s="210"/>
      <c r="J160" s="211">
        <f>ROUND(I160*H160,2)</f>
        <v>0</v>
      </c>
      <c r="K160" s="207" t="s">
        <v>19</v>
      </c>
      <c r="L160" s="45"/>
      <c r="M160" s="212" t="s">
        <v>19</v>
      </c>
      <c r="N160" s="213" t="s">
        <v>41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0.23</v>
      </c>
      <c r="T160" s="215">
        <f>S160*H160</f>
        <v>1.3800000000000001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174</v>
      </c>
      <c r="AT160" s="216" t="s">
        <v>152</v>
      </c>
      <c r="AU160" s="216" t="s">
        <v>80</v>
      </c>
      <c r="AY160" s="18" t="s">
        <v>149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78</v>
      </c>
      <c r="BK160" s="217">
        <f>ROUND(I160*H160,2)</f>
        <v>0</v>
      </c>
      <c r="BL160" s="18" t="s">
        <v>174</v>
      </c>
      <c r="BM160" s="216" t="s">
        <v>383</v>
      </c>
    </row>
    <row r="161" spans="1:51" s="14" customFormat="1" ht="12">
      <c r="A161" s="14"/>
      <c r="B161" s="234"/>
      <c r="C161" s="235"/>
      <c r="D161" s="225" t="s">
        <v>161</v>
      </c>
      <c r="E161" s="236" t="s">
        <v>19</v>
      </c>
      <c r="F161" s="237" t="s">
        <v>384</v>
      </c>
      <c r="G161" s="235"/>
      <c r="H161" s="238">
        <v>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78</v>
      </c>
      <c r="AY161" s="244" t="s">
        <v>149</v>
      </c>
    </row>
    <row r="162" spans="1:65" s="2" customFormat="1" ht="44.25" customHeight="1">
      <c r="A162" s="39"/>
      <c r="B162" s="40"/>
      <c r="C162" s="205" t="s">
        <v>256</v>
      </c>
      <c r="D162" s="205" t="s">
        <v>152</v>
      </c>
      <c r="E162" s="206" t="s">
        <v>385</v>
      </c>
      <c r="F162" s="207" t="s">
        <v>386</v>
      </c>
      <c r="G162" s="208" t="s">
        <v>382</v>
      </c>
      <c r="H162" s="209">
        <v>54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41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0.29</v>
      </c>
      <c r="T162" s="215">
        <f>S162*H162</f>
        <v>15.659999999999998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174</v>
      </c>
      <c r="AT162" s="216" t="s">
        <v>152</v>
      </c>
      <c r="AU162" s="216" t="s">
        <v>80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78</v>
      </c>
      <c r="BK162" s="217">
        <f>ROUND(I162*H162,2)</f>
        <v>0</v>
      </c>
      <c r="BL162" s="18" t="s">
        <v>174</v>
      </c>
      <c r="BM162" s="216" t="s">
        <v>387</v>
      </c>
    </row>
    <row r="163" spans="1:51" s="14" customFormat="1" ht="12">
      <c r="A163" s="14"/>
      <c r="B163" s="234"/>
      <c r="C163" s="235"/>
      <c r="D163" s="225" t="s">
        <v>161</v>
      </c>
      <c r="E163" s="236" t="s">
        <v>19</v>
      </c>
      <c r="F163" s="237" t="s">
        <v>388</v>
      </c>
      <c r="G163" s="235"/>
      <c r="H163" s="238">
        <v>54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161</v>
      </c>
      <c r="AU163" s="244" t="s">
        <v>80</v>
      </c>
      <c r="AV163" s="14" t="s">
        <v>80</v>
      </c>
      <c r="AW163" s="14" t="s">
        <v>32</v>
      </c>
      <c r="AX163" s="14" t="s">
        <v>78</v>
      </c>
      <c r="AY163" s="244" t="s">
        <v>149</v>
      </c>
    </row>
    <row r="164" spans="1:65" s="2" customFormat="1" ht="33" customHeight="1">
      <c r="A164" s="39"/>
      <c r="B164" s="40"/>
      <c r="C164" s="205" t="s">
        <v>263</v>
      </c>
      <c r="D164" s="205" t="s">
        <v>152</v>
      </c>
      <c r="E164" s="206" t="s">
        <v>389</v>
      </c>
      <c r="F164" s="207" t="s">
        <v>390</v>
      </c>
      <c r="G164" s="208" t="s">
        <v>391</v>
      </c>
      <c r="H164" s="209">
        <v>140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41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174</v>
      </c>
      <c r="AT164" s="216" t="s">
        <v>152</v>
      </c>
      <c r="AU164" s="216" t="s">
        <v>80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78</v>
      </c>
      <c r="BK164" s="217">
        <f>ROUND(I164*H164,2)</f>
        <v>0</v>
      </c>
      <c r="BL164" s="18" t="s">
        <v>174</v>
      </c>
      <c r="BM164" s="216" t="s">
        <v>392</v>
      </c>
    </row>
    <row r="165" spans="1:51" s="13" customFormat="1" ht="12">
      <c r="A165" s="13"/>
      <c r="B165" s="223"/>
      <c r="C165" s="224"/>
      <c r="D165" s="225" t="s">
        <v>161</v>
      </c>
      <c r="E165" s="226" t="s">
        <v>19</v>
      </c>
      <c r="F165" s="227" t="s">
        <v>317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161</v>
      </c>
      <c r="AU165" s="233" t="s">
        <v>80</v>
      </c>
      <c r="AV165" s="13" t="s">
        <v>78</v>
      </c>
      <c r="AW165" s="13" t="s">
        <v>32</v>
      </c>
      <c r="AX165" s="13" t="s">
        <v>70</v>
      </c>
      <c r="AY165" s="233" t="s">
        <v>149</v>
      </c>
    </row>
    <row r="166" spans="1:51" s="14" customFormat="1" ht="12">
      <c r="A166" s="14"/>
      <c r="B166" s="234"/>
      <c r="C166" s="235"/>
      <c r="D166" s="225" t="s">
        <v>161</v>
      </c>
      <c r="E166" s="236" t="s">
        <v>19</v>
      </c>
      <c r="F166" s="237" t="s">
        <v>393</v>
      </c>
      <c r="G166" s="235"/>
      <c r="H166" s="238">
        <v>140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161</v>
      </c>
      <c r="AU166" s="244" t="s">
        <v>80</v>
      </c>
      <c r="AV166" s="14" t="s">
        <v>80</v>
      </c>
      <c r="AW166" s="14" t="s">
        <v>32</v>
      </c>
      <c r="AX166" s="14" t="s">
        <v>78</v>
      </c>
      <c r="AY166" s="244" t="s">
        <v>149</v>
      </c>
    </row>
    <row r="167" spans="1:65" s="2" customFormat="1" ht="37.8" customHeight="1">
      <c r="A167" s="39"/>
      <c r="B167" s="40"/>
      <c r="C167" s="205" t="s">
        <v>268</v>
      </c>
      <c r="D167" s="205" t="s">
        <v>152</v>
      </c>
      <c r="E167" s="206" t="s">
        <v>394</v>
      </c>
      <c r="F167" s="207" t="s">
        <v>395</v>
      </c>
      <c r="G167" s="208" t="s">
        <v>391</v>
      </c>
      <c r="H167" s="209">
        <v>1981.1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41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174</v>
      </c>
      <c r="AT167" s="216" t="s">
        <v>152</v>
      </c>
      <c r="AU167" s="216" t="s">
        <v>80</v>
      </c>
      <c r="AY167" s="18" t="s">
        <v>149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78</v>
      </c>
      <c r="BK167" s="217">
        <f>ROUND(I167*H167,2)</f>
        <v>0</v>
      </c>
      <c r="BL167" s="18" t="s">
        <v>174</v>
      </c>
      <c r="BM167" s="216" t="s">
        <v>396</v>
      </c>
    </row>
    <row r="168" spans="1:51" s="13" customFormat="1" ht="12">
      <c r="A168" s="13"/>
      <c r="B168" s="223"/>
      <c r="C168" s="224"/>
      <c r="D168" s="225" t="s">
        <v>161</v>
      </c>
      <c r="E168" s="226" t="s">
        <v>19</v>
      </c>
      <c r="F168" s="227" t="s">
        <v>397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161</v>
      </c>
      <c r="AU168" s="233" t="s">
        <v>80</v>
      </c>
      <c r="AV168" s="13" t="s">
        <v>78</v>
      </c>
      <c r="AW168" s="13" t="s">
        <v>32</v>
      </c>
      <c r="AX168" s="13" t="s">
        <v>70</v>
      </c>
      <c r="AY168" s="233" t="s">
        <v>149</v>
      </c>
    </row>
    <row r="169" spans="1:51" s="14" customFormat="1" ht="12">
      <c r="A169" s="14"/>
      <c r="B169" s="234"/>
      <c r="C169" s="235"/>
      <c r="D169" s="225" t="s">
        <v>161</v>
      </c>
      <c r="E169" s="236" t="s">
        <v>19</v>
      </c>
      <c r="F169" s="237" t="s">
        <v>398</v>
      </c>
      <c r="G169" s="235"/>
      <c r="H169" s="238">
        <v>470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70</v>
      </c>
      <c r="AY169" s="244" t="s">
        <v>149</v>
      </c>
    </row>
    <row r="170" spans="1:51" s="14" customFormat="1" ht="12">
      <c r="A170" s="14"/>
      <c r="B170" s="234"/>
      <c r="C170" s="235"/>
      <c r="D170" s="225" t="s">
        <v>161</v>
      </c>
      <c r="E170" s="236" t="s">
        <v>19</v>
      </c>
      <c r="F170" s="237" t="s">
        <v>399</v>
      </c>
      <c r="G170" s="235"/>
      <c r="H170" s="238">
        <v>1125.8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161</v>
      </c>
      <c r="AU170" s="244" t="s">
        <v>80</v>
      </c>
      <c r="AV170" s="14" t="s">
        <v>80</v>
      </c>
      <c r="AW170" s="14" t="s">
        <v>32</v>
      </c>
      <c r="AX170" s="14" t="s">
        <v>70</v>
      </c>
      <c r="AY170" s="244" t="s">
        <v>149</v>
      </c>
    </row>
    <row r="171" spans="1:51" s="14" customFormat="1" ht="12">
      <c r="A171" s="14"/>
      <c r="B171" s="234"/>
      <c r="C171" s="235"/>
      <c r="D171" s="225" t="s">
        <v>161</v>
      </c>
      <c r="E171" s="236" t="s">
        <v>19</v>
      </c>
      <c r="F171" s="237" t="s">
        <v>400</v>
      </c>
      <c r="G171" s="235"/>
      <c r="H171" s="238">
        <v>385.3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70</v>
      </c>
      <c r="AY171" s="244" t="s">
        <v>149</v>
      </c>
    </row>
    <row r="172" spans="1:51" s="15" customFormat="1" ht="12">
      <c r="A172" s="15"/>
      <c r="B172" s="245"/>
      <c r="C172" s="246"/>
      <c r="D172" s="225" t="s">
        <v>161</v>
      </c>
      <c r="E172" s="247" t="s">
        <v>19</v>
      </c>
      <c r="F172" s="248" t="s">
        <v>207</v>
      </c>
      <c r="G172" s="246"/>
      <c r="H172" s="249">
        <v>1981.1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161</v>
      </c>
      <c r="AU172" s="255" t="s">
        <v>80</v>
      </c>
      <c r="AV172" s="15" t="s">
        <v>174</v>
      </c>
      <c r="AW172" s="15" t="s">
        <v>32</v>
      </c>
      <c r="AX172" s="15" t="s">
        <v>78</v>
      </c>
      <c r="AY172" s="255" t="s">
        <v>149</v>
      </c>
    </row>
    <row r="173" spans="1:65" s="2" customFormat="1" ht="44.25" customHeight="1">
      <c r="A173" s="39"/>
      <c r="B173" s="40"/>
      <c r="C173" s="205" t="s">
        <v>7</v>
      </c>
      <c r="D173" s="205" t="s">
        <v>152</v>
      </c>
      <c r="E173" s="206" t="s">
        <v>401</v>
      </c>
      <c r="F173" s="207" t="s">
        <v>402</v>
      </c>
      <c r="G173" s="208" t="s">
        <v>391</v>
      </c>
      <c r="H173" s="209">
        <v>1523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41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174</v>
      </c>
      <c r="AT173" s="216" t="s">
        <v>152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403</v>
      </c>
    </row>
    <row r="174" spans="1:51" s="13" customFormat="1" ht="12">
      <c r="A174" s="13"/>
      <c r="B174" s="223"/>
      <c r="C174" s="224"/>
      <c r="D174" s="225" t="s">
        <v>161</v>
      </c>
      <c r="E174" s="226" t="s">
        <v>19</v>
      </c>
      <c r="F174" s="227" t="s">
        <v>317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161</v>
      </c>
      <c r="AU174" s="233" t="s">
        <v>80</v>
      </c>
      <c r="AV174" s="13" t="s">
        <v>78</v>
      </c>
      <c r="AW174" s="13" t="s">
        <v>32</v>
      </c>
      <c r="AX174" s="13" t="s">
        <v>70</v>
      </c>
      <c r="AY174" s="233" t="s">
        <v>149</v>
      </c>
    </row>
    <row r="175" spans="1:51" s="14" customFormat="1" ht="12">
      <c r="A175" s="14"/>
      <c r="B175" s="234"/>
      <c r="C175" s="235"/>
      <c r="D175" s="225" t="s">
        <v>161</v>
      </c>
      <c r="E175" s="236" t="s">
        <v>19</v>
      </c>
      <c r="F175" s="237" t="s">
        <v>404</v>
      </c>
      <c r="G175" s="235"/>
      <c r="H175" s="238">
        <v>1523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161</v>
      </c>
      <c r="AU175" s="244" t="s">
        <v>80</v>
      </c>
      <c r="AV175" s="14" t="s">
        <v>80</v>
      </c>
      <c r="AW175" s="14" t="s">
        <v>32</v>
      </c>
      <c r="AX175" s="14" t="s">
        <v>78</v>
      </c>
      <c r="AY175" s="244" t="s">
        <v>149</v>
      </c>
    </row>
    <row r="176" spans="1:65" s="2" customFormat="1" ht="44.25" customHeight="1">
      <c r="A176" s="39"/>
      <c r="B176" s="40"/>
      <c r="C176" s="205" t="s">
        <v>281</v>
      </c>
      <c r="D176" s="205" t="s">
        <v>152</v>
      </c>
      <c r="E176" s="206" t="s">
        <v>405</v>
      </c>
      <c r="F176" s="207" t="s">
        <v>406</v>
      </c>
      <c r="G176" s="208" t="s">
        <v>391</v>
      </c>
      <c r="H176" s="209">
        <v>162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41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174</v>
      </c>
      <c r="AT176" s="216" t="s">
        <v>152</v>
      </c>
      <c r="AU176" s="216" t="s">
        <v>80</v>
      </c>
      <c r="AY176" s="18" t="s">
        <v>149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78</v>
      </c>
      <c r="BK176" s="217">
        <f>ROUND(I176*H176,2)</f>
        <v>0</v>
      </c>
      <c r="BL176" s="18" t="s">
        <v>174</v>
      </c>
      <c r="BM176" s="216" t="s">
        <v>407</v>
      </c>
    </row>
    <row r="177" spans="1:51" s="13" customFormat="1" ht="12">
      <c r="A177" s="13"/>
      <c r="B177" s="223"/>
      <c r="C177" s="224"/>
      <c r="D177" s="225" t="s">
        <v>161</v>
      </c>
      <c r="E177" s="226" t="s">
        <v>19</v>
      </c>
      <c r="F177" s="227" t="s">
        <v>408</v>
      </c>
      <c r="G177" s="224"/>
      <c r="H177" s="226" t="s">
        <v>19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161</v>
      </c>
      <c r="AU177" s="233" t="s">
        <v>80</v>
      </c>
      <c r="AV177" s="13" t="s">
        <v>78</v>
      </c>
      <c r="AW177" s="13" t="s">
        <v>32</v>
      </c>
      <c r="AX177" s="13" t="s">
        <v>70</v>
      </c>
      <c r="AY177" s="233" t="s">
        <v>149</v>
      </c>
    </row>
    <row r="178" spans="1:51" s="14" customFormat="1" ht="12">
      <c r="A178" s="14"/>
      <c r="B178" s="234"/>
      <c r="C178" s="235"/>
      <c r="D178" s="225" t="s">
        <v>161</v>
      </c>
      <c r="E178" s="236" t="s">
        <v>19</v>
      </c>
      <c r="F178" s="237" t="s">
        <v>409</v>
      </c>
      <c r="G178" s="235"/>
      <c r="H178" s="238">
        <v>92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161</v>
      </c>
      <c r="AU178" s="244" t="s">
        <v>80</v>
      </c>
      <c r="AV178" s="14" t="s">
        <v>80</v>
      </c>
      <c r="AW178" s="14" t="s">
        <v>32</v>
      </c>
      <c r="AX178" s="14" t="s">
        <v>70</v>
      </c>
      <c r="AY178" s="244" t="s">
        <v>149</v>
      </c>
    </row>
    <row r="179" spans="1:51" s="14" customFormat="1" ht="12">
      <c r="A179" s="14"/>
      <c r="B179" s="234"/>
      <c r="C179" s="235"/>
      <c r="D179" s="225" t="s">
        <v>161</v>
      </c>
      <c r="E179" s="236" t="s">
        <v>19</v>
      </c>
      <c r="F179" s="237" t="s">
        <v>410</v>
      </c>
      <c r="G179" s="235"/>
      <c r="H179" s="238">
        <v>45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161</v>
      </c>
      <c r="AU179" s="244" t="s">
        <v>80</v>
      </c>
      <c r="AV179" s="14" t="s">
        <v>80</v>
      </c>
      <c r="AW179" s="14" t="s">
        <v>32</v>
      </c>
      <c r="AX179" s="14" t="s">
        <v>70</v>
      </c>
      <c r="AY179" s="244" t="s">
        <v>149</v>
      </c>
    </row>
    <row r="180" spans="1:51" s="14" customFormat="1" ht="12">
      <c r="A180" s="14"/>
      <c r="B180" s="234"/>
      <c r="C180" s="235"/>
      <c r="D180" s="225" t="s">
        <v>161</v>
      </c>
      <c r="E180" s="236" t="s">
        <v>19</v>
      </c>
      <c r="F180" s="237" t="s">
        <v>411</v>
      </c>
      <c r="G180" s="235"/>
      <c r="H180" s="238">
        <v>25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70</v>
      </c>
      <c r="AY180" s="244" t="s">
        <v>149</v>
      </c>
    </row>
    <row r="181" spans="1:51" s="15" customFormat="1" ht="12">
      <c r="A181" s="15"/>
      <c r="B181" s="245"/>
      <c r="C181" s="246"/>
      <c r="D181" s="225" t="s">
        <v>161</v>
      </c>
      <c r="E181" s="247" t="s">
        <v>19</v>
      </c>
      <c r="F181" s="248" t="s">
        <v>207</v>
      </c>
      <c r="G181" s="246"/>
      <c r="H181" s="249">
        <v>162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161</v>
      </c>
      <c r="AU181" s="255" t="s">
        <v>80</v>
      </c>
      <c r="AV181" s="15" t="s">
        <v>174</v>
      </c>
      <c r="AW181" s="15" t="s">
        <v>32</v>
      </c>
      <c r="AX181" s="15" t="s">
        <v>78</v>
      </c>
      <c r="AY181" s="255" t="s">
        <v>149</v>
      </c>
    </row>
    <row r="182" spans="1:65" s="2" customFormat="1" ht="44.25" customHeight="1">
      <c r="A182" s="39"/>
      <c r="B182" s="40"/>
      <c r="C182" s="205" t="s">
        <v>289</v>
      </c>
      <c r="D182" s="205" t="s">
        <v>152</v>
      </c>
      <c r="E182" s="206" t="s">
        <v>412</v>
      </c>
      <c r="F182" s="207" t="s">
        <v>413</v>
      </c>
      <c r="G182" s="208" t="s">
        <v>391</v>
      </c>
      <c r="H182" s="209">
        <v>84.75</v>
      </c>
      <c r="I182" s="210"/>
      <c r="J182" s="211">
        <f>ROUND(I182*H182,2)</f>
        <v>0</v>
      </c>
      <c r="K182" s="207" t="s">
        <v>19</v>
      </c>
      <c r="L182" s="45"/>
      <c r="M182" s="212" t="s">
        <v>19</v>
      </c>
      <c r="N182" s="213" t="s">
        <v>41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174</v>
      </c>
      <c r="AT182" s="216" t="s">
        <v>152</v>
      </c>
      <c r="AU182" s="216" t="s">
        <v>80</v>
      </c>
      <c r="AY182" s="18" t="s">
        <v>149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78</v>
      </c>
      <c r="BK182" s="217">
        <f>ROUND(I182*H182,2)</f>
        <v>0</v>
      </c>
      <c r="BL182" s="18" t="s">
        <v>174</v>
      </c>
      <c r="BM182" s="216" t="s">
        <v>414</v>
      </c>
    </row>
    <row r="183" spans="1:51" s="13" customFormat="1" ht="12">
      <c r="A183" s="13"/>
      <c r="B183" s="223"/>
      <c r="C183" s="224"/>
      <c r="D183" s="225" t="s">
        <v>161</v>
      </c>
      <c r="E183" s="226" t="s">
        <v>19</v>
      </c>
      <c r="F183" s="227" t="s">
        <v>415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161</v>
      </c>
      <c r="AU183" s="233" t="s">
        <v>80</v>
      </c>
      <c r="AV183" s="13" t="s">
        <v>78</v>
      </c>
      <c r="AW183" s="13" t="s">
        <v>32</v>
      </c>
      <c r="AX183" s="13" t="s">
        <v>70</v>
      </c>
      <c r="AY183" s="233" t="s">
        <v>149</v>
      </c>
    </row>
    <row r="184" spans="1:51" s="14" customFormat="1" ht="12">
      <c r="A184" s="14"/>
      <c r="B184" s="234"/>
      <c r="C184" s="235"/>
      <c r="D184" s="225" t="s">
        <v>161</v>
      </c>
      <c r="E184" s="236" t="s">
        <v>19</v>
      </c>
      <c r="F184" s="237" t="s">
        <v>416</v>
      </c>
      <c r="G184" s="235"/>
      <c r="H184" s="238">
        <v>84.75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161</v>
      </c>
      <c r="AU184" s="244" t="s">
        <v>80</v>
      </c>
      <c r="AV184" s="14" t="s">
        <v>80</v>
      </c>
      <c r="AW184" s="14" t="s">
        <v>32</v>
      </c>
      <c r="AX184" s="14" t="s">
        <v>78</v>
      </c>
      <c r="AY184" s="244" t="s">
        <v>149</v>
      </c>
    </row>
    <row r="185" spans="1:65" s="2" customFormat="1" ht="37.8" customHeight="1">
      <c r="A185" s="39"/>
      <c r="B185" s="40"/>
      <c r="C185" s="205" t="s">
        <v>417</v>
      </c>
      <c r="D185" s="205" t="s">
        <v>152</v>
      </c>
      <c r="E185" s="206" t="s">
        <v>418</v>
      </c>
      <c r="F185" s="207" t="s">
        <v>419</v>
      </c>
      <c r="G185" s="208" t="s">
        <v>391</v>
      </c>
      <c r="H185" s="209">
        <v>28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41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174</v>
      </c>
      <c r="AT185" s="216" t="s">
        <v>152</v>
      </c>
      <c r="AU185" s="216" t="s">
        <v>80</v>
      </c>
      <c r="AY185" s="18" t="s">
        <v>149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78</v>
      </c>
      <c r="BK185" s="217">
        <f>ROUND(I185*H185,2)</f>
        <v>0</v>
      </c>
      <c r="BL185" s="18" t="s">
        <v>174</v>
      </c>
      <c r="BM185" s="216" t="s">
        <v>420</v>
      </c>
    </row>
    <row r="186" spans="1:51" s="13" customFormat="1" ht="12">
      <c r="A186" s="13"/>
      <c r="B186" s="223"/>
      <c r="C186" s="224"/>
      <c r="D186" s="225" t="s">
        <v>161</v>
      </c>
      <c r="E186" s="226" t="s">
        <v>19</v>
      </c>
      <c r="F186" s="227" t="s">
        <v>317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161</v>
      </c>
      <c r="AU186" s="233" t="s">
        <v>80</v>
      </c>
      <c r="AV186" s="13" t="s">
        <v>78</v>
      </c>
      <c r="AW186" s="13" t="s">
        <v>32</v>
      </c>
      <c r="AX186" s="13" t="s">
        <v>70</v>
      </c>
      <c r="AY186" s="233" t="s">
        <v>149</v>
      </c>
    </row>
    <row r="187" spans="1:51" s="14" customFormat="1" ht="12">
      <c r="A187" s="14"/>
      <c r="B187" s="234"/>
      <c r="C187" s="235"/>
      <c r="D187" s="225" t="s">
        <v>161</v>
      </c>
      <c r="E187" s="236" t="s">
        <v>19</v>
      </c>
      <c r="F187" s="237" t="s">
        <v>421</v>
      </c>
      <c r="G187" s="235"/>
      <c r="H187" s="238">
        <v>28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161</v>
      </c>
      <c r="AU187" s="244" t="s">
        <v>80</v>
      </c>
      <c r="AV187" s="14" t="s">
        <v>80</v>
      </c>
      <c r="AW187" s="14" t="s">
        <v>32</v>
      </c>
      <c r="AX187" s="14" t="s">
        <v>78</v>
      </c>
      <c r="AY187" s="244" t="s">
        <v>149</v>
      </c>
    </row>
    <row r="188" spans="1:65" s="2" customFormat="1" ht="44.25" customHeight="1">
      <c r="A188" s="39"/>
      <c r="B188" s="40"/>
      <c r="C188" s="205" t="s">
        <v>422</v>
      </c>
      <c r="D188" s="205" t="s">
        <v>152</v>
      </c>
      <c r="E188" s="206" t="s">
        <v>423</v>
      </c>
      <c r="F188" s="207" t="s">
        <v>424</v>
      </c>
      <c r="G188" s="208" t="s">
        <v>391</v>
      </c>
      <c r="H188" s="209">
        <v>1937.75</v>
      </c>
      <c r="I188" s="210"/>
      <c r="J188" s="211">
        <f>ROUND(I188*H188,2)</f>
        <v>0</v>
      </c>
      <c r="K188" s="207" t="s">
        <v>156</v>
      </c>
      <c r="L188" s="45"/>
      <c r="M188" s="212" t="s">
        <v>19</v>
      </c>
      <c r="N188" s="213" t="s">
        <v>41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174</v>
      </c>
      <c r="AT188" s="216" t="s">
        <v>152</v>
      </c>
      <c r="AU188" s="216" t="s">
        <v>80</v>
      </c>
      <c r="AY188" s="18" t="s">
        <v>149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78</v>
      </c>
      <c r="BK188" s="217">
        <f>ROUND(I188*H188,2)</f>
        <v>0</v>
      </c>
      <c r="BL188" s="18" t="s">
        <v>174</v>
      </c>
      <c r="BM188" s="216" t="s">
        <v>425</v>
      </c>
    </row>
    <row r="189" spans="1:47" s="2" customFormat="1" ht="12">
      <c r="A189" s="39"/>
      <c r="B189" s="40"/>
      <c r="C189" s="41"/>
      <c r="D189" s="218" t="s">
        <v>159</v>
      </c>
      <c r="E189" s="41"/>
      <c r="F189" s="219" t="s">
        <v>426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159</v>
      </c>
      <c r="AU189" s="18" t="s">
        <v>80</v>
      </c>
    </row>
    <row r="190" spans="1:51" s="14" customFormat="1" ht="12">
      <c r="A190" s="14"/>
      <c r="B190" s="234"/>
      <c r="C190" s="235"/>
      <c r="D190" s="225" t="s">
        <v>161</v>
      </c>
      <c r="E190" s="236" t="s">
        <v>19</v>
      </c>
      <c r="F190" s="237" t="s">
        <v>404</v>
      </c>
      <c r="G190" s="235"/>
      <c r="H190" s="238">
        <v>1523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161</v>
      </c>
      <c r="AU190" s="244" t="s">
        <v>80</v>
      </c>
      <c r="AV190" s="14" t="s">
        <v>80</v>
      </c>
      <c r="AW190" s="14" t="s">
        <v>32</v>
      </c>
      <c r="AX190" s="14" t="s">
        <v>70</v>
      </c>
      <c r="AY190" s="244" t="s">
        <v>149</v>
      </c>
    </row>
    <row r="191" spans="1:51" s="14" customFormat="1" ht="12">
      <c r="A191" s="14"/>
      <c r="B191" s="234"/>
      <c r="C191" s="235"/>
      <c r="D191" s="225" t="s">
        <v>161</v>
      </c>
      <c r="E191" s="236" t="s">
        <v>19</v>
      </c>
      <c r="F191" s="237" t="s">
        <v>421</v>
      </c>
      <c r="G191" s="235"/>
      <c r="H191" s="238">
        <v>28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161</v>
      </c>
      <c r="AU191" s="244" t="s">
        <v>80</v>
      </c>
      <c r="AV191" s="14" t="s">
        <v>80</v>
      </c>
      <c r="AW191" s="14" t="s">
        <v>32</v>
      </c>
      <c r="AX191" s="14" t="s">
        <v>70</v>
      </c>
      <c r="AY191" s="244" t="s">
        <v>149</v>
      </c>
    </row>
    <row r="192" spans="1:51" s="14" customFormat="1" ht="12">
      <c r="A192" s="14"/>
      <c r="B192" s="234"/>
      <c r="C192" s="235"/>
      <c r="D192" s="225" t="s">
        <v>161</v>
      </c>
      <c r="E192" s="236" t="s">
        <v>19</v>
      </c>
      <c r="F192" s="237" t="s">
        <v>416</v>
      </c>
      <c r="G192" s="235"/>
      <c r="H192" s="238">
        <v>84.75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161</v>
      </c>
      <c r="AU192" s="244" t="s">
        <v>80</v>
      </c>
      <c r="AV192" s="14" t="s">
        <v>80</v>
      </c>
      <c r="AW192" s="14" t="s">
        <v>32</v>
      </c>
      <c r="AX192" s="14" t="s">
        <v>70</v>
      </c>
      <c r="AY192" s="244" t="s">
        <v>149</v>
      </c>
    </row>
    <row r="193" spans="1:51" s="14" customFormat="1" ht="12">
      <c r="A193" s="14"/>
      <c r="B193" s="234"/>
      <c r="C193" s="235"/>
      <c r="D193" s="225" t="s">
        <v>161</v>
      </c>
      <c r="E193" s="236" t="s">
        <v>19</v>
      </c>
      <c r="F193" s="237" t="s">
        <v>409</v>
      </c>
      <c r="G193" s="235"/>
      <c r="H193" s="238">
        <v>92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161</v>
      </c>
      <c r="AU193" s="244" t="s">
        <v>80</v>
      </c>
      <c r="AV193" s="14" t="s">
        <v>80</v>
      </c>
      <c r="AW193" s="14" t="s">
        <v>32</v>
      </c>
      <c r="AX193" s="14" t="s">
        <v>70</v>
      </c>
      <c r="AY193" s="244" t="s">
        <v>149</v>
      </c>
    </row>
    <row r="194" spans="1:51" s="14" customFormat="1" ht="12">
      <c r="A194" s="14"/>
      <c r="B194" s="234"/>
      <c r="C194" s="235"/>
      <c r="D194" s="225" t="s">
        <v>161</v>
      </c>
      <c r="E194" s="236" t="s">
        <v>19</v>
      </c>
      <c r="F194" s="237" t="s">
        <v>410</v>
      </c>
      <c r="G194" s="235"/>
      <c r="H194" s="238">
        <v>45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161</v>
      </c>
      <c r="AU194" s="244" t="s">
        <v>80</v>
      </c>
      <c r="AV194" s="14" t="s">
        <v>80</v>
      </c>
      <c r="AW194" s="14" t="s">
        <v>32</v>
      </c>
      <c r="AX194" s="14" t="s">
        <v>70</v>
      </c>
      <c r="AY194" s="244" t="s">
        <v>149</v>
      </c>
    </row>
    <row r="195" spans="1:51" s="14" customFormat="1" ht="12">
      <c r="A195" s="14"/>
      <c r="B195" s="234"/>
      <c r="C195" s="235"/>
      <c r="D195" s="225" t="s">
        <v>161</v>
      </c>
      <c r="E195" s="236" t="s">
        <v>19</v>
      </c>
      <c r="F195" s="237" t="s">
        <v>411</v>
      </c>
      <c r="G195" s="235"/>
      <c r="H195" s="238">
        <v>25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161</v>
      </c>
      <c r="AU195" s="244" t="s">
        <v>80</v>
      </c>
      <c r="AV195" s="14" t="s">
        <v>80</v>
      </c>
      <c r="AW195" s="14" t="s">
        <v>32</v>
      </c>
      <c r="AX195" s="14" t="s">
        <v>70</v>
      </c>
      <c r="AY195" s="244" t="s">
        <v>149</v>
      </c>
    </row>
    <row r="196" spans="1:51" s="14" customFormat="1" ht="12">
      <c r="A196" s="14"/>
      <c r="B196" s="234"/>
      <c r="C196" s="235"/>
      <c r="D196" s="225" t="s">
        <v>161</v>
      </c>
      <c r="E196" s="236" t="s">
        <v>19</v>
      </c>
      <c r="F196" s="237" t="s">
        <v>393</v>
      </c>
      <c r="G196" s="235"/>
      <c r="H196" s="238">
        <v>140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161</v>
      </c>
      <c r="AU196" s="244" t="s">
        <v>80</v>
      </c>
      <c r="AV196" s="14" t="s">
        <v>80</v>
      </c>
      <c r="AW196" s="14" t="s">
        <v>32</v>
      </c>
      <c r="AX196" s="14" t="s">
        <v>70</v>
      </c>
      <c r="AY196" s="244" t="s">
        <v>149</v>
      </c>
    </row>
    <row r="197" spans="1:51" s="15" customFormat="1" ht="12">
      <c r="A197" s="15"/>
      <c r="B197" s="245"/>
      <c r="C197" s="246"/>
      <c r="D197" s="225" t="s">
        <v>161</v>
      </c>
      <c r="E197" s="247" t="s">
        <v>19</v>
      </c>
      <c r="F197" s="248" t="s">
        <v>207</v>
      </c>
      <c r="G197" s="246"/>
      <c r="H197" s="249">
        <v>1937.75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161</v>
      </c>
      <c r="AU197" s="255" t="s">
        <v>80</v>
      </c>
      <c r="AV197" s="15" t="s">
        <v>174</v>
      </c>
      <c r="AW197" s="15" t="s">
        <v>32</v>
      </c>
      <c r="AX197" s="15" t="s">
        <v>78</v>
      </c>
      <c r="AY197" s="255" t="s">
        <v>149</v>
      </c>
    </row>
    <row r="198" spans="1:65" s="2" customFormat="1" ht="44.25" customHeight="1">
      <c r="A198" s="39"/>
      <c r="B198" s="40"/>
      <c r="C198" s="205" t="s">
        <v>427</v>
      </c>
      <c r="D198" s="205" t="s">
        <v>152</v>
      </c>
      <c r="E198" s="206" t="s">
        <v>428</v>
      </c>
      <c r="F198" s="207" t="s">
        <v>429</v>
      </c>
      <c r="G198" s="208" t="s">
        <v>391</v>
      </c>
      <c r="H198" s="209">
        <v>76.65</v>
      </c>
      <c r="I198" s="210"/>
      <c r="J198" s="211">
        <f>ROUND(I198*H198,2)</f>
        <v>0</v>
      </c>
      <c r="K198" s="207" t="s">
        <v>156</v>
      </c>
      <c r="L198" s="45"/>
      <c r="M198" s="212" t="s">
        <v>19</v>
      </c>
      <c r="N198" s="213" t="s">
        <v>41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174</v>
      </c>
      <c r="AT198" s="216" t="s">
        <v>152</v>
      </c>
      <c r="AU198" s="216" t="s">
        <v>80</v>
      </c>
      <c r="AY198" s="18" t="s">
        <v>149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78</v>
      </c>
      <c r="BK198" s="217">
        <f>ROUND(I198*H198,2)</f>
        <v>0</v>
      </c>
      <c r="BL198" s="18" t="s">
        <v>174</v>
      </c>
      <c r="BM198" s="216" t="s">
        <v>430</v>
      </c>
    </row>
    <row r="199" spans="1:47" s="2" customFormat="1" ht="12">
      <c r="A199" s="39"/>
      <c r="B199" s="40"/>
      <c r="C199" s="41"/>
      <c r="D199" s="218" t="s">
        <v>159</v>
      </c>
      <c r="E199" s="41"/>
      <c r="F199" s="219" t="s">
        <v>431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159</v>
      </c>
      <c r="AU199" s="18" t="s">
        <v>80</v>
      </c>
    </row>
    <row r="200" spans="1:51" s="14" customFormat="1" ht="12">
      <c r="A200" s="14"/>
      <c r="B200" s="234"/>
      <c r="C200" s="235"/>
      <c r="D200" s="225" t="s">
        <v>161</v>
      </c>
      <c r="E200" s="236" t="s">
        <v>19</v>
      </c>
      <c r="F200" s="237" t="s">
        <v>432</v>
      </c>
      <c r="G200" s="235"/>
      <c r="H200" s="238">
        <v>76.65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161</v>
      </c>
      <c r="AU200" s="244" t="s">
        <v>80</v>
      </c>
      <c r="AV200" s="14" t="s">
        <v>80</v>
      </c>
      <c r="AW200" s="14" t="s">
        <v>32</v>
      </c>
      <c r="AX200" s="14" t="s">
        <v>78</v>
      </c>
      <c r="AY200" s="244" t="s">
        <v>149</v>
      </c>
    </row>
    <row r="201" spans="1:65" s="2" customFormat="1" ht="44.25" customHeight="1">
      <c r="A201" s="39"/>
      <c r="B201" s="40"/>
      <c r="C201" s="205" t="s">
        <v>433</v>
      </c>
      <c r="D201" s="205" t="s">
        <v>152</v>
      </c>
      <c r="E201" s="206" t="s">
        <v>434</v>
      </c>
      <c r="F201" s="207" t="s">
        <v>435</v>
      </c>
      <c r="G201" s="208" t="s">
        <v>391</v>
      </c>
      <c r="H201" s="209">
        <v>961.3</v>
      </c>
      <c r="I201" s="210"/>
      <c r="J201" s="211">
        <f>ROUND(I201*H201,2)</f>
        <v>0</v>
      </c>
      <c r="K201" s="207" t="s">
        <v>156</v>
      </c>
      <c r="L201" s="45"/>
      <c r="M201" s="212" t="s">
        <v>19</v>
      </c>
      <c r="N201" s="213" t="s">
        <v>41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174</v>
      </c>
      <c r="AT201" s="216" t="s">
        <v>152</v>
      </c>
      <c r="AU201" s="216" t="s">
        <v>80</v>
      </c>
      <c r="AY201" s="18" t="s">
        <v>149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78</v>
      </c>
      <c r="BK201" s="217">
        <f>ROUND(I201*H201,2)</f>
        <v>0</v>
      </c>
      <c r="BL201" s="18" t="s">
        <v>174</v>
      </c>
      <c r="BM201" s="216" t="s">
        <v>436</v>
      </c>
    </row>
    <row r="202" spans="1:47" s="2" customFormat="1" ht="12">
      <c r="A202" s="39"/>
      <c r="B202" s="40"/>
      <c r="C202" s="41"/>
      <c r="D202" s="218" t="s">
        <v>159</v>
      </c>
      <c r="E202" s="41"/>
      <c r="F202" s="219" t="s">
        <v>437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159</v>
      </c>
      <c r="AU202" s="18" t="s">
        <v>80</v>
      </c>
    </row>
    <row r="203" spans="1:51" s="14" customFormat="1" ht="12">
      <c r="A203" s="14"/>
      <c r="B203" s="234"/>
      <c r="C203" s="235"/>
      <c r="D203" s="225" t="s">
        <v>161</v>
      </c>
      <c r="E203" s="236" t="s">
        <v>19</v>
      </c>
      <c r="F203" s="237" t="s">
        <v>438</v>
      </c>
      <c r="G203" s="235"/>
      <c r="H203" s="238">
        <v>961.3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161</v>
      </c>
      <c r="AU203" s="244" t="s">
        <v>80</v>
      </c>
      <c r="AV203" s="14" t="s">
        <v>80</v>
      </c>
      <c r="AW203" s="14" t="s">
        <v>32</v>
      </c>
      <c r="AX203" s="14" t="s">
        <v>78</v>
      </c>
      <c r="AY203" s="244" t="s">
        <v>149</v>
      </c>
    </row>
    <row r="204" spans="1:65" s="2" customFormat="1" ht="16.5" customHeight="1">
      <c r="A204" s="39"/>
      <c r="B204" s="40"/>
      <c r="C204" s="259" t="s">
        <v>439</v>
      </c>
      <c r="D204" s="259" t="s">
        <v>440</v>
      </c>
      <c r="E204" s="260" t="s">
        <v>441</v>
      </c>
      <c r="F204" s="261" t="s">
        <v>442</v>
      </c>
      <c r="G204" s="262" t="s">
        <v>443</v>
      </c>
      <c r="H204" s="263">
        <v>145.635</v>
      </c>
      <c r="I204" s="264"/>
      <c r="J204" s="265">
        <f>ROUND(I204*H204,2)</f>
        <v>0</v>
      </c>
      <c r="K204" s="261" t="s">
        <v>156</v>
      </c>
      <c r="L204" s="266"/>
      <c r="M204" s="267" t="s">
        <v>19</v>
      </c>
      <c r="N204" s="268" t="s">
        <v>41</v>
      </c>
      <c r="O204" s="85"/>
      <c r="P204" s="214">
        <f>O204*H204</f>
        <v>0</v>
      </c>
      <c r="Q204" s="214">
        <v>1</v>
      </c>
      <c r="R204" s="214">
        <f>Q204*H204</f>
        <v>145.635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195</v>
      </c>
      <c r="AT204" s="216" t="s">
        <v>440</v>
      </c>
      <c r="AU204" s="216" t="s">
        <v>80</v>
      </c>
      <c r="AY204" s="18" t="s">
        <v>149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78</v>
      </c>
      <c r="BK204" s="217">
        <f>ROUND(I204*H204,2)</f>
        <v>0</v>
      </c>
      <c r="BL204" s="18" t="s">
        <v>174</v>
      </c>
      <c r="BM204" s="216" t="s">
        <v>444</v>
      </c>
    </row>
    <row r="205" spans="1:51" s="14" customFormat="1" ht="12">
      <c r="A205" s="14"/>
      <c r="B205" s="234"/>
      <c r="C205" s="235"/>
      <c r="D205" s="225" t="s">
        <v>161</v>
      </c>
      <c r="E205" s="236" t="s">
        <v>19</v>
      </c>
      <c r="F205" s="237" t="s">
        <v>445</v>
      </c>
      <c r="G205" s="235"/>
      <c r="H205" s="238">
        <v>145.635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161</v>
      </c>
      <c r="AU205" s="244" t="s">
        <v>80</v>
      </c>
      <c r="AV205" s="14" t="s">
        <v>80</v>
      </c>
      <c r="AW205" s="14" t="s">
        <v>32</v>
      </c>
      <c r="AX205" s="14" t="s">
        <v>78</v>
      </c>
      <c r="AY205" s="244" t="s">
        <v>149</v>
      </c>
    </row>
    <row r="206" spans="1:65" s="2" customFormat="1" ht="16.5" customHeight="1">
      <c r="A206" s="39"/>
      <c r="B206" s="40"/>
      <c r="C206" s="259" t="s">
        <v>446</v>
      </c>
      <c r="D206" s="259" t="s">
        <v>440</v>
      </c>
      <c r="E206" s="260" t="s">
        <v>447</v>
      </c>
      <c r="F206" s="261" t="s">
        <v>448</v>
      </c>
      <c r="G206" s="262" t="s">
        <v>443</v>
      </c>
      <c r="H206" s="263">
        <v>1922.6</v>
      </c>
      <c r="I206" s="264"/>
      <c r="J206" s="265">
        <f>ROUND(I206*H206,2)</f>
        <v>0</v>
      </c>
      <c r="K206" s="261" t="s">
        <v>156</v>
      </c>
      <c r="L206" s="266"/>
      <c r="M206" s="267" t="s">
        <v>19</v>
      </c>
      <c r="N206" s="268" t="s">
        <v>41</v>
      </c>
      <c r="O206" s="85"/>
      <c r="P206" s="214">
        <f>O206*H206</f>
        <v>0</v>
      </c>
      <c r="Q206" s="214">
        <v>1</v>
      </c>
      <c r="R206" s="214">
        <f>Q206*H206</f>
        <v>1922.6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195</v>
      </c>
      <c r="AT206" s="216" t="s">
        <v>440</v>
      </c>
      <c r="AU206" s="216" t="s">
        <v>80</v>
      </c>
      <c r="AY206" s="18" t="s">
        <v>149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78</v>
      </c>
      <c r="BK206" s="217">
        <f>ROUND(I206*H206,2)</f>
        <v>0</v>
      </c>
      <c r="BL206" s="18" t="s">
        <v>174</v>
      </c>
      <c r="BM206" s="216" t="s">
        <v>449</v>
      </c>
    </row>
    <row r="207" spans="1:51" s="13" customFormat="1" ht="12">
      <c r="A207" s="13"/>
      <c r="B207" s="223"/>
      <c r="C207" s="224"/>
      <c r="D207" s="225" t="s">
        <v>161</v>
      </c>
      <c r="E207" s="226" t="s">
        <v>19</v>
      </c>
      <c r="F207" s="227" t="s">
        <v>450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161</v>
      </c>
      <c r="AU207" s="233" t="s">
        <v>80</v>
      </c>
      <c r="AV207" s="13" t="s">
        <v>78</v>
      </c>
      <c r="AW207" s="13" t="s">
        <v>32</v>
      </c>
      <c r="AX207" s="13" t="s">
        <v>70</v>
      </c>
      <c r="AY207" s="233" t="s">
        <v>149</v>
      </c>
    </row>
    <row r="208" spans="1:51" s="14" customFormat="1" ht="12">
      <c r="A208" s="14"/>
      <c r="B208" s="234"/>
      <c r="C208" s="235"/>
      <c r="D208" s="225" t="s">
        <v>161</v>
      </c>
      <c r="E208" s="236" t="s">
        <v>19</v>
      </c>
      <c r="F208" s="237" t="s">
        <v>451</v>
      </c>
      <c r="G208" s="235"/>
      <c r="H208" s="238">
        <v>1922.6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161</v>
      </c>
      <c r="AU208" s="244" t="s">
        <v>80</v>
      </c>
      <c r="AV208" s="14" t="s">
        <v>80</v>
      </c>
      <c r="AW208" s="14" t="s">
        <v>32</v>
      </c>
      <c r="AX208" s="14" t="s">
        <v>78</v>
      </c>
      <c r="AY208" s="244" t="s">
        <v>149</v>
      </c>
    </row>
    <row r="209" spans="1:65" s="2" customFormat="1" ht="44.25" customHeight="1">
      <c r="A209" s="39"/>
      <c r="B209" s="40"/>
      <c r="C209" s="205" t="s">
        <v>452</v>
      </c>
      <c r="D209" s="205" t="s">
        <v>152</v>
      </c>
      <c r="E209" s="206" t="s">
        <v>453</v>
      </c>
      <c r="F209" s="207" t="s">
        <v>454</v>
      </c>
      <c r="G209" s="208" t="s">
        <v>391</v>
      </c>
      <c r="H209" s="209">
        <v>961.3</v>
      </c>
      <c r="I209" s="210"/>
      <c r="J209" s="211">
        <f>ROUND(I209*H209,2)</f>
        <v>0</v>
      </c>
      <c r="K209" s="207" t="s">
        <v>156</v>
      </c>
      <c r="L209" s="45"/>
      <c r="M209" s="212" t="s">
        <v>19</v>
      </c>
      <c r="N209" s="213" t="s">
        <v>41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174</v>
      </c>
      <c r="AT209" s="216" t="s">
        <v>152</v>
      </c>
      <c r="AU209" s="216" t="s">
        <v>80</v>
      </c>
      <c r="AY209" s="18" t="s">
        <v>149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78</v>
      </c>
      <c r="BK209" s="217">
        <f>ROUND(I209*H209,2)</f>
        <v>0</v>
      </c>
      <c r="BL209" s="18" t="s">
        <v>174</v>
      </c>
      <c r="BM209" s="216" t="s">
        <v>455</v>
      </c>
    </row>
    <row r="210" spans="1:47" s="2" customFormat="1" ht="12">
      <c r="A210" s="39"/>
      <c r="B210" s="40"/>
      <c r="C210" s="41"/>
      <c r="D210" s="218" t="s">
        <v>159</v>
      </c>
      <c r="E210" s="41"/>
      <c r="F210" s="219" t="s">
        <v>456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159</v>
      </c>
      <c r="AU210" s="18" t="s">
        <v>80</v>
      </c>
    </row>
    <row r="211" spans="1:51" s="13" customFormat="1" ht="12">
      <c r="A211" s="13"/>
      <c r="B211" s="223"/>
      <c r="C211" s="224"/>
      <c r="D211" s="225" t="s">
        <v>161</v>
      </c>
      <c r="E211" s="226" t="s">
        <v>19</v>
      </c>
      <c r="F211" s="227" t="s">
        <v>457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161</v>
      </c>
      <c r="AU211" s="233" t="s">
        <v>80</v>
      </c>
      <c r="AV211" s="13" t="s">
        <v>78</v>
      </c>
      <c r="AW211" s="13" t="s">
        <v>32</v>
      </c>
      <c r="AX211" s="13" t="s">
        <v>70</v>
      </c>
      <c r="AY211" s="233" t="s">
        <v>149</v>
      </c>
    </row>
    <row r="212" spans="1:51" s="14" customFormat="1" ht="12">
      <c r="A212" s="14"/>
      <c r="B212" s="234"/>
      <c r="C212" s="235"/>
      <c r="D212" s="225" t="s">
        <v>161</v>
      </c>
      <c r="E212" s="236" t="s">
        <v>19</v>
      </c>
      <c r="F212" s="237" t="s">
        <v>458</v>
      </c>
      <c r="G212" s="235"/>
      <c r="H212" s="238">
        <v>961.3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161</v>
      </c>
      <c r="AU212" s="244" t="s">
        <v>80</v>
      </c>
      <c r="AV212" s="14" t="s">
        <v>80</v>
      </c>
      <c r="AW212" s="14" t="s">
        <v>32</v>
      </c>
      <c r="AX212" s="14" t="s">
        <v>78</v>
      </c>
      <c r="AY212" s="244" t="s">
        <v>149</v>
      </c>
    </row>
    <row r="213" spans="1:65" s="2" customFormat="1" ht="16.5" customHeight="1">
      <c r="A213" s="39"/>
      <c r="B213" s="40"/>
      <c r="C213" s="259" t="s">
        <v>459</v>
      </c>
      <c r="D213" s="259" t="s">
        <v>440</v>
      </c>
      <c r="E213" s="260" t="s">
        <v>460</v>
      </c>
      <c r="F213" s="261" t="s">
        <v>461</v>
      </c>
      <c r="G213" s="262" t="s">
        <v>443</v>
      </c>
      <c r="H213" s="263">
        <v>1826.47</v>
      </c>
      <c r="I213" s="264"/>
      <c r="J213" s="265">
        <f>ROUND(I213*H213,2)</f>
        <v>0</v>
      </c>
      <c r="K213" s="261" t="s">
        <v>156</v>
      </c>
      <c r="L213" s="266"/>
      <c r="M213" s="267" t="s">
        <v>19</v>
      </c>
      <c r="N213" s="268" t="s">
        <v>41</v>
      </c>
      <c r="O213" s="85"/>
      <c r="P213" s="214">
        <f>O213*H213</f>
        <v>0</v>
      </c>
      <c r="Q213" s="214">
        <v>1</v>
      </c>
      <c r="R213" s="214">
        <f>Q213*H213</f>
        <v>1826.47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195</v>
      </c>
      <c r="AT213" s="216" t="s">
        <v>440</v>
      </c>
      <c r="AU213" s="216" t="s">
        <v>80</v>
      </c>
      <c r="AY213" s="18" t="s">
        <v>149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78</v>
      </c>
      <c r="BK213" s="217">
        <f>ROUND(I213*H213,2)</f>
        <v>0</v>
      </c>
      <c r="BL213" s="18" t="s">
        <v>174</v>
      </c>
      <c r="BM213" s="216" t="s">
        <v>462</v>
      </c>
    </row>
    <row r="214" spans="1:51" s="13" customFormat="1" ht="12">
      <c r="A214" s="13"/>
      <c r="B214" s="223"/>
      <c r="C214" s="224"/>
      <c r="D214" s="225" t="s">
        <v>161</v>
      </c>
      <c r="E214" s="226" t="s">
        <v>19</v>
      </c>
      <c r="F214" s="227" t="s">
        <v>457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161</v>
      </c>
      <c r="AU214" s="233" t="s">
        <v>80</v>
      </c>
      <c r="AV214" s="13" t="s">
        <v>78</v>
      </c>
      <c r="AW214" s="13" t="s">
        <v>32</v>
      </c>
      <c r="AX214" s="13" t="s">
        <v>70</v>
      </c>
      <c r="AY214" s="233" t="s">
        <v>149</v>
      </c>
    </row>
    <row r="215" spans="1:51" s="14" customFormat="1" ht="12">
      <c r="A215" s="14"/>
      <c r="B215" s="234"/>
      <c r="C215" s="235"/>
      <c r="D215" s="225" t="s">
        <v>161</v>
      </c>
      <c r="E215" s="236" t="s">
        <v>19</v>
      </c>
      <c r="F215" s="237" t="s">
        <v>463</v>
      </c>
      <c r="G215" s="235"/>
      <c r="H215" s="238">
        <v>1826.47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161</v>
      </c>
      <c r="AU215" s="244" t="s">
        <v>80</v>
      </c>
      <c r="AV215" s="14" t="s">
        <v>80</v>
      </c>
      <c r="AW215" s="14" t="s">
        <v>32</v>
      </c>
      <c r="AX215" s="14" t="s">
        <v>78</v>
      </c>
      <c r="AY215" s="244" t="s">
        <v>149</v>
      </c>
    </row>
    <row r="216" spans="1:65" s="2" customFormat="1" ht="55.5" customHeight="1">
      <c r="A216" s="39"/>
      <c r="B216" s="40"/>
      <c r="C216" s="205" t="s">
        <v>464</v>
      </c>
      <c r="D216" s="205" t="s">
        <v>152</v>
      </c>
      <c r="E216" s="206" t="s">
        <v>465</v>
      </c>
      <c r="F216" s="207" t="s">
        <v>466</v>
      </c>
      <c r="G216" s="208" t="s">
        <v>391</v>
      </c>
      <c r="H216" s="209">
        <v>1184.7</v>
      </c>
      <c r="I216" s="210"/>
      <c r="J216" s="211">
        <f>ROUND(I216*H216,2)</f>
        <v>0</v>
      </c>
      <c r="K216" s="207" t="s">
        <v>156</v>
      </c>
      <c r="L216" s="45"/>
      <c r="M216" s="212" t="s">
        <v>19</v>
      </c>
      <c r="N216" s="213" t="s">
        <v>41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174</v>
      </c>
      <c r="AT216" s="216" t="s">
        <v>152</v>
      </c>
      <c r="AU216" s="216" t="s">
        <v>80</v>
      </c>
      <c r="AY216" s="18" t="s">
        <v>149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78</v>
      </c>
      <c r="BK216" s="217">
        <f>ROUND(I216*H216,2)</f>
        <v>0</v>
      </c>
      <c r="BL216" s="18" t="s">
        <v>174</v>
      </c>
      <c r="BM216" s="216" t="s">
        <v>467</v>
      </c>
    </row>
    <row r="217" spans="1:47" s="2" customFormat="1" ht="12">
      <c r="A217" s="39"/>
      <c r="B217" s="40"/>
      <c r="C217" s="41"/>
      <c r="D217" s="218" t="s">
        <v>159</v>
      </c>
      <c r="E217" s="41"/>
      <c r="F217" s="219" t="s">
        <v>468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159</v>
      </c>
      <c r="AU217" s="18" t="s">
        <v>80</v>
      </c>
    </row>
    <row r="218" spans="1:51" s="14" customFormat="1" ht="12">
      <c r="A218" s="14"/>
      <c r="B218" s="234"/>
      <c r="C218" s="235"/>
      <c r="D218" s="225" t="s">
        <v>161</v>
      </c>
      <c r="E218" s="236" t="s">
        <v>19</v>
      </c>
      <c r="F218" s="237" t="s">
        <v>469</v>
      </c>
      <c r="G218" s="235"/>
      <c r="H218" s="238">
        <v>1184.7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161</v>
      </c>
      <c r="AU218" s="244" t="s">
        <v>80</v>
      </c>
      <c r="AV218" s="14" t="s">
        <v>80</v>
      </c>
      <c r="AW218" s="14" t="s">
        <v>32</v>
      </c>
      <c r="AX218" s="14" t="s">
        <v>78</v>
      </c>
      <c r="AY218" s="244" t="s">
        <v>149</v>
      </c>
    </row>
    <row r="219" spans="1:65" s="2" customFormat="1" ht="16.5" customHeight="1">
      <c r="A219" s="39"/>
      <c r="B219" s="40"/>
      <c r="C219" s="259" t="s">
        <v>470</v>
      </c>
      <c r="D219" s="259" t="s">
        <v>440</v>
      </c>
      <c r="E219" s="260" t="s">
        <v>471</v>
      </c>
      <c r="F219" s="261" t="s">
        <v>472</v>
      </c>
      <c r="G219" s="262" t="s">
        <v>443</v>
      </c>
      <c r="H219" s="263">
        <v>2132.46</v>
      </c>
      <c r="I219" s="264"/>
      <c r="J219" s="265">
        <f>ROUND(I219*H219,2)</f>
        <v>0</v>
      </c>
      <c r="K219" s="261" t="s">
        <v>156</v>
      </c>
      <c r="L219" s="266"/>
      <c r="M219" s="267" t="s">
        <v>19</v>
      </c>
      <c r="N219" s="268" t="s">
        <v>41</v>
      </c>
      <c r="O219" s="85"/>
      <c r="P219" s="214">
        <f>O219*H219</f>
        <v>0</v>
      </c>
      <c r="Q219" s="214">
        <v>1</v>
      </c>
      <c r="R219" s="214">
        <f>Q219*H219</f>
        <v>2132.46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195</v>
      </c>
      <c r="AT219" s="216" t="s">
        <v>440</v>
      </c>
      <c r="AU219" s="216" t="s">
        <v>80</v>
      </c>
      <c r="AY219" s="18" t="s">
        <v>149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78</v>
      </c>
      <c r="BK219" s="217">
        <f>ROUND(I219*H219,2)</f>
        <v>0</v>
      </c>
      <c r="BL219" s="18" t="s">
        <v>174</v>
      </c>
      <c r="BM219" s="216" t="s">
        <v>473</v>
      </c>
    </row>
    <row r="220" spans="1:51" s="14" customFormat="1" ht="12">
      <c r="A220" s="14"/>
      <c r="B220" s="234"/>
      <c r="C220" s="235"/>
      <c r="D220" s="225" t="s">
        <v>161</v>
      </c>
      <c r="E220" s="236" t="s">
        <v>19</v>
      </c>
      <c r="F220" s="237" t="s">
        <v>474</v>
      </c>
      <c r="G220" s="235"/>
      <c r="H220" s="238">
        <v>2132.46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161</v>
      </c>
      <c r="AU220" s="244" t="s">
        <v>80</v>
      </c>
      <c r="AV220" s="14" t="s">
        <v>80</v>
      </c>
      <c r="AW220" s="14" t="s">
        <v>32</v>
      </c>
      <c r="AX220" s="14" t="s">
        <v>78</v>
      </c>
      <c r="AY220" s="244" t="s">
        <v>149</v>
      </c>
    </row>
    <row r="221" spans="1:65" s="2" customFormat="1" ht="44.25" customHeight="1">
      <c r="A221" s="39"/>
      <c r="B221" s="40"/>
      <c r="C221" s="205" t="s">
        <v>475</v>
      </c>
      <c r="D221" s="205" t="s">
        <v>152</v>
      </c>
      <c r="E221" s="206" t="s">
        <v>476</v>
      </c>
      <c r="F221" s="207" t="s">
        <v>477</v>
      </c>
      <c r="G221" s="208" t="s">
        <v>443</v>
      </c>
      <c r="H221" s="209">
        <v>7837.7</v>
      </c>
      <c r="I221" s="210"/>
      <c r="J221" s="211">
        <f>ROUND(I221*H221,2)</f>
        <v>0</v>
      </c>
      <c r="K221" s="207" t="s">
        <v>156</v>
      </c>
      <c r="L221" s="45"/>
      <c r="M221" s="212" t="s">
        <v>19</v>
      </c>
      <c r="N221" s="213" t="s">
        <v>41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174</v>
      </c>
      <c r="AT221" s="216" t="s">
        <v>152</v>
      </c>
      <c r="AU221" s="216" t="s">
        <v>80</v>
      </c>
      <c r="AY221" s="18" t="s">
        <v>149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78</v>
      </c>
      <c r="BK221" s="217">
        <f>ROUND(I221*H221,2)</f>
        <v>0</v>
      </c>
      <c r="BL221" s="18" t="s">
        <v>174</v>
      </c>
      <c r="BM221" s="216" t="s">
        <v>478</v>
      </c>
    </row>
    <row r="222" spans="1:47" s="2" customFormat="1" ht="12">
      <c r="A222" s="39"/>
      <c r="B222" s="40"/>
      <c r="C222" s="41"/>
      <c r="D222" s="218" t="s">
        <v>159</v>
      </c>
      <c r="E222" s="41"/>
      <c r="F222" s="219" t="s">
        <v>479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159</v>
      </c>
      <c r="AU222" s="18" t="s">
        <v>80</v>
      </c>
    </row>
    <row r="223" spans="1:51" s="14" customFormat="1" ht="12">
      <c r="A223" s="14"/>
      <c r="B223" s="234"/>
      <c r="C223" s="235"/>
      <c r="D223" s="225" t="s">
        <v>161</v>
      </c>
      <c r="E223" s="236" t="s">
        <v>19</v>
      </c>
      <c r="F223" s="237" t="s">
        <v>480</v>
      </c>
      <c r="G223" s="235"/>
      <c r="H223" s="238">
        <v>280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161</v>
      </c>
      <c r="AU223" s="244" t="s">
        <v>80</v>
      </c>
      <c r="AV223" s="14" t="s">
        <v>80</v>
      </c>
      <c r="AW223" s="14" t="s">
        <v>32</v>
      </c>
      <c r="AX223" s="14" t="s">
        <v>70</v>
      </c>
      <c r="AY223" s="244" t="s">
        <v>149</v>
      </c>
    </row>
    <row r="224" spans="1:51" s="14" customFormat="1" ht="12">
      <c r="A224" s="14"/>
      <c r="B224" s="234"/>
      <c r="C224" s="235"/>
      <c r="D224" s="225" t="s">
        <v>161</v>
      </c>
      <c r="E224" s="236" t="s">
        <v>19</v>
      </c>
      <c r="F224" s="237" t="s">
        <v>481</v>
      </c>
      <c r="G224" s="235"/>
      <c r="H224" s="238">
        <v>940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161</v>
      </c>
      <c r="AU224" s="244" t="s">
        <v>80</v>
      </c>
      <c r="AV224" s="14" t="s">
        <v>80</v>
      </c>
      <c r="AW224" s="14" t="s">
        <v>32</v>
      </c>
      <c r="AX224" s="14" t="s">
        <v>70</v>
      </c>
      <c r="AY224" s="244" t="s">
        <v>149</v>
      </c>
    </row>
    <row r="225" spans="1:51" s="14" customFormat="1" ht="12">
      <c r="A225" s="14"/>
      <c r="B225" s="234"/>
      <c r="C225" s="235"/>
      <c r="D225" s="225" t="s">
        <v>161</v>
      </c>
      <c r="E225" s="236" t="s">
        <v>19</v>
      </c>
      <c r="F225" s="237" t="s">
        <v>482</v>
      </c>
      <c r="G225" s="235"/>
      <c r="H225" s="238">
        <v>2251.6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161</v>
      </c>
      <c r="AU225" s="244" t="s">
        <v>80</v>
      </c>
      <c r="AV225" s="14" t="s">
        <v>80</v>
      </c>
      <c r="AW225" s="14" t="s">
        <v>32</v>
      </c>
      <c r="AX225" s="14" t="s">
        <v>70</v>
      </c>
      <c r="AY225" s="244" t="s">
        <v>149</v>
      </c>
    </row>
    <row r="226" spans="1:51" s="14" customFormat="1" ht="12">
      <c r="A226" s="14"/>
      <c r="B226" s="234"/>
      <c r="C226" s="235"/>
      <c r="D226" s="225" t="s">
        <v>161</v>
      </c>
      <c r="E226" s="236" t="s">
        <v>19</v>
      </c>
      <c r="F226" s="237" t="s">
        <v>483</v>
      </c>
      <c r="G226" s="235"/>
      <c r="H226" s="238">
        <v>770.6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161</v>
      </c>
      <c r="AU226" s="244" t="s">
        <v>80</v>
      </c>
      <c r="AV226" s="14" t="s">
        <v>80</v>
      </c>
      <c r="AW226" s="14" t="s">
        <v>32</v>
      </c>
      <c r="AX226" s="14" t="s">
        <v>70</v>
      </c>
      <c r="AY226" s="244" t="s">
        <v>149</v>
      </c>
    </row>
    <row r="227" spans="1:51" s="14" customFormat="1" ht="12">
      <c r="A227" s="14"/>
      <c r="B227" s="234"/>
      <c r="C227" s="235"/>
      <c r="D227" s="225" t="s">
        <v>161</v>
      </c>
      <c r="E227" s="236" t="s">
        <v>19</v>
      </c>
      <c r="F227" s="237" t="s">
        <v>484</v>
      </c>
      <c r="G227" s="235"/>
      <c r="H227" s="238">
        <v>184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161</v>
      </c>
      <c r="AU227" s="244" t="s">
        <v>80</v>
      </c>
      <c r="AV227" s="14" t="s">
        <v>80</v>
      </c>
      <c r="AW227" s="14" t="s">
        <v>32</v>
      </c>
      <c r="AX227" s="14" t="s">
        <v>70</v>
      </c>
      <c r="AY227" s="244" t="s">
        <v>149</v>
      </c>
    </row>
    <row r="228" spans="1:51" s="14" customFormat="1" ht="12">
      <c r="A228" s="14"/>
      <c r="B228" s="234"/>
      <c r="C228" s="235"/>
      <c r="D228" s="225" t="s">
        <v>161</v>
      </c>
      <c r="E228" s="236" t="s">
        <v>19</v>
      </c>
      <c r="F228" s="237" t="s">
        <v>485</v>
      </c>
      <c r="G228" s="235"/>
      <c r="H228" s="238">
        <v>90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161</v>
      </c>
      <c r="AU228" s="244" t="s">
        <v>80</v>
      </c>
      <c r="AV228" s="14" t="s">
        <v>80</v>
      </c>
      <c r="AW228" s="14" t="s">
        <v>32</v>
      </c>
      <c r="AX228" s="14" t="s">
        <v>70</v>
      </c>
      <c r="AY228" s="244" t="s">
        <v>149</v>
      </c>
    </row>
    <row r="229" spans="1:51" s="14" customFormat="1" ht="12">
      <c r="A229" s="14"/>
      <c r="B229" s="234"/>
      <c r="C229" s="235"/>
      <c r="D229" s="225" t="s">
        <v>161</v>
      </c>
      <c r="E229" s="236" t="s">
        <v>19</v>
      </c>
      <c r="F229" s="237" t="s">
        <v>486</v>
      </c>
      <c r="G229" s="235"/>
      <c r="H229" s="238">
        <v>50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161</v>
      </c>
      <c r="AU229" s="244" t="s">
        <v>80</v>
      </c>
      <c r="AV229" s="14" t="s">
        <v>80</v>
      </c>
      <c r="AW229" s="14" t="s">
        <v>32</v>
      </c>
      <c r="AX229" s="14" t="s">
        <v>70</v>
      </c>
      <c r="AY229" s="244" t="s">
        <v>149</v>
      </c>
    </row>
    <row r="230" spans="1:51" s="14" customFormat="1" ht="12">
      <c r="A230" s="14"/>
      <c r="B230" s="234"/>
      <c r="C230" s="235"/>
      <c r="D230" s="225" t="s">
        <v>161</v>
      </c>
      <c r="E230" s="236" t="s">
        <v>19</v>
      </c>
      <c r="F230" s="237" t="s">
        <v>487</v>
      </c>
      <c r="G230" s="235"/>
      <c r="H230" s="238">
        <v>169.5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161</v>
      </c>
      <c r="AU230" s="244" t="s">
        <v>80</v>
      </c>
      <c r="AV230" s="14" t="s">
        <v>80</v>
      </c>
      <c r="AW230" s="14" t="s">
        <v>32</v>
      </c>
      <c r="AX230" s="14" t="s">
        <v>70</v>
      </c>
      <c r="AY230" s="244" t="s">
        <v>149</v>
      </c>
    </row>
    <row r="231" spans="1:51" s="14" customFormat="1" ht="12">
      <c r="A231" s="14"/>
      <c r="B231" s="234"/>
      <c r="C231" s="235"/>
      <c r="D231" s="225" t="s">
        <v>161</v>
      </c>
      <c r="E231" s="236" t="s">
        <v>19</v>
      </c>
      <c r="F231" s="237" t="s">
        <v>488</v>
      </c>
      <c r="G231" s="235"/>
      <c r="H231" s="238">
        <v>56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161</v>
      </c>
      <c r="AU231" s="244" t="s">
        <v>80</v>
      </c>
      <c r="AV231" s="14" t="s">
        <v>80</v>
      </c>
      <c r="AW231" s="14" t="s">
        <v>32</v>
      </c>
      <c r="AX231" s="14" t="s">
        <v>70</v>
      </c>
      <c r="AY231" s="244" t="s">
        <v>149</v>
      </c>
    </row>
    <row r="232" spans="1:51" s="14" customFormat="1" ht="12">
      <c r="A232" s="14"/>
      <c r="B232" s="234"/>
      <c r="C232" s="235"/>
      <c r="D232" s="225" t="s">
        <v>161</v>
      </c>
      <c r="E232" s="236" t="s">
        <v>19</v>
      </c>
      <c r="F232" s="237" t="s">
        <v>489</v>
      </c>
      <c r="G232" s="235"/>
      <c r="H232" s="238">
        <v>3046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161</v>
      </c>
      <c r="AU232" s="244" t="s">
        <v>80</v>
      </c>
      <c r="AV232" s="14" t="s">
        <v>80</v>
      </c>
      <c r="AW232" s="14" t="s">
        <v>32</v>
      </c>
      <c r="AX232" s="14" t="s">
        <v>70</v>
      </c>
      <c r="AY232" s="244" t="s">
        <v>149</v>
      </c>
    </row>
    <row r="233" spans="1:51" s="15" customFormat="1" ht="12">
      <c r="A233" s="15"/>
      <c r="B233" s="245"/>
      <c r="C233" s="246"/>
      <c r="D233" s="225" t="s">
        <v>161</v>
      </c>
      <c r="E233" s="247" t="s">
        <v>19</v>
      </c>
      <c r="F233" s="248" t="s">
        <v>207</v>
      </c>
      <c r="G233" s="246"/>
      <c r="H233" s="249">
        <v>7837.7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161</v>
      </c>
      <c r="AU233" s="255" t="s">
        <v>80</v>
      </c>
      <c r="AV233" s="15" t="s">
        <v>174</v>
      </c>
      <c r="AW233" s="15" t="s">
        <v>32</v>
      </c>
      <c r="AX233" s="15" t="s">
        <v>78</v>
      </c>
      <c r="AY233" s="255" t="s">
        <v>149</v>
      </c>
    </row>
    <row r="234" spans="1:65" s="2" customFormat="1" ht="37.8" customHeight="1">
      <c r="A234" s="39"/>
      <c r="B234" s="40"/>
      <c r="C234" s="205" t="s">
        <v>490</v>
      </c>
      <c r="D234" s="205" t="s">
        <v>152</v>
      </c>
      <c r="E234" s="206" t="s">
        <v>491</v>
      </c>
      <c r="F234" s="207" t="s">
        <v>492</v>
      </c>
      <c r="G234" s="208" t="s">
        <v>391</v>
      </c>
      <c r="H234" s="209">
        <v>3918.85</v>
      </c>
      <c r="I234" s="210"/>
      <c r="J234" s="211">
        <f>ROUND(I234*H234,2)</f>
        <v>0</v>
      </c>
      <c r="K234" s="207" t="s">
        <v>156</v>
      </c>
      <c r="L234" s="45"/>
      <c r="M234" s="212" t="s">
        <v>19</v>
      </c>
      <c r="N234" s="213" t="s">
        <v>41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174</v>
      </c>
      <c r="AT234" s="216" t="s">
        <v>152</v>
      </c>
      <c r="AU234" s="216" t="s">
        <v>80</v>
      </c>
      <c r="AY234" s="18" t="s">
        <v>149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78</v>
      </c>
      <c r="BK234" s="217">
        <f>ROUND(I234*H234,2)</f>
        <v>0</v>
      </c>
      <c r="BL234" s="18" t="s">
        <v>174</v>
      </c>
      <c r="BM234" s="216" t="s">
        <v>493</v>
      </c>
    </row>
    <row r="235" spans="1:47" s="2" customFormat="1" ht="12">
      <c r="A235" s="39"/>
      <c r="B235" s="40"/>
      <c r="C235" s="41"/>
      <c r="D235" s="218" t="s">
        <v>159</v>
      </c>
      <c r="E235" s="41"/>
      <c r="F235" s="219" t="s">
        <v>494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159</v>
      </c>
      <c r="AU235" s="18" t="s">
        <v>80</v>
      </c>
    </row>
    <row r="236" spans="1:51" s="14" customFormat="1" ht="12">
      <c r="A236" s="14"/>
      <c r="B236" s="234"/>
      <c r="C236" s="235"/>
      <c r="D236" s="225" t="s">
        <v>161</v>
      </c>
      <c r="E236" s="236" t="s">
        <v>19</v>
      </c>
      <c r="F236" s="237" t="s">
        <v>393</v>
      </c>
      <c r="G236" s="235"/>
      <c r="H236" s="238">
        <v>140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161</v>
      </c>
      <c r="AU236" s="244" t="s">
        <v>80</v>
      </c>
      <c r="AV236" s="14" t="s">
        <v>80</v>
      </c>
      <c r="AW236" s="14" t="s">
        <v>32</v>
      </c>
      <c r="AX236" s="14" t="s">
        <v>70</v>
      </c>
      <c r="AY236" s="244" t="s">
        <v>149</v>
      </c>
    </row>
    <row r="237" spans="1:51" s="14" customFormat="1" ht="12">
      <c r="A237" s="14"/>
      <c r="B237" s="234"/>
      <c r="C237" s="235"/>
      <c r="D237" s="225" t="s">
        <v>161</v>
      </c>
      <c r="E237" s="236" t="s">
        <v>19</v>
      </c>
      <c r="F237" s="237" t="s">
        <v>398</v>
      </c>
      <c r="G237" s="235"/>
      <c r="H237" s="238">
        <v>470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161</v>
      </c>
      <c r="AU237" s="244" t="s">
        <v>80</v>
      </c>
      <c r="AV237" s="14" t="s">
        <v>80</v>
      </c>
      <c r="AW237" s="14" t="s">
        <v>32</v>
      </c>
      <c r="AX237" s="14" t="s">
        <v>70</v>
      </c>
      <c r="AY237" s="244" t="s">
        <v>149</v>
      </c>
    </row>
    <row r="238" spans="1:51" s="14" customFormat="1" ht="12">
      <c r="A238" s="14"/>
      <c r="B238" s="234"/>
      <c r="C238" s="235"/>
      <c r="D238" s="225" t="s">
        <v>161</v>
      </c>
      <c r="E238" s="236" t="s">
        <v>19</v>
      </c>
      <c r="F238" s="237" t="s">
        <v>399</v>
      </c>
      <c r="G238" s="235"/>
      <c r="H238" s="238">
        <v>1125.8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161</v>
      </c>
      <c r="AU238" s="244" t="s">
        <v>80</v>
      </c>
      <c r="AV238" s="14" t="s">
        <v>80</v>
      </c>
      <c r="AW238" s="14" t="s">
        <v>32</v>
      </c>
      <c r="AX238" s="14" t="s">
        <v>70</v>
      </c>
      <c r="AY238" s="244" t="s">
        <v>149</v>
      </c>
    </row>
    <row r="239" spans="1:51" s="14" customFormat="1" ht="12">
      <c r="A239" s="14"/>
      <c r="B239" s="234"/>
      <c r="C239" s="235"/>
      <c r="D239" s="225" t="s">
        <v>161</v>
      </c>
      <c r="E239" s="236" t="s">
        <v>19</v>
      </c>
      <c r="F239" s="237" t="s">
        <v>400</v>
      </c>
      <c r="G239" s="235"/>
      <c r="H239" s="238">
        <v>385.3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161</v>
      </c>
      <c r="AU239" s="244" t="s">
        <v>80</v>
      </c>
      <c r="AV239" s="14" t="s">
        <v>80</v>
      </c>
      <c r="AW239" s="14" t="s">
        <v>32</v>
      </c>
      <c r="AX239" s="14" t="s">
        <v>70</v>
      </c>
      <c r="AY239" s="244" t="s">
        <v>149</v>
      </c>
    </row>
    <row r="240" spans="1:51" s="14" customFormat="1" ht="12">
      <c r="A240" s="14"/>
      <c r="B240" s="234"/>
      <c r="C240" s="235"/>
      <c r="D240" s="225" t="s">
        <v>161</v>
      </c>
      <c r="E240" s="236" t="s">
        <v>19</v>
      </c>
      <c r="F240" s="237" t="s">
        <v>409</v>
      </c>
      <c r="G240" s="235"/>
      <c r="H240" s="238">
        <v>92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161</v>
      </c>
      <c r="AU240" s="244" t="s">
        <v>80</v>
      </c>
      <c r="AV240" s="14" t="s">
        <v>80</v>
      </c>
      <c r="AW240" s="14" t="s">
        <v>32</v>
      </c>
      <c r="AX240" s="14" t="s">
        <v>70</v>
      </c>
      <c r="AY240" s="244" t="s">
        <v>149</v>
      </c>
    </row>
    <row r="241" spans="1:51" s="14" customFormat="1" ht="12">
      <c r="A241" s="14"/>
      <c r="B241" s="234"/>
      <c r="C241" s="235"/>
      <c r="D241" s="225" t="s">
        <v>161</v>
      </c>
      <c r="E241" s="236" t="s">
        <v>19</v>
      </c>
      <c r="F241" s="237" t="s">
        <v>410</v>
      </c>
      <c r="G241" s="235"/>
      <c r="H241" s="238">
        <v>45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161</v>
      </c>
      <c r="AU241" s="244" t="s">
        <v>80</v>
      </c>
      <c r="AV241" s="14" t="s">
        <v>80</v>
      </c>
      <c r="AW241" s="14" t="s">
        <v>32</v>
      </c>
      <c r="AX241" s="14" t="s">
        <v>70</v>
      </c>
      <c r="AY241" s="244" t="s">
        <v>149</v>
      </c>
    </row>
    <row r="242" spans="1:51" s="14" customFormat="1" ht="12">
      <c r="A242" s="14"/>
      <c r="B242" s="234"/>
      <c r="C242" s="235"/>
      <c r="D242" s="225" t="s">
        <v>161</v>
      </c>
      <c r="E242" s="236" t="s">
        <v>19</v>
      </c>
      <c r="F242" s="237" t="s">
        <v>411</v>
      </c>
      <c r="G242" s="235"/>
      <c r="H242" s="238">
        <v>25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161</v>
      </c>
      <c r="AU242" s="244" t="s">
        <v>80</v>
      </c>
      <c r="AV242" s="14" t="s">
        <v>80</v>
      </c>
      <c r="AW242" s="14" t="s">
        <v>32</v>
      </c>
      <c r="AX242" s="14" t="s">
        <v>70</v>
      </c>
      <c r="AY242" s="244" t="s">
        <v>149</v>
      </c>
    </row>
    <row r="243" spans="1:51" s="14" customFormat="1" ht="12">
      <c r="A243" s="14"/>
      <c r="B243" s="234"/>
      <c r="C243" s="235"/>
      <c r="D243" s="225" t="s">
        <v>161</v>
      </c>
      <c r="E243" s="236" t="s">
        <v>19</v>
      </c>
      <c r="F243" s="237" t="s">
        <v>416</v>
      </c>
      <c r="G243" s="235"/>
      <c r="H243" s="238">
        <v>84.75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161</v>
      </c>
      <c r="AU243" s="244" t="s">
        <v>80</v>
      </c>
      <c r="AV243" s="14" t="s">
        <v>80</v>
      </c>
      <c r="AW243" s="14" t="s">
        <v>32</v>
      </c>
      <c r="AX243" s="14" t="s">
        <v>70</v>
      </c>
      <c r="AY243" s="244" t="s">
        <v>149</v>
      </c>
    </row>
    <row r="244" spans="1:51" s="14" customFormat="1" ht="12">
      <c r="A244" s="14"/>
      <c r="B244" s="234"/>
      <c r="C244" s="235"/>
      <c r="D244" s="225" t="s">
        <v>161</v>
      </c>
      <c r="E244" s="236" t="s">
        <v>19</v>
      </c>
      <c r="F244" s="237" t="s">
        <v>421</v>
      </c>
      <c r="G244" s="235"/>
      <c r="H244" s="238">
        <v>28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161</v>
      </c>
      <c r="AU244" s="244" t="s">
        <v>80</v>
      </c>
      <c r="AV244" s="14" t="s">
        <v>80</v>
      </c>
      <c r="AW244" s="14" t="s">
        <v>32</v>
      </c>
      <c r="AX244" s="14" t="s">
        <v>70</v>
      </c>
      <c r="AY244" s="244" t="s">
        <v>149</v>
      </c>
    </row>
    <row r="245" spans="1:51" s="14" customFormat="1" ht="12">
      <c r="A245" s="14"/>
      <c r="B245" s="234"/>
      <c r="C245" s="235"/>
      <c r="D245" s="225" t="s">
        <v>161</v>
      </c>
      <c r="E245" s="236" t="s">
        <v>19</v>
      </c>
      <c r="F245" s="237" t="s">
        <v>404</v>
      </c>
      <c r="G245" s="235"/>
      <c r="H245" s="238">
        <v>1523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161</v>
      </c>
      <c r="AU245" s="244" t="s">
        <v>80</v>
      </c>
      <c r="AV245" s="14" t="s">
        <v>80</v>
      </c>
      <c r="AW245" s="14" t="s">
        <v>32</v>
      </c>
      <c r="AX245" s="14" t="s">
        <v>70</v>
      </c>
      <c r="AY245" s="244" t="s">
        <v>149</v>
      </c>
    </row>
    <row r="246" spans="1:51" s="15" customFormat="1" ht="12">
      <c r="A246" s="15"/>
      <c r="B246" s="245"/>
      <c r="C246" s="246"/>
      <c r="D246" s="225" t="s">
        <v>161</v>
      </c>
      <c r="E246" s="247" t="s">
        <v>19</v>
      </c>
      <c r="F246" s="248" t="s">
        <v>207</v>
      </c>
      <c r="G246" s="246"/>
      <c r="H246" s="249">
        <v>3918.85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5" t="s">
        <v>161</v>
      </c>
      <c r="AU246" s="255" t="s">
        <v>80</v>
      </c>
      <c r="AV246" s="15" t="s">
        <v>174</v>
      </c>
      <c r="AW246" s="15" t="s">
        <v>32</v>
      </c>
      <c r="AX246" s="15" t="s">
        <v>78</v>
      </c>
      <c r="AY246" s="255" t="s">
        <v>149</v>
      </c>
    </row>
    <row r="247" spans="1:65" s="2" customFormat="1" ht="62.7" customHeight="1">
      <c r="A247" s="39"/>
      <c r="B247" s="40"/>
      <c r="C247" s="205" t="s">
        <v>495</v>
      </c>
      <c r="D247" s="205" t="s">
        <v>152</v>
      </c>
      <c r="E247" s="206" t="s">
        <v>496</v>
      </c>
      <c r="F247" s="207" t="s">
        <v>497</v>
      </c>
      <c r="G247" s="208" t="s">
        <v>391</v>
      </c>
      <c r="H247" s="209">
        <v>42</v>
      </c>
      <c r="I247" s="210"/>
      <c r="J247" s="211">
        <f>ROUND(I247*H247,2)</f>
        <v>0</v>
      </c>
      <c r="K247" s="207" t="s">
        <v>156</v>
      </c>
      <c r="L247" s="45"/>
      <c r="M247" s="212" t="s">
        <v>19</v>
      </c>
      <c r="N247" s="213" t="s">
        <v>41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174</v>
      </c>
      <c r="AT247" s="216" t="s">
        <v>152</v>
      </c>
      <c r="AU247" s="216" t="s">
        <v>80</v>
      </c>
      <c r="AY247" s="18" t="s">
        <v>149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78</v>
      </c>
      <c r="BK247" s="217">
        <f>ROUND(I247*H247,2)</f>
        <v>0</v>
      </c>
      <c r="BL247" s="18" t="s">
        <v>174</v>
      </c>
      <c r="BM247" s="216" t="s">
        <v>498</v>
      </c>
    </row>
    <row r="248" spans="1:47" s="2" customFormat="1" ht="12">
      <c r="A248" s="39"/>
      <c r="B248" s="40"/>
      <c r="C248" s="41"/>
      <c r="D248" s="218" t="s">
        <v>159</v>
      </c>
      <c r="E248" s="41"/>
      <c r="F248" s="219" t="s">
        <v>499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159</v>
      </c>
      <c r="AU248" s="18" t="s">
        <v>80</v>
      </c>
    </row>
    <row r="249" spans="1:51" s="14" customFormat="1" ht="12">
      <c r="A249" s="14"/>
      <c r="B249" s="234"/>
      <c r="C249" s="235"/>
      <c r="D249" s="225" t="s">
        <v>161</v>
      </c>
      <c r="E249" s="236" t="s">
        <v>19</v>
      </c>
      <c r="F249" s="237" t="s">
        <v>500</v>
      </c>
      <c r="G249" s="235"/>
      <c r="H249" s="238">
        <v>42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161</v>
      </c>
      <c r="AU249" s="244" t="s">
        <v>80</v>
      </c>
      <c r="AV249" s="14" t="s">
        <v>80</v>
      </c>
      <c r="AW249" s="14" t="s">
        <v>32</v>
      </c>
      <c r="AX249" s="14" t="s">
        <v>78</v>
      </c>
      <c r="AY249" s="244" t="s">
        <v>149</v>
      </c>
    </row>
    <row r="250" spans="1:65" s="2" customFormat="1" ht="66.75" customHeight="1">
      <c r="A250" s="39"/>
      <c r="B250" s="40"/>
      <c r="C250" s="205" t="s">
        <v>501</v>
      </c>
      <c r="D250" s="205" t="s">
        <v>152</v>
      </c>
      <c r="E250" s="206" t="s">
        <v>502</v>
      </c>
      <c r="F250" s="207" t="s">
        <v>503</v>
      </c>
      <c r="G250" s="208" t="s">
        <v>391</v>
      </c>
      <c r="H250" s="209">
        <v>98</v>
      </c>
      <c r="I250" s="210"/>
      <c r="J250" s="211">
        <f>ROUND(I250*H250,2)</f>
        <v>0</v>
      </c>
      <c r="K250" s="207" t="s">
        <v>156</v>
      </c>
      <c r="L250" s="45"/>
      <c r="M250" s="212" t="s">
        <v>19</v>
      </c>
      <c r="N250" s="213" t="s">
        <v>41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174</v>
      </c>
      <c r="AT250" s="216" t="s">
        <v>152</v>
      </c>
      <c r="AU250" s="216" t="s">
        <v>80</v>
      </c>
      <c r="AY250" s="18" t="s">
        <v>149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78</v>
      </c>
      <c r="BK250" s="217">
        <f>ROUND(I250*H250,2)</f>
        <v>0</v>
      </c>
      <c r="BL250" s="18" t="s">
        <v>174</v>
      </c>
      <c r="BM250" s="216" t="s">
        <v>504</v>
      </c>
    </row>
    <row r="251" spans="1:47" s="2" customFormat="1" ht="12">
      <c r="A251" s="39"/>
      <c r="B251" s="40"/>
      <c r="C251" s="41"/>
      <c r="D251" s="218" t="s">
        <v>159</v>
      </c>
      <c r="E251" s="41"/>
      <c r="F251" s="219" t="s">
        <v>505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159</v>
      </c>
      <c r="AU251" s="18" t="s">
        <v>80</v>
      </c>
    </row>
    <row r="252" spans="1:51" s="14" customFormat="1" ht="12">
      <c r="A252" s="14"/>
      <c r="B252" s="234"/>
      <c r="C252" s="235"/>
      <c r="D252" s="225" t="s">
        <v>161</v>
      </c>
      <c r="E252" s="236" t="s">
        <v>19</v>
      </c>
      <c r="F252" s="237" t="s">
        <v>506</v>
      </c>
      <c r="G252" s="235"/>
      <c r="H252" s="238">
        <v>98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161</v>
      </c>
      <c r="AU252" s="244" t="s">
        <v>80</v>
      </c>
      <c r="AV252" s="14" t="s">
        <v>80</v>
      </c>
      <c r="AW252" s="14" t="s">
        <v>32</v>
      </c>
      <c r="AX252" s="14" t="s">
        <v>78</v>
      </c>
      <c r="AY252" s="244" t="s">
        <v>149</v>
      </c>
    </row>
    <row r="253" spans="1:65" s="2" customFormat="1" ht="44.25" customHeight="1">
      <c r="A253" s="39"/>
      <c r="B253" s="40"/>
      <c r="C253" s="205" t="s">
        <v>507</v>
      </c>
      <c r="D253" s="205" t="s">
        <v>152</v>
      </c>
      <c r="E253" s="206" t="s">
        <v>508</v>
      </c>
      <c r="F253" s="207" t="s">
        <v>509</v>
      </c>
      <c r="G253" s="208" t="s">
        <v>391</v>
      </c>
      <c r="H253" s="209">
        <v>24</v>
      </c>
      <c r="I253" s="210"/>
      <c r="J253" s="211">
        <f>ROUND(I253*H253,2)</f>
        <v>0</v>
      </c>
      <c r="K253" s="207" t="s">
        <v>156</v>
      </c>
      <c r="L253" s="45"/>
      <c r="M253" s="212" t="s">
        <v>19</v>
      </c>
      <c r="N253" s="213" t="s">
        <v>41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174</v>
      </c>
      <c r="AT253" s="216" t="s">
        <v>152</v>
      </c>
      <c r="AU253" s="216" t="s">
        <v>80</v>
      </c>
      <c r="AY253" s="18" t="s">
        <v>149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78</v>
      </c>
      <c r="BK253" s="217">
        <f>ROUND(I253*H253,2)</f>
        <v>0</v>
      </c>
      <c r="BL253" s="18" t="s">
        <v>174</v>
      </c>
      <c r="BM253" s="216" t="s">
        <v>510</v>
      </c>
    </row>
    <row r="254" spans="1:47" s="2" customFormat="1" ht="12">
      <c r="A254" s="39"/>
      <c r="B254" s="40"/>
      <c r="C254" s="41"/>
      <c r="D254" s="218" t="s">
        <v>159</v>
      </c>
      <c r="E254" s="41"/>
      <c r="F254" s="219" t="s">
        <v>511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159</v>
      </c>
      <c r="AU254" s="18" t="s">
        <v>80</v>
      </c>
    </row>
    <row r="255" spans="1:51" s="14" customFormat="1" ht="12">
      <c r="A255" s="14"/>
      <c r="B255" s="234"/>
      <c r="C255" s="235"/>
      <c r="D255" s="225" t="s">
        <v>161</v>
      </c>
      <c r="E255" s="236" t="s">
        <v>19</v>
      </c>
      <c r="F255" s="237" t="s">
        <v>512</v>
      </c>
      <c r="G255" s="235"/>
      <c r="H255" s="238">
        <v>24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161</v>
      </c>
      <c r="AU255" s="244" t="s">
        <v>80</v>
      </c>
      <c r="AV255" s="14" t="s">
        <v>80</v>
      </c>
      <c r="AW255" s="14" t="s">
        <v>32</v>
      </c>
      <c r="AX255" s="14" t="s">
        <v>78</v>
      </c>
      <c r="AY255" s="244" t="s">
        <v>149</v>
      </c>
    </row>
    <row r="256" spans="1:65" s="2" customFormat="1" ht="37.8" customHeight="1">
      <c r="A256" s="39"/>
      <c r="B256" s="40"/>
      <c r="C256" s="205" t="s">
        <v>513</v>
      </c>
      <c r="D256" s="205" t="s">
        <v>152</v>
      </c>
      <c r="E256" s="206" t="s">
        <v>514</v>
      </c>
      <c r="F256" s="207" t="s">
        <v>515</v>
      </c>
      <c r="G256" s="208" t="s">
        <v>310</v>
      </c>
      <c r="H256" s="209">
        <v>217.85</v>
      </c>
      <c r="I256" s="210"/>
      <c r="J256" s="211">
        <f>ROUND(I256*H256,2)</f>
        <v>0</v>
      </c>
      <c r="K256" s="207" t="s">
        <v>156</v>
      </c>
      <c r="L256" s="45"/>
      <c r="M256" s="212" t="s">
        <v>19</v>
      </c>
      <c r="N256" s="213" t="s">
        <v>41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174</v>
      </c>
      <c r="AT256" s="216" t="s">
        <v>152</v>
      </c>
      <c r="AU256" s="216" t="s">
        <v>80</v>
      </c>
      <c r="AY256" s="18" t="s">
        <v>149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78</v>
      </c>
      <c r="BK256" s="217">
        <f>ROUND(I256*H256,2)</f>
        <v>0</v>
      </c>
      <c r="BL256" s="18" t="s">
        <v>174</v>
      </c>
      <c r="BM256" s="216" t="s">
        <v>516</v>
      </c>
    </row>
    <row r="257" spans="1:47" s="2" customFormat="1" ht="12">
      <c r="A257" s="39"/>
      <c r="B257" s="40"/>
      <c r="C257" s="41"/>
      <c r="D257" s="218" t="s">
        <v>159</v>
      </c>
      <c r="E257" s="41"/>
      <c r="F257" s="219" t="s">
        <v>517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159</v>
      </c>
      <c r="AU257" s="18" t="s">
        <v>80</v>
      </c>
    </row>
    <row r="258" spans="1:51" s="14" customFormat="1" ht="12">
      <c r="A258" s="14"/>
      <c r="B258" s="234"/>
      <c r="C258" s="235"/>
      <c r="D258" s="225" t="s">
        <v>161</v>
      </c>
      <c r="E258" s="236" t="s">
        <v>19</v>
      </c>
      <c r="F258" s="237" t="s">
        <v>518</v>
      </c>
      <c r="G258" s="235"/>
      <c r="H258" s="238">
        <v>217.85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161</v>
      </c>
      <c r="AU258" s="244" t="s">
        <v>80</v>
      </c>
      <c r="AV258" s="14" t="s">
        <v>80</v>
      </c>
      <c r="AW258" s="14" t="s">
        <v>32</v>
      </c>
      <c r="AX258" s="14" t="s">
        <v>78</v>
      </c>
      <c r="AY258" s="244" t="s">
        <v>149</v>
      </c>
    </row>
    <row r="259" spans="1:65" s="2" customFormat="1" ht="16.5" customHeight="1">
      <c r="A259" s="39"/>
      <c r="B259" s="40"/>
      <c r="C259" s="259" t="s">
        <v>519</v>
      </c>
      <c r="D259" s="259" t="s">
        <v>440</v>
      </c>
      <c r="E259" s="260" t="s">
        <v>520</v>
      </c>
      <c r="F259" s="261" t="s">
        <v>521</v>
      </c>
      <c r="G259" s="262" t="s">
        <v>443</v>
      </c>
      <c r="H259" s="263">
        <v>65.37</v>
      </c>
      <c r="I259" s="264"/>
      <c r="J259" s="265">
        <f>ROUND(I259*H259,2)</f>
        <v>0</v>
      </c>
      <c r="K259" s="261" t="s">
        <v>156</v>
      </c>
      <c r="L259" s="266"/>
      <c r="M259" s="267" t="s">
        <v>19</v>
      </c>
      <c r="N259" s="268" t="s">
        <v>41</v>
      </c>
      <c r="O259" s="85"/>
      <c r="P259" s="214">
        <f>O259*H259</f>
        <v>0</v>
      </c>
      <c r="Q259" s="214">
        <v>1</v>
      </c>
      <c r="R259" s="214">
        <f>Q259*H259</f>
        <v>65.37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195</v>
      </c>
      <c r="AT259" s="216" t="s">
        <v>440</v>
      </c>
      <c r="AU259" s="216" t="s">
        <v>80</v>
      </c>
      <c r="AY259" s="18" t="s">
        <v>149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78</v>
      </c>
      <c r="BK259" s="217">
        <f>ROUND(I259*H259,2)</f>
        <v>0</v>
      </c>
      <c r="BL259" s="18" t="s">
        <v>174</v>
      </c>
      <c r="BM259" s="216" t="s">
        <v>522</v>
      </c>
    </row>
    <row r="260" spans="1:51" s="14" customFormat="1" ht="12">
      <c r="A260" s="14"/>
      <c r="B260" s="234"/>
      <c r="C260" s="235"/>
      <c r="D260" s="225" t="s">
        <v>161</v>
      </c>
      <c r="E260" s="236" t="s">
        <v>19</v>
      </c>
      <c r="F260" s="237" t="s">
        <v>523</v>
      </c>
      <c r="G260" s="235"/>
      <c r="H260" s="238">
        <v>65.37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161</v>
      </c>
      <c r="AU260" s="244" t="s">
        <v>80</v>
      </c>
      <c r="AV260" s="14" t="s">
        <v>80</v>
      </c>
      <c r="AW260" s="14" t="s">
        <v>32</v>
      </c>
      <c r="AX260" s="14" t="s">
        <v>78</v>
      </c>
      <c r="AY260" s="244" t="s">
        <v>149</v>
      </c>
    </row>
    <row r="261" spans="1:65" s="2" customFormat="1" ht="37.8" customHeight="1">
      <c r="A261" s="39"/>
      <c r="B261" s="40"/>
      <c r="C261" s="205" t="s">
        <v>524</v>
      </c>
      <c r="D261" s="205" t="s">
        <v>152</v>
      </c>
      <c r="E261" s="206" t="s">
        <v>525</v>
      </c>
      <c r="F261" s="207" t="s">
        <v>526</v>
      </c>
      <c r="G261" s="208" t="s">
        <v>310</v>
      </c>
      <c r="H261" s="209">
        <v>217.85</v>
      </c>
      <c r="I261" s="210"/>
      <c r="J261" s="211">
        <f>ROUND(I261*H261,2)</f>
        <v>0</v>
      </c>
      <c r="K261" s="207" t="s">
        <v>156</v>
      </c>
      <c r="L261" s="45"/>
      <c r="M261" s="212" t="s">
        <v>19</v>
      </c>
      <c r="N261" s="213" t="s">
        <v>41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174</v>
      </c>
      <c r="AT261" s="216" t="s">
        <v>152</v>
      </c>
      <c r="AU261" s="216" t="s">
        <v>80</v>
      </c>
      <c r="AY261" s="18" t="s">
        <v>149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78</v>
      </c>
      <c r="BK261" s="217">
        <f>ROUND(I261*H261,2)</f>
        <v>0</v>
      </c>
      <c r="BL261" s="18" t="s">
        <v>174</v>
      </c>
      <c r="BM261" s="216" t="s">
        <v>527</v>
      </c>
    </row>
    <row r="262" spans="1:47" s="2" customFormat="1" ht="12">
      <c r="A262" s="39"/>
      <c r="B262" s="40"/>
      <c r="C262" s="41"/>
      <c r="D262" s="218" t="s">
        <v>159</v>
      </c>
      <c r="E262" s="41"/>
      <c r="F262" s="219" t="s">
        <v>528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159</v>
      </c>
      <c r="AU262" s="18" t="s">
        <v>80</v>
      </c>
    </row>
    <row r="263" spans="1:51" s="14" customFormat="1" ht="12">
      <c r="A263" s="14"/>
      <c r="B263" s="234"/>
      <c r="C263" s="235"/>
      <c r="D263" s="225" t="s">
        <v>161</v>
      </c>
      <c r="E263" s="236" t="s">
        <v>19</v>
      </c>
      <c r="F263" s="237" t="s">
        <v>518</v>
      </c>
      <c r="G263" s="235"/>
      <c r="H263" s="238">
        <v>217.85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161</v>
      </c>
      <c r="AU263" s="244" t="s">
        <v>80</v>
      </c>
      <c r="AV263" s="14" t="s">
        <v>80</v>
      </c>
      <c r="AW263" s="14" t="s">
        <v>32</v>
      </c>
      <c r="AX263" s="14" t="s">
        <v>78</v>
      </c>
      <c r="AY263" s="244" t="s">
        <v>149</v>
      </c>
    </row>
    <row r="264" spans="1:65" s="2" customFormat="1" ht="16.5" customHeight="1">
      <c r="A264" s="39"/>
      <c r="B264" s="40"/>
      <c r="C264" s="259" t="s">
        <v>529</v>
      </c>
      <c r="D264" s="259" t="s">
        <v>440</v>
      </c>
      <c r="E264" s="260" t="s">
        <v>530</v>
      </c>
      <c r="F264" s="261" t="s">
        <v>531</v>
      </c>
      <c r="G264" s="262" t="s">
        <v>532</v>
      </c>
      <c r="H264" s="263">
        <v>4.357</v>
      </c>
      <c r="I264" s="264"/>
      <c r="J264" s="265">
        <f>ROUND(I264*H264,2)</f>
        <v>0</v>
      </c>
      <c r="K264" s="261" t="s">
        <v>156</v>
      </c>
      <c r="L264" s="266"/>
      <c r="M264" s="267" t="s">
        <v>19</v>
      </c>
      <c r="N264" s="268" t="s">
        <v>41</v>
      </c>
      <c r="O264" s="85"/>
      <c r="P264" s="214">
        <f>O264*H264</f>
        <v>0</v>
      </c>
      <c r="Q264" s="214">
        <v>0.001</v>
      </c>
      <c r="R264" s="214">
        <f>Q264*H264</f>
        <v>0.004357000000000001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195</v>
      </c>
      <c r="AT264" s="216" t="s">
        <v>440</v>
      </c>
      <c r="AU264" s="216" t="s">
        <v>80</v>
      </c>
      <c r="AY264" s="18" t="s">
        <v>149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78</v>
      </c>
      <c r="BK264" s="217">
        <f>ROUND(I264*H264,2)</f>
        <v>0</v>
      </c>
      <c r="BL264" s="18" t="s">
        <v>174</v>
      </c>
      <c r="BM264" s="216" t="s">
        <v>533</v>
      </c>
    </row>
    <row r="265" spans="1:51" s="14" customFormat="1" ht="12">
      <c r="A265" s="14"/>
      <c r="B265" s="234"/>
      <c r="C265" s="235"/>
      <c r="D265" s="225" t="s">
        <v>161</v>
      </c>
      <c r="E265" s="235"/>
      <c r="F265" s="237" t="s">
        <v>534</v>
      </c>
      <c r="G265" s="235"/>
      <c r="H265" s="238">
        <v>4.357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161</v>
      </c>
      <c r="AU265" s="244" t="s">
        <v>80</v>
      </c>
      <c r="AV265" s="14" t="s">
        <v>80</v>
      </c>
      <c r="AW265" s="14" t="s">
        <v>4</v>
      </c>
      <c r="AX265" s="14" t="s">
        <v>78</v>
      </c>
      <c r="AY265" s="244" t="s">
        <v>149</v>
      </c>
    </row>
    <row r="266" spans="1:65" s="2" customFormat="1" ht="33" customHeight="1">
      <c r="A266" s="39"/>
      <c r="B266" s="40"/>
      <c r="C266" s="205" t="s">
        <v>535</v>
      </c>
      <c r="D266" s="205" t="s">
        <v>152</v>
      </c>
      <c r="E266" s="206" t="s">
        <v>536</v>
      </c>
      <c r="F266" s="207" t="s">
        <v>537</v>
      </c>
      <c r="G266" s="208" t="s">
        <v>310</v>
      </c>
      <c r="H266" s="209">
        <v>5028</v>
      </c>
      <c r="I266" s="210"/>
      <c r="J266" s="211">
        <f>ROUND(I266*H266,2)</f>
        <v>0</v>
      </c>
      <c r="K266" s="207" t="s">
        <v>156</v>
      </c>
      <c r="L266" s="45"/>
      <c r="M266" s="212" t="s">
        <v>19</v>
      </c>
      <c r="N266" s="213" t="s">
        <v>41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174</v>
      </c>
      <c r="AT266" s="216" t="s">
        <v>152</v>
      </c>
      <c r="AU266" s="216" t="s">
        <v>80</v>
      </c>
      <c r="AY266" s="18" t="s">
        <v>149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78</v>
      </c>
      <c r="BK266" s="217">
        <f>ROUND(I266*H266,2)</f>
        <v>0</v>
      </c>
      <c r="BL266" s="18" t="s">
        <v>174</v>
      </c>
      <c r="BM266" s="216" t="s">
        <v>538</v>
      </c>
    </row>
    <row r="267" spans="1:47" s="2" customFormat="1" ht="12">
      <c r="A267" s="39"/>
      <c r="B267" s="40"/>
      <c r="C267" s="41"/>
      <c r="D267" s="218" t="s">
        <v>159</v>
      </c>
      <c r="E267" s="41"/>
      <c r="F267" s="219" t="s">
        <v>539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159</v>
      </c>
      <c r="AU267" s="18" t="s">
        <v>80</v>
      </c>
    </row>
    <row r="268" spans="1:51" s="14" customFormat="1" ht="12">
      <c r="A268" s="14"/>
      <c r="B268" s="234"/>
      <c r="C268" s="235"/>
      <c r="D268" s="225" t="s">
        <v>161</v>
      </c>
      <c r="E268" s="236" t="s">
        <v>19</v>
      </c>
      <c r="F268" s="237" t="s">
        <v>540</v>
      </c>
      <c r="G268" s="235"/>
      <c r="H268" s="238">
        <v>2514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161</v>
      </c>
      <c r="AU268" s="244" t="s">
        <v>80</v>
      </c>
      <c r="AV268" s="14" t="s">
        <v>80</v>
      </c>
      <c r="AW268" s="14" t="s">
        <v>32</v>
      </c>
      <c r="AX268" s="14" t="s">
        <v>70</v>
      </c>
      <c r="AY268" s="244" t="s">
        <v>149</v>
      </c>
    </row>
    <row r="269" spans="1:51" s="14" customFormat="1" ht="12">
      <c r="A269" s="14"/>
      <c r="B269" s="234"/>
      <c r="C269" s="235"/>
      <c r="D269" s="225" t="s">
        <v>161</v>
      </c>
      <c r="E269" s="236" t="s">
        <v>19</v>
      </c>
      <c r="F269" s="237" t="s">
        <v>541</v>
      </c>
      <c r="G269" s="235"/>
      <c r="H269" s="238">
        <v>2514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161</v>
      </c>
      <c r="AU269" s="244" t="s">
        <v>80</v>
      </c>
      <c r="AV269" s="14" t="s">
        <v>80</v>
      </c>
      <c r="AW269" s="14" t="s">
        <v>32</v>
      </c>
      <c r="AX269" s="14" t="s">
        <v>70</v>
      </c>
      <c r="AY269" s="244" t="s">
        <v>149</v>
      </c>
    </row>
    <row r="270" spans="1:51" s="15" customFormat="1" ht="12">
      <c r="A270" s="15"/>
      <c r="B270" s="245"/>
      <c r="C270" s="246"/>
      <c r="D270" s="225" t="s">
        <v>161</v>
      </c>
      <c r="E270" s="247" t="s">
        <v>19</v>
      </c>
      <c r="F270" s="248" t="s">
        <v>207</v>
      </c>
      <c r="G270" s="246"/>
      <c r="H270" s="249">
        <v>5028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5" t="s">
        <v>161</v>
      </c>
      <c r="AU270" s="255" t="s">
        <v>80</v>
      </c>
      <c r="AV270" s="15" t="s">
        <v>174</v>
      </c>
      <c r="AW270" s="15" t="s">
        <v>32</v>
      </c>
      <c r="AX270" s="15" t="s">
        <v>78</v>
      </c>
      <c r="AY270" s="255" t="s">
        <v>149</v>
      </c>
    </row>
    <row r="271" spans="1:65" s="2" customFormat="1" ht="16.5" customHeight="1">
      <c r="A271" s="39"/>
      <c r="B271" s="40"/>
      <c r="C271" s="205" t="s">
        <v>542</v>
      </c>
      <c r="D271" s="205" t="s">
        <v>152</v>
      </c>
      <c r="E271" s="206" t="s">
        <v>543</v>
      </c>
      <c r="F271" s="207" t="s">
        <v>544</v>
      </c>
      <c r="G271" s="208" t="s">
        <v>310</v>
      </c>
      <c r="H271" s="209">
        <v>435.7</v>
      </c>
      <c r="I271" s="210"/>
      <c r="J271" s="211">
        <f>ROUND(I271*H271,2)</f>
        <v>0</v>
      </c>
      <c r="K271" s="207" t="s">
        <v>19</v>
      </c>
      <c r="L271" s="45"/>
      <c r="M271" s="212" t="s">
        <v>19</v>
      </c>
      <c r="N271" s="213" t="s">
        <v>41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174</v>
      </c>
      <c r="AT271" s="216" t="s">
        <v>152</v>
      </c>
      <c r="AU271" s="216" t="s">
        <v>80</v>
      </c>
      <c r="AY271" s="18" t="s">
        <v>149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78</v>
      </c>
      <c r="BK271" s="217">
        <f>ROUND(I271*H271,2)</f>
        <v>0</v>
      </c>
      <c r="BL271" s="18" t="s">
        <v>174</v>
      </c>
      <c r="BM271" s="216" t="s">
        <v>545</v>
      </c>
    </row>
    <row r="272" spans="1:51" s="13" customFormat="1" ht="12">
      <c r="A272" s="13"/>
      <c r="B272" s="223"/>
      <c r="C272" s="224"/>
      <c r="D272" s="225" t="s">
        <v>161</v>
      </c>
      <c r="E272" s="226" t="s">
        <v>19</v>
      </c>
      <c r="F272" s="227" t="s">
        <v>546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161</v>
      </c>
      <c r="AU272" s="233" t="s">
        <v>80</v>
      </c>
      <c r="AV272" s="13" t="s">
        <v>78</v>
      </c>
      <c r="AW272" s="13" t="s">
        <v>32</v>
      </c>
      <c r="AX272" s="13" t="s">
        <v>70</v>
      </c>
      <c r="AY272" s="233" t="s">
        <v>149</v>
      </c>
    </row>
    <row r="273" spans="1:51" s="13" customFormat="1" ht="12">
      <c r="A273" s="13"/>
      <c r="B273" s="223"/>
      <c r="C273" s="224"/>
      <c r="D273" s="225" t="s">
        <v>161</v>
      </c>
      <c r="E273" s="226" t="s">
        <v>19</v>
      </c>
      <c r="F273" s="227" t="s">
        <v>547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161</v>
      </c>
      <c r="AU273" s="233" t="s">
        <v>80</v>
      </c>
      <c r="AV273" s="13" t="s">
        <v>78</v>
      </c>
      <c r="AW273" s="13" t="s">
        <v>32</v>
      </c>
      <c r="AX273" s="13" t="s">
        <v>70</v>
      </c>
      <c r="AY273" s="233" t="s">
        <v>149</v>
      </c>
    </row>
    <row r="274" spans="1:51" s="14" customFormat="1" ht="12">
      <c r="A274" s="14"/>
      <c r="B274" s="234"/>
      <c r="C274" s="235"/>
      <c r="D274" s="225" t="s">
        <v>161</v>
      </c>
      <c r="E274" s="236" t="s">
        <v>19</v>
      </c>
      <c r="F274" s="237" t="s">
        <v>548</v>
      </c>
      <c r="G274" s="235"/>
      <c r="H274" s="238">
        <v>435.7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161</v>
      </c>
      <c r="AU274" s="244" t="s">
        <v>80</v>
      </c>
      <c r="AV274" s="14" t="s">
        <v>80</v>
      </c>
      <c r="AW274" s="14" t="s">
        <v>32</v>
      </c>
      <c r="AX274" s="14" t="s">
        <v>78</v>
      </c>
      <c r="AY274" s="244" t="s">
        <v>149</v>
      </c>
    </row>
    <row r="275" spans="1:65" s="2" customFormat="1" ht="21.75" customHeight="1">
      <c r="A275" s="39"/>
      <c r="B275" s="40"/>
      <c r="C275" s="205" t="s">
        <v>549</v>
      </c>
      <c r="D275" s="205" t="s">
        <v>152</v>
      </c>
      <c r="E275" s="206" t="s">
        <v>550</v>
      </c>
      <c r="F275" s="207" t="s">
        <v>551</v>
      </c>
      <c r="G275" s="208" t="s">
        <v>391</v>
      </c>
      <c r="H275" s="209">
        <v>10.895</v>
      </c>
      <c r="I275" s="210"/>
      <c r="J275" s="211">
        <f>ROUND(I275*H275,2)</f>
        <v>0</v>
      </c>
      <c r="K275" s="207" t="s">
        <v>156</v>
      </c>
      <c r="L275" s="45"/>
      <c r="M275" s="212" t="s">
        <v>19</v>
      </c>
      <c r="N275" s="213" t="s">
        <v>41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174</v>
      </c>
      <c r="AT275" s="216" t="s">
        <v>152</v>
      </c>
      <c r="AU275" s="216" t="s">
        <v>80</v>
      </c>
      <c r="AY275" s="18" t="s">
        <v>149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78</v>
      </c>
      <c r="BK275" s="217">
        <f>ROUND(I275*H275,2)</f>
        <v>0</v>
      </c>
      <c r="BL275" s="18" t="s">
        <v>174</v>
      </c>
      <c r="BM275" s="216" t="s">
        <v>552</v>
      </c>
    </row>
    <row r="276" spans="1:47" s="2" customFormat="1" ht="12">
      <c r="A276" s="39"/>
      <c r="B276" s="40"/>
      <c r="C276" s="41"/>
      <c r="D276" s="218" t="s">
        <v>159</v>
      </c>
      <c r="E276" s="41"/>
      <c r="F276" s="219" t="s">
        <v>553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159</v>
      </c>
      <c r="AU276" s="18" t="s">
        <v>80</v>
      </c>
    </row>
    <row r="277" spans="1:51" s="14" customFormat="1" ht="12">
      <c r="A277" s="14"/>
      <c r="B277" s="234"/>
      <c r="C277" s="235"/>
      <c r="D277" s="225" t="s">
        <v>161</v>
      </c>
      <c r="E277" s="236" t="s">
        <v>19</v>
      </c>
      <c r="F277" s="237" t="s">
        <v>554</v>
      </c>
      <c r="G277" s="235"/>
      <c r="H277" s="238">
        <v>10.895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161</v>
      </c>
      <c r="AU277" s="244" t="s">
        <v>80</v>
      </c>
      <c r="AV277" s="14" t="s">
        <v>80</v>
      </c>
      <c r="AW277" s="14" t="s">
        <v>32</v>
      </c>
      <c r="AX277" s="14" t="s">
        <v>78</v>
      </c>
      <c r="AY277" s="244" t="s">
        <v>149</v>
      </c>
    </row>
    <row r="278" spans="1:65" s="2" customFormat="1" ht="21.75" customHeight="1">
      <c r="A278" s="39"/>
      <c r="B278" s="40"/>
      <c r="C278" s="205" t="s">
        <v>555</v>
      </c>
      <c r="D278" s="205" t="s">
        <v>152</v>
      </c>
      <c r="E278" s="206" t="s">
        <v>556</v>
      </c>
      <c r="F278" s="207" t="s">
        <v>557</v>
      </c>
      <c r="G278" s="208" t="s">
        <v>391</v>
      </c>
      <c r="H278" s="209">
        <v>10.895</v>
      </c>
      <c r="I278" s="210"/>
      <c r="J278" s="211">
        <f>ROUND(I278*H278,2)</f>
        <v>0</v>
      </c>
      <c r="K278" s="207" t="s">
        <v>156</v>
      </c>
      <c r="L278" s="45"/>
      <c r="M278" s="212" t="s">
        <v>19</v>
      </c>
      <c r="N278" s="213" t="s">
        <v>41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174</v>
      </c>
      <c r="AT278" s="216" t="s">
        <v>152</v>
      </c>
      <c r="AU278" s="216" t="s">
        <v>80</v>
      </c>
      <c r="AY278" s="18" t="s">
        <v>149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78</v>
      </c>
      <c r="BK278" s="217">
        <f>ROUND(I278*H278,2)</f>
        <v>0</v>
      </c>
      <c r="BL278" s="18" t="s">
        <v>174</v>
      </c>
      <c r="BM278" s="216" t="s">
        <v>558</v>
      </c>
    </row>
    <row r="279" spans="1:47" s="2" customFormat="1" ht="12">
      <c r="A279" s="39"/>
      <c r="B279" s="40"/>
      <c r="C279" s="41"/>
      <c r="D279" s="218" t="s">
        <v>159</v>
      </c>
      <c r="E279" s="41"/>
      <c r="F279" s="219" t="s">
        <v>559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159</v>
      </c>
      <c r="AU279" s="18" t="s">
        <v>80</v>
      </c>
    </row>
    <row r="280" spans="1:51" s="14" customFormat="1" ht="12">
      <c r="A280" s="14"/>
      <c r="B280" s="234"/>
      <c r="C280" s="235"/>
      <c r="D280" s="225" t="s">
        <v>161</v>
      </c>
      <c r="E280" s="236" t="s">
        <v>19</v>
      </c>
      <c r="F280" s="237" t="s">
        <v>554</v>
      </c>
      <c r="G280" s="235"/>
      <c r="H280" s="238">
        <v>10.895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161</v>
      </c>
      <c r="AU280" s="244" t="s">
        <v>80</v>
      </c>
      <c r="AV280" s="14" t="s">
        <v>80</v>
      </c>
      <c r="AW280" s="14" t="s">
        <v>32</v>
      </c>
      <c r="AX280" s="14" t="s">
        <v>78</v>
      </c>
      <c r="AY280" s="244" t="s">
        <v>149</v>
      </c>
    </row>
    <row r="281" spans="1:65" s="2" customFormat="1" ht="16.5" customHeight="1">
      <c r="A281" s="39"/>
      <c r="B281" s="40"/>
      <c r="C281" s="259" t="s">
        <v>560</v>
      </c>
      <c r="D281" s="259" t="s">
        <v>440</v>
      </c>
      <c r="E281" s="260" t="s">
        <v>561</v>
      </c>
      <c r="F281" s="261" t="s">
        <v>562</v>
      </c>
      <c r="G281" s="262" t="s">
        <v>391</v>
      </c>
      <c r="H281" s="263">
        <v>10.895</v>
      </c>
      <c r="I281" s="264"/>
      <c r="J281" s="265">
        <f>ROUND(I281*H281,2)</f>
        <v>0</v>
      </c>
      <c r="K281" s="261" t="s">
        <v>156</v>
      </c>
      <c r="L281" s="266"/>
      <c r="M281" s="267" t="s">
        <v>19</v>
      </c>
      <c r="N281" s="268" t="s">
        <v>41</v>
      </c>
      <c r="O281" s="85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195</v>
      </c>
      <c r="AT281" s="216" t="s">
        <v>440</v>
      </c>
      <c r="AU281" s="216" t="s">
        <v>80</v>
      </c>
      <c r="AY281" s="18" t="s">
        <v>149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78</v>
      </c>
      <c r="BK281" s="217">
        <f>ROUND(I281*H281,2)</f>
        <v>0</v>
      </c>
      <c r="BL281" s="18" t="s">
        <v>174</v>
      </c>
      <c r="BM281" s="216" t="s">
        <v>563</v>
      </c>
    </row>
    <row r="282" spans="1:51" s="14" customFormat="1" ht="12">
      <c r="A282" s="14"/>
      <c r="B282" s="234"/>
      <c r="C282" s="235"/>
      <c r="D282" s="225" t="s">
        <v>161</v>
      </c>
      <c r="E282" s="236" t="s">
        <v>19</v>
      </c>
      <c r="F282" s="237" t="s">
        <v>554</v>
      </c>
      <c r="G282" s="235"/>
      <c r="H282" s="238">
        <v>10.895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161</v>
      </c>
      <c r="AU282" s="244" t="s">
        <v>80</v>
      </c>
      <c r="AV282" s="14" t="s">
        <v>80</v>
      </c>
      <c r="AW282" s="14" t="s">
        <v>32</v>
      </c>
      <c r="AX282" s="14" t="s">
        <v>78</v>
      </c>
      <c r="AY282" s="244" t="s">
        <v>149</v>
      </c>
    </row>
    <row r="283" spans="1:63" s="12" customFormat="1" ht="22.8" customHeight="1">
      <c r="A283" s="12"/>
      <c r="B283" s="189"/>
      <c r="C283" s="190"/>
      <c r="D283" s="191" t="s">
        <v>69</v>
      </c>
      <c r="E283" s="203" t="s">
        <v>80</v>
      </c>
      <c r="F283" s="203" t="s">
        <v>564</v>
      </c>
      <c r="G283" s="190"/>
      <c r="H283" s="190"/>
      <c r="I283" s="193"/>
      <c r="J283" s="204">
        <f>BK283</f>
        <v>0</v>
      </c>
      <c r="K283" s="190"/>
      <c r="L283" s="195"/>
      <c r="M283" s="196"/>
      <c r="N283" s="197"/>
      <c r="O283" s="197"/>
      <c r="P283" s="198">
        <f>SUM(P284:P299)</f>
        <v>0</v>
      </c>
      <c r="Q283" s="197"/>
      <c r="R283" s="198">
        <f>SUM(R284:R299)</f>
        <v>69.55263</v>
      </c>
      <c r="S283" s="197"/>
      <c r="T283" s="199">
        <f>SUM(T284:T299)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0" t="s">
        <v>78</v>
      </c>
      <c r="AT283" s="201" t="s">
        <v>69</v>
      </c>
      <c r="AU283" s="201" t="s">
        <v>78</v>
      </c>
      <c r="AY283" s="200" t="s">
        <v>149</v>
      </c>
      <c r="BK283" s="202">
        <f>SUM(BK284:BK299)</f>
        <v>0</v>
      </c>
    </row>
    <row r="284" spans="1:65" s="2" customFormat="1" ht="44.25" customHeight="1">
      <c r="A284" s="39"/>
      <c r="B284" s="40"/>
      <c r="C284" s="205" t="s">
        <v>565</v>
      </c>
      <c r="D284" s="205" t="s">
        <v>152</v>
      </c>
      <c r="E284" s="206" t="s">
        <v>566</v>
      </c>
      <c r="F284" s="207" t="s">
        <v>567</v>
      </c>
      <c r="G284" s="208" t="s">
        <v>391</v>
      </c>
      <c r="H284" s="209">
        <v>74.105</v>
      </c>
      <c r="I284" s="210"/>
      <c r="J284" s="211">
        <f>ROUND(I284*H284,2)</f>
        <v>0</v>
      </c>
      <c r="K284" s="207" t="s">
        <v>156</v>
      </c>
      <c r="L284" s="45"/>
      <c r="M284" s="212" t="s">
        <v>19</v>
      </c>
      <c r="N284" s="213" t="s">
        <v>41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174</v>
      </c>
      <c r="AT284" s="216" t="s">
        <v>152</v>
      </c>
      <c r="AU284" s="216" t="s">
        <v>80</v>
      </c>
      <c r="AY284" s="18" t="s">
        <v>149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78</v>
      </c>
      <c r="BK284" s="217">
        <f>ROUND(I284*H284,2)</f>
        <v>0</v>
      </c>
      <c r="BL284" s="18" t="s">
        <v>174</v>
      </c>
      <c r="BM284" s="216" t="s">
        <v>568</v>
      </c>
    </row>
    <row r="285" spans="1:47" s="2" customFormat="1" ht="12">
      <c r="A285" s="39"/>
      <c r="B285" s="40"/>
      <c r="C285" s="41"/>
      <c r="D285" s="218" t="s">
        <v>159</v>
      </c>
      <c r="E285" s="41"/>
      <c r="F285" s="219" t="s">
        <v>569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159</v>
      </c>
      <c r="AU285" s="18" t="s">
        <v>80</v>
      </c>
    </row>
    <row r="286" spans="1:51" s="14" customFormat="1" ht="12">
      <c r="A286" s="14"/>
      <c r="B286" s="234"/>
      <c r="C286" s="235"/>
      <c r="D286" s="225" t="s">
        <v>161</v>
      </c>
      <c r="E286" s="236" t="s">
        <v>19</v>
      </c>
      <c r="F286" s="237" t="s">
        <v>570</v>
      </c>
      <c r="G286" s="235"/>
      <c r="H286" s="238">
        <v>74.105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161</v>
      </c>
      <c r="AU286" s="244" t="s">
        <v>80</v>
      </c>
      <c r="AV286" s="14" t="s">
        <v>80</v>
      </c>
      <c r="AW286" s="14" t="s">
        <v>32</v>
      </c>
      <c r="AX286" s="14" t="s">
        <v>70</v>
      </c>
      <c r="AY286" s="244" t="s">
        <v>149</v>
      </c>
    </row>
    <row r="287" spans="1:51" s="15" customFormat="1" ht="12">
      <c r="A287" s="15"/>
      <c r="B287" s="245"/>
      <c r="C287" s="246"/>
      <c r="D287" s="225" t="s">
        <v>161</v>
      </c>
      <c r="E287" s="247" t="s">
        <v>19</v>
      </c>
      <c r="F287" s="248" t="s">
        <v>207</v>
      </c>
      <c r="G287" s="246"/>
      <c r="H287" s="249">
        <v>74.105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5" t="s">
        <v>161</v>
      </c>
      <c r="AU287" s="255" t="s">
        <v>80</v>
      </c>
      <c r="AV287" s="15" t="s">
        <v>174</v>
      </c>
      <c r="AW287" s="15" t="s">
        <v>32</v>
      </c>
      <c r="AX287" s="15" t="s">
        <v>78</v>
      </c>
      <c r="AY287" s="255" t="s">
        <v>149</v>
      </c>
    </row>
    <row r="288" spans="1:65" s="2" customFormat="1" ht="55.5" customHeight="1">
      <c r="A288" s="39"/>
      <c r="B288" s="40"/>
      <c r="C288" s="205" t="s">
        <v>571</v>
      </c>
      <c r="D288" s="205" t="s">
        <v>152</v>
      </c>
      <c r="E288" s="206" t="s">
        <v>572</v>
      </c>
      <c r="F288" s="207" t="s">
        <v>573</v>
      </c>
      <c r="G288" s="208" t="s">
        <v>382</v>
      </c>
      <c r="H288" s="209">
        <v>339</v>
      </c>
      <c r="I288" s="210"/>
      <c r="J288" s="211">
        <f>ROUND(I288*H288,2)</f>
        <v>0</v>
      </c>
      <c r="K288" s="207" t="s">
        <v>156</v>
      </c>
      <c r="L288" s="45"/>
      <c r="M288" s="212" t="s">
        <v>19</v>
      </c>
      <c r="N288" s="213" t="s">
        <v>41</v>
      </c>
      <c r="O288" s="85"/>
      <c r="P288" s="214">
        <f>O288*H288</f>
        <v>0</v>
      </c>
      <c r="Q288" s="214">
        <v>0.20469</v>
      </c>
      <c r="R288" s="214">
        <f>Q288*H288</f>
        <v>69.38991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174</v>
      </c>
      <c r="AT288" s="216" t="s">
        <v>152</v>
      </c>
      <c r="AU288" s="216" t="s">
        <v>80</v>
      </c>
      <c r="AY288" s="18" t="s">
        <v>149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78</v>
      </c>
      <c r="BK288" s="217">
        <f>ROUND(I288*H288,2)</f>
        <v>0</v>
      </c>
      <c r="BL288" s="18" t="s">
        <v>174</v>
      </c>
      <c r="BM288" s="216" t="s">
        <v>574</v>
      </c>
    </row>
    <row r="289" spans="1:47" s="2" customFormat="1" ht="12">
      <c r="A289" s="39"/>
      <c r="B289" s="40"/>
      <c r="C289" s="41"/>
      <c r="D289" s="218" t="s">
        <v>159</v>
      </c>
      <c r="E289" s="41"/>
      <c r="F289" s="219" t="s">
        <v>575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159</v>
      </c>
      <c r="AU289" s="18" t="s">
        <v>80</v>
      </c>
    </row>
    <row r="290" spans="1:51" s="14" customFormat="1" ht="12">
      <c r="A290" s="14"/>
      <c r="B290" s="234"/>
      <c r="C290" s="235"/>
      <c r="D290" s="225" t="s">
        <v>161</v>
      </c>
      <c r="E290" s="236" t="s">
        <v>19</v>
      </c>
      <c r="F290" s="237" t="s">
        <v>576</v>
      </c>
      <c r="G290" s="235"/>
      <c r="H290" s="238">
        <v>339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161</v>
      </c>
      <c r="AU290" s="244" t="s">
        <v>80</v>
      </c>
      <c r="AV290" s="14" t="s">
        <v>80</v>
      </c>
      <c r="AW290" s="14" t="s">
        <v>32</v>
      </c>
      <c r="AX290" s="14" t="s">
        <v>78</v>
      </c>
      <c r="AY290" s="244" t="s">
        <v>149</v>
      </c>
    </row>
    <row r="291" spans="1:65" s="2" customFormat="1" ht="16.5" customHeight="1">
      <c r="A291" s="39"/>
      <c r="B291" s="40"/>
      <c r="C291" s="205" t="s">
        <v>577</v>
      </c>
      <c r="D291" s="205" t="s">
        <v>152</v>
      </c>
      <c r="E291" s="206" t="s">
        <v>578</v>
      </c>
      <c r="F291" s="207" t="s">
        <v>579</v>
      </c>
      <c r="G291" s="208" t="s">
        <v>391</v>
      </c>
      <c r="H291" s="209">
        <v>175.2</v>
      </c>
      <c r="I291" s="210"/>
      <c r="J291" s="211">
        <f>ROUND(I291*H291,2)</f>
        <v>0</v>
      </c>
      <c r="K291" s="207" t="s">
        <v>19</v>
      </c>
      <c r="L291" s="45"/>
      <c r="M291" s="212" t="s">
        <v>19</v>
      </c>
      <c r="N291" s="213" t="s">
        <v>41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174</v>
      </c>
      <c r="AT291" s="216" t="s">
        <v>152</v>
      </c>
      <c r="AU291" s="216" t="s">
        <v>80</v>
      </c>
      <c r="AY291" s="18" t="s">
        <v>149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78</v>
      </c>
      <c r="BK291" s="217">
        <f>ROUND(I291*H291,2)</f>
        <v>0</v>
      </c>
      <c r="BL291" s="18" t="s">
        <v>174</v>
      </c>
      <c r="BM291" s="216" t="s">
        <v>580</v>
      </c>
    </row>
    <row r="292" spans="1:47" s="2" customFormat="1" ht="12">
      <c r="A292" s="39"/>
      <c r="B292" s="40"/>
      <c r="C292" s="41"/>
      <c r="D292" s="225" t="s">
        <v>581</v>
      </c>
      <c r="E292" s="41"/>
      <c r="F292" s="269" t="s">
        <v>582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581</v>
      </c>
      <c r="AU292" s="18" t="s">
        <v>80</v>
      </c>
    </row>
    <row r="293" spans="1:51" s="14" customFormat="1" ht="12">
      <c r="A293" s="14"/>
      <c r="B293" s="234"/>
      <c r="C293" s="235"/>
      <c r="D293" s="225" t="s">
        <v>161</v>
      </c>
      <c r="E293" s="236" t="s">
        <v>19</v>
      </c>
      <c r="F293" s="237" t="s">
        <v>583</v>
      </c>
      <c r="G293" s="235"/>
      <c r="H293" s="238">
        <v>175.2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161</v>
      </c>
      <c r="AU293" s="244" t="s">
        <v>80</v>
      </c>
      <c r="AV293" s="14" t="s">
        <v>80</v>
      </c>
      <c r="AW293" s="14" t="s">
        <v>32</v>
      </c>
      <c r="AX293" s="14" t="s">
        <v>78</v>
      </c>
      <c r="AY293" s="244" t="s">
        <v>149</v>
      </c>
    </row>
    <row r="294" spans="1:65" s="2" customFormat="1" ht="16.5" customHeight="1">
      <c r="A294" s="39"/>
      <c r="B294" s="40"/>
      <c r="C294" s="205" t="s">
        <v>584</v>
      </c>
      <c r="D294" s="205" t="s">
        <v>152</v>
      </c>
      <c r="E294" s="206" t="s">
        <v>585</v>
      </c>
      <c r="F294" s="207" t="s">
        <v>586</v>
      </c>
      <c r="G294" s="208" t="s">
        <v>310</v>
      </c>
      <c r="H294" s="209">
        <v>174</v>
      </c>
      <c r="I294" s="210"/>
      <c r="J294" s="211">
        <f>ROUND(I294*H294,2)</f>
        <v>0</v>
      </c>
      <c r="K294" s="207" t="s">
        <v>19</v>
      </c>
      <c r="L294" s="45"/>
      <c r="M294" s="212" t="s">
        <v>19</v>
      </c>
      <c r="N294" s="213" t="s">
        <v>41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174</v>
      </c>
      <c r="AT294" s="216" t="s">
        <v>152</v>
      </c>
      <c r="AU294" s="216" t="s">
        <v>80</v>
      </c>
      <c r="AY294" s="18" t="s">
        <v>149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78</v>
      </c>
      <c r="BK294" s="217">
        <f>ROUND(I294*H294,2)</f>
        <v>0</v>
      </c>
      <c r="BL294" s="18" t="s">
        <v>174</v>
      </c>
      <c r="BM294" s="216" t="s">
        <v>587</v>
      </c>
    </row>
    <row r="295" spans="1:51" s="13" customFormat="1" ht="12">
      <c r="A295" s="13"/>
      <c r="B295" s="223"/>
      <c r="C295" s="224"/>
      <c r="D295" s="225" t="s">
        <v>161</v>
      </c>
      <c r="E295" s="226" t="s">
        <v>19</v>
      </c>
      <c r="F295" s="227" t="s">
        <v>588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161</v>
      </c>
      <c r="AU295" s="233" t="s">
        <v>80</v>
      </c>
      <c r="AV295" s="13" t="s">
        <v>78</v>
      </c>
      <c r="AW295" s="13" t="s">
        <v>32</v>
      </c>
      <c r="AX295" s="13" t="s">
        <v>70</v>
      </c>
      <c r="AY295" s="233" t="s">
        <v>149</v>
      </c>
    </row>
    <row r="296" spans="1:51" s="14" customFormat="1" ht="12">
      <c r="A296" s="14"/>
      <c r="B296" s="234"/>
      <c r="C296" s="235"/>
      <c r="D296" s="225" t="s">
        <v>161</v>
      </c>
      <c r="E296" s="236" t="s">
        <v>19</v>
      </c>
      <c r="F296" s="237" t="s">
        <v>589</v>
      </c>
      <c r="G296" s="235"/>
      <c r="H296" s="238">
        <v>14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161</v>
      </c>
      <c r="AU296" s="244" t="s">
        <v>80</v>
      </c>
      <c r="AV296" s="14" t="s">
        <v>80</v>
      </c>
      <c r="AW296" s="14" t="s">
        <v>32</v>
      </c>
      <c r="AX296" s="14" t="s">
        <v>70</v>
      </c>
      <c r="AY296" s="244" t="s">
        <v>149</v>
      </c>
    </row>
    <row r="297" spans="1:51" s="14" customFormat="1" ht="12">
      <c r="A297" s="14"/>
      <c r="B297" s="234"/>
      <c r="C297" s="235"/>
      <c r="D297" s="225" t="s">
        <v>161</v>
      </c>
      <c r="E297" s="236" t="s">
        <v>19</v>
      </c>
      <c r="F297" s="237" t="s">
        <v>590</v>
      </c>
      <c r="G297" s="235"/>
      <c r="H297" s="238">
        <v>160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161</v>
      </c>
      <c r="AU297" s="244" t="s">
        <v>80</v>
      </c>
      <c r="AV297" s="14" t="s">
        <v>80</v>
      </c>
      <c r="AW297" s="14" t="s">
        <v>32</v>
      </c>
      <c r="AX297" s="14" t="s">
        <v>70</v>
      </c>
      <c r="AY297" s="244" t="s">
        <v>149</v>
      </c>
    </row>
    <row r="298" spans="1:51" s="15" customFormat="1" ht="12">
      <c r="A298" s="15"/>
      <c r="B298" s="245"/>
      <c r="C298" s="246"/>
      <c r="D298" s="225" t="s">
        <v>161</v>
      </c>
      <c r="E298" s="247" t="s">
        <v>19</v>
      </c>
      <c r="F298" s="248" t="s">
        <v>207</v>
      </c>
      <c r="G298" s="246"/>
      <c r="H298" s="249">
        <v>174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161</v>
      </c>
      <c r="AU298" s="255" t="s">
        <v>80</v>
      </c>
      <c r="AV298" s="15" t="s">
        <v>174</v>
      </c>
      <c r="AW298" s="15" t="s">
        <v>32</v>
      </c>
      <c r="AX298" s="15" t="s">
        <v>78</v>
      </c>
      <c r="AY298" s="255" t="s">
        <v>149</v>
      </c>
    </row>
    <row r="299" spans="1:65" s="2" customFormat="1" ht="33" customHeight="1">
      <c r="A299" s="39"/>
      <c r="B299" s="40"/>
      <c r="C299" s="259" t="s">
        <v>591</v>
      </c>
      <c r="D299" s="259" t="s">
        <v>440</v>
      </c>
      <c r="E299" s="260" t="s">
        <v>592</v>
      </c>
      <c r="F299" s="261" t="s">
        <v>593</v>
      </c>
      <c r="G299" s="262" t="s">
        <v>382</v>
      </c>
      <c r="H299" s="263">
        <v>339</v>
      </c>
      <c r="I299" s="264"/>
      <c r="J299" s="265">
        <f>ROUND(I299*H299,2)</f>
        <v>0</v>
      </c>
      <c r="K299" s="261" t="s">
        <v>156</v>
      </c>
      <c r="L299" s="266"/>
      <c r="M299" s="267" t="s">
        <v>19</v>
      </c>
      <c r="N299" s="268" t="s">
        <v>41</v>
      </c>
      <c r="O299" s="85"/>
      <c r="P299" s="214">
        <f>O299*H299</f>
        <v>0</v>
      </c>
      <c r="Q299" s="214">
        <v>0.00048</v>
      </c>
      <c r="R299" s="214">
        <f>Q299*H299</f>
        <v>0.16272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195</v>
      </c>
      <c r="AT299" s="216" t="s">
        <v>440</v>
      </c>
      <c r="AU299" s="216" t="s">
        <v>80</v>
      </c>
      <c r="AY299" s="18" t="s">
        <v>149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78</v>
      </c>
      <c r="BK299" s="217">
        <f>ROUND(I299*H299,2)</f>
        <v>0</v>
      </c>
      <c r="BL299" s="18" t="s">
        <v>174</v>
      </c>
      <c r="BM299" s="216" t="s">
        <v>594</v>
      </c>
    </row>
    <row r="300" spans="1:63" s="12" customFormat="1" ht="22.8" customHeight="1">
      <c r="A300" s="12"/>
      <c r="B300" s="189"/>
      <c r="C300" s="190"/>
      <c r="D300" s="191" t="s">
        <v>69</v>
      </c>
      <c r="E300" s="203" t="s">
        <v>174</v>
      </c>
      <c r="F300" s="203" t="s">
        <v>595</v>
      </c>
      <c r="G300" s="190"/>
      <c r="H300" s="190"/>
      <c r="I300" s="193"/>
      <c r="J300" s="204">
        <f>BK300</f>
        <v>0</v>
      </c>
      <c r="K300" s="190"/>
      <c r="L300" s="195"/>
      <c r="M300" s="196"/>
      <c r="N300" s="197"/>
      <c r="O300" s="197"/>
      <c r="P300" s="198">
        <f>SUM(P301:P315)</f>
        <v>0</v>
      </c>
      <c r="Q300" s="197"/>
      <c r="R300" s="198">
        <f>SUM(R301:R315)</f>
        <v>961.702848</v>
      </c>
      <c r="S300" s="197"/>
      <c r="T300" s="199">
        <f>SUM(T301:T315)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0" t="s">
        <v>78</v>
      </c>
      <c r="AT300" s="201" t="s">
        <v>69</v>
      </c>
      <c r="AU300" s="201" t="s">
        <v>78</v>
      </c>
      <c r="AY300" s="200" t="s">
        <v>149</v>
      </c>
      <c r="BK300" s="202">
        <f>SUM(BK301:BK315)</f>
        <v>0</v>
      </c>
    </row>
    <row r="301" spans="1:65" s="2" customFormat="1" ht="24.15" customHeight="1">
      <c r="A301" s="39"/>
      <c r="B301" s="40"/>
      <c r="C301" s="205" t="s">
        <v>596</v>
      </c>
      <c r="D301" s="205" t="s">
        <v>152</v>
      </c>
      <c r="E301" s="206" t="s">
        <v>597</v>
      </c>
      <c r="F301" s="207" t="s">
        <v>598</v>
      </c>
      <c r="G301" s="208" t="s">
        <v>310</v>
      </c>
      <c r="H301" s="209">
        <v>0.4</v>
      </c>
      <c r="I301" s="210"/>
      <c r="J301" s="211">
        <f>ROUND(I301*H301,2)</f>
        <v>0</v>
      </c>
      <c r="K301" s="207" t="s">
        <v>156</v>
      </c>
      <c r="L301" s="45"/>
      <c r="M301" s="212" t="s">
        <v>19</v>
      </c>
      <c r="N301" s="213" t="s">
        <v>41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174</v>
      </c>
      <c r="AT301" s="216" t="s">
        <v>152</v>
      </c>
      <c r="AU301" s="216" t="s">
        <v>80</v>
      </c>
      <c r="AY301" s="18" t="s">
        <v>149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78</v>
      </c>
      <c r="BK301" s="217">
        <f>ROUND(I301*H301,2)</f>
        <v>0</v>
      </c>
      <c r="BL301" s="18" t="s">
        <v>174</v>
      </c>
      <c r="BM301" s="216" t="s">
        <v>599</v>
      </c>
    </row>
    <row r="302" spans="1:47" s="2" customFormat="1" ht="12">
      <c r="A302" s="39"/>
      <c r="B302" s="40"/>
      <c r="C302" s="41"/>
      <c r="D302" s="218" t="s">
        <v>159</v>
      </c>
      <c r="E302" s="41"/>
      <c r="F302" s="219" t="s">
        <v>600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159</v>
      </c>
      <c r="AU302" s="18" t="s">
        <v>80</v>
      </c>
    </row>
    <row r="303" spans="1:51" s="13" customFormat="1" ht="12">
      <c r="A303" s="13"/>
      <c r="B303" s="223"/>
      <c r="C303" s="224"/>
      <c r="D303" s="225" t="s">
        <v>161</v>
      </c>
      <c r="E303" s="226" t="s">
        <v>19</v>
      </c>
      <c r="F303" s="227" t="s">
        <v>601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161</v>
      </c>
      <c r="AU303" s="233" t="s">
        <v>80</v>
      </c>
      <c r="AV303" s="13" t="s">
        <v>78</v>
      </c>
      <c r="AW303" s="13" t="s">
        <v>32</v>
      </c>
      <c r="AX303" s="13" t="s">
        <v>70</v>
      </c>
      <c r="AY303" s="233" t="s">
        <v>149</v>
      </c>
    </row>
    <row r="304" spans="1:51" s="14" customFormat="1" ht="12">
      <c r="A304" s="14"/>
      <c r="B304" s="234"/>
      <c r="C304" s="235"/>
      <c r="D304" s="225" t="s">
        <v>161</v>
      </c>
      <c r="E304" s="236" t="s">
        <v>19</v>
      </c>
      <c r="F304" s="237" t="s">
        <v>602</v>
      </c>
      <c r="G304" s="235"/>
      <c r="H304" s="238">
        <v>0.4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161</v>
      </c>
      <c r="AU304" s="244" t="s">
        <v>80</v>
      </c>
      <c r="AV304" s="14" t="s">
        <v>80</v>
      </c>
      <c r="AW304" s="14" t="s">
        <v>32</v>
      </c>
      <c r="AX304" s="14" t="s">
        <v>78</v>
      </c>
      <c r="AY304" s="244" t="s">
        <v>149</v>
      </c>
    </row>
    <row r="305" spans="1:65" s="2" customFormat="1" ht="37.8" customHeight="1">
      <c r="A305" s="39"/>
      <c r="B305" s="40"/>
      <c r="C305" s="205" t="s">
        <v>603</v>
      </c>
      <c r="D305" s="205" t="s">
        <v>152</v>
      </c>
      <c r="E305" s="206" t="s">
        <v>604</v>
      </c>
      <c r="F305" s="207" t="s">
        <v>605</v>
      </c>
      <c r="G305" s="208" t="s">
        <v>391</v>
      </c>
      <c r="H305" s="209">
        <v>0.32</v>
      </c>
      <c r="I305" s="210"/>
      <c r="J305" s="211">
        <f>ROUND(I305*H305,2)</f>
        <v>0</v>
      </c>
      <c r="K305" s="207" t="s">
        <v>156</v>
      </c>
      <c r="L305" s="45"/>
      <c r="M305" s="212" t="s">
        <v>19</v>
      </c>
      <c r="N305" s="213" t="s">
        <v>41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174</v>
      </c>
      <c r="AT305" s="216" t="s">
        <v>152</v>
      </c>
      <c r="AU305" s="216" t="s">
        <v>80</v>
      </c>
      <c r="AY305" s="18" t="s">
        <v>149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78</v>
      </c>
      <c r="BK305" s="217">
        <f>ROUND(I305*H305,2)</f>
        <v>0</v>
      </c>
      <c r="BL305" s="18" t="s">
        <v>174</v>
      </c>
      <c r="BM305" s="216" t="s">
        <v>606</v>
      </c>
    </row>
    <row r="306" spans="1:47" s="2" customFormat="1" ht="12">
      <c r="A306" s="39"/>
      <c r="B306" s="40"/>
      <c r="C306" s="41"/>
      <c r="D306" s="218" t="s">
        <v>159</v>
      </c>
      <c r="E306" s="41"/>
      <c r="F306" s="219" t="s">
        <v>607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159</v>
      </c>
      <c r="AU306" s="18" t="s">
        <v>80</v>
      </c>
    </row>
    <row r="307" spans="1:51" s="13" customFormat="1" ht="12">
      <c r="A307" s="13"/>
      <c r="B307" s="223"/>
      <c r="C307" s="224"/>
      <c r="D307" s="225" t="s">
        <v>161</v>
      </c>
      <c r="E307" s="226" t="s">
        <v>19</v>
      </c>
      <c r="F307" s="227" t="s">
        <v>601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161</v>
      </c>
      <c r="AU307" s="233" t="s">
        <v>80</v>
      </c>
      <c r="AV307" s="13" t="s">
        <v>78</v>
      </c>
      <c r="AW307" s="13" t="s">
        <v>32</v>
      </c>
      <c r="AX307" s="13" t="s">
        <v>70</v>
      </c>
      <c r="AY307" s="233" t="s">
        <v>149</v>
      </c>
    </row>
    <row r="308" spans="1:51" s="14" customFormat="1" ht="12">
      <c r="A308" s="14"/>
      <c r="B308" s="234"/>
      <c r="C308" s="235"/>
      <c r="D308" s="225" t="s">
        <v>161</v>
      </c>
      <c r="E308" s="236" t="s">
        <v>19</v>
      </c>
      <c r="F308" s="237" t="s">
        <v>608</v>
      </c>
      <c r="G308" s="235"/>
      <c r="H308" s="238">
        <v>0.32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161</v>
      </c>
      <c r="AU308" s="244" t="s">
        <v>80</v>
      </c>
      <c r="AV308" s="14" t="s">
        <v>80</v>
      </c>
      <c r="AW308" s="14" t="s">
        <v>32</v>
      </c>
      <c r="AX308" s="14" t="s">
        <v>78</v>
      </c>
      <c r="AY308" s="244" t="s">
        <v>149</v>
      </c>
    </row>
    <row r="309" spans="1:65" s="2" customFormat="1" ht="37.8" customHeight="1">
      <c r="A309" s="39"/>
      <c r="B309" s="40"/>
      <c r="C309" s="205" t="s">
        <v>609</v>
      </c>
      <c r="D309" s="205" t="s">
        <v>152</v>
      </c>
      <c r="E309" s="206" t="s">
        <v>610</v>
      </c>
      <c r="F309" s="207" t="s">
        <v>611</v>
      </c>
      <c r="G309" s="208" t="s">
        <v>391</v>
      </c>
      <c r="H309" s="209">
        <v>112.48</v>
      </c>
      <c r="I309" s="210"/>
      <c r="J309" s="211">
        <f>ROUND(I309*H309,2)</f>
        <v>0</v>
      </c>
      <c r="K309" s="207" t="s">
        <v>156</v>
      </c>
      <c r="L309" s="45"/>
      <c r="M309" s="212" t="s">
        <v>19</v>
      </c>
      <c r="N309" s="213" t="s">
        <v>41</v>
      </c>
      <c r="O309" s="85"/>
      <c r="P309" s="214">
        <f>O309*H309</f>
        <v>0</v>
      </c>
      <c r="Q309" s="214">
        <v>2.6526</v>
      </c>
      <c r="R309" s="214">
        <f>Q309*H309</f>
        <v>298.36444800000004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174</v>
      </c>
      <c r="AT309" s="216" t="s">
        <v>152</v>
      </c>
      <c r="AU309" s="216" t="s">
        <v>80</v>
      </c>
      <c r="AY309" s="18" t="s">
        <v>149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78</v>
      </c>
      <c r="BK309" s="217">
        <f>ROUND(I309*H309,2)</f>
        <v>0</v>
      </c>
      <c r="BL309" s="18" t="s">
        <v>174</v>
      </c>
      <c r="BM309" s="216" t="s">
        <v>612</v>
      </c>
    </row>
    <row r="310" spans="1:47" s="2" customFormat="1" ht="12">
      <c r="A310" s="39"/>
      <c r="B310" s="40"/>
      <c r="C310" s="41"/>
      <c r="D310" s="218" t="s">
        <v>159</v>
      </c>
      <c r="E310" s="41"/>
      <c r="F310" s="219" t="s">
        <v>613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159</v>
      </c>
      <c r="AU310" s="18" t="s">
        <v>80</v>
      </c>
    </row>
    <row r="311" spans="1:51" s="14" customFormat="1" ht="12">
      <c r="A311" s="14"/>
      <c r="B311" s="234"/>
      <c r="C311" s="235"/>
      <c r="D311" s="225" t="s">
        <v>161</v>
      </c>
      <c r="E311" s="236" t="s">
        <v>19</v>
      </c>
      <c r="F311" s="237" t="s">
        <v>614</v>
      </c>
      <c r="G311" s="235"/>
      <c r="H311" s="238">
        <v>112.48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161</v>
      </c>
      <c r="AU311" s="244" t="s">
        <v>80</v>
      </c>
      <c r="AV311" s="14" t="s">
        <v>80</v>
      </c>
      <c r="AW311" s="14" t="s">
        <v>32</v>
      </c>
      <c r="AX311" s="14" t="s">
        <v>78</v>
      </c>
      <c r="AY311" s="244" t="s">
        <v>149</v>
      </c>
    </row>
    <row r="312" spans="1:65" s="2" customFormat="1" ht="44.25" customHeight="1">
      <c r="A312" s="39"/>
      <c r="B312" s="40"/>
      <c r="C312" s="205" t="s">
        <v>615</v>
      </c>
      <c r="D312" s="205" t="s">
        <v>152</v>
      </c>
      <c r="E312" s="206" t="s">
        <v>616</v>
      </c>
      <c r="F312" s="207" t="s">
        <v>617</v>
      </c>
      <c r="G312" s="208" t="s">
        <v>391</v>
      </c>
      <c r="H312" s="209">
        <v>292.8</v>
      </c>
      <c r="I312" s="210"/>
      <c r="J312" s="211">
        <f>ROUND(I312*H312,2)</f>
        <v>0</v>
      </c>
      <c r="K312" s="207" t="s">
        <v>156</v>
      </c>
      <c r="L312" s="45"/>
      <c r="M312" s="212" t="s">
        <v>19</v>
      </c>
      <c r="N312" s="213" t="s">
        <v>41</v>
      </c>
      <c r="O312" s="85"/>
      <c r="P312" s="214">
        <f>O312*H312</f>
        <v>0</v>
      </c>
      <c r="Q312" s="214">
        <v>2.2655</v>
      </c>
      <c r="R312" s="214">
        <f>Q312*H312</f>
        <v>663.3384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174</v>
      </c>
      <c r="AT312" s="216" t="s">
        <v>152</v>
      </c>
      <c r="AU312" s="216" t="s">
        <v>80</v>
      </c>
      <c r="AY312" s="18" t="s">
        <v>149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78</v>
      </c>
      <c r="BK312" s="217">
        <f>ROUND(I312*H312,2)</f>
        <v>0</v>
      </c>
      <c r="BL312" s="18" t="s">
        <v>174</v>
      </c>
      <c r="BM312" s="216" t="s">
        <v>618</v>
      </c>
    </row>
    <row r="313" spans="1:47" s="2" customFormat="1" ht="12">
      <c r="A313" s="39"/>
      <c r="B313" s="40"/>
      <c r="C313" s="41"/>
      <c r="D313" s="218" t="s">
        <v>159</v>
      </c>
      <c r="E313" s="41"/>
      <c r="F313" s="219" t="s">
        <v>619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159</v>
      </c>
      <c r="AU313" s="18" t="s">
        <v>80</v>
      </c>
    </row>
    <row r="314" spans="1:51" s="13" customFormat="1" ht="12">
      <c r="A314" s="13"/>
      <c r="B314" s="223"/>
      <c r="C314" s="224"/>
      <c r="D314" s="225" t="s">
        <v>161</v>
      </c>
      <c r="E314" s="226" t="s">
        <v>19</v>
      </c>
      <c r="F314" s="227" t="s">
        <v>620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161</v>
      </c>
      <c r="AU314" s="233" t="s">
        <v>80</v>
      </c>
      <c r="AV314" s="13" t="s">
        <v>78</v>
      </c>
      <c r="AW314" s="13" t="s">
        <v>32</v>
      </c>
      <c r="AX314" s="13" t="s">
        <v>70</v>
      </c>
      <c r="AY314" s="233" t="s">
        <v>149</v>
      </c>
    </row>
    <row r="315" spans="1:51" s="14" customFormat="1" ht="12">
      <c r="A315" s="14"/>
      <c r="B315" s="234"/>
      <c r="C315" s="235"/>
      <c r="D315" s="225" t="s">
        <v>161</v>
      </c>
      <c r="E315" s="236" t="s">
        <v>19</v>
      </c>
      <c r="F315" s="237" t="s">
        <v>621</v>
      </c>
      <c r="G315" s="235"/>
      <c r="H315" s="238">
        <v>292.8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161</v>
      </c>
      <c r="AU315" s="244" t="s">
        <v>80</v>
      </c>
      <c r="AV315" s="14" t="s">
        <v>80</v>
      </c>
      <c r="AW315" s="14" t="s">
        <v>32</v>
      </c>
      <c r="AX315" s="14" t="s">
        <v>78</v>
      </c>
      <c r="AY315" s="244" t="s">
        <v>149</v>
      </c>
    </row>
    <row r="316" spans="1:63" s="12" customFormat="1" ht="22.8" customHeight="1">
      <c r="A316" s="12"/>
      <c r="B316" s="189"/>
      <c r="C316" s="190"/>
      <c r="D316" s="191" t="s">
        <v>69</v>
      </c>
      <c r="E316" s="203" t="s">
        <v>148</v>
      </c>
      <c r="F316" s="203" t="s">
        <v>622</v>
      </c>
      <c r="G316" s="190"/>
      <c r="H316" s="190"/>
      <c r="I316" s="193"/>
      <c r="J316" s="204">
        <f>BK316</f>
        <v>0</v>
      </c>
      <c r="K316" s="190"/>
      <c r="L316" s="195"/>
      <c r="M316" s="196"/>
      <c r="N316" s="197"/>
      <c r="O316" s="197"/>
      <c r="P316" s="198">
        <f>SUM(P317:P387)</f>
        <v>0</v>
      </c>
      <c r="Q316" s="197"/>
      <c r="R316" s="198">
        <f>SUM(R317:R387)</f>
        <v>78.7783</v>
      </c>
      <c r="S316" s="197"/>
      <c r="T316" s="199">
        <f>SUM(T317:T387)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0" t="s">
        <v>78</v>
      </c>
      <c r="AT316" s="201" t="s">
        <v>69</v>
      </c>
      <c r="AU316" s="201" t="s">
        <v>78</v>
      </c>
      <c r="AY316" s="200" t="s">
        <v>149</v>
      </c>
      <c r="BK316" s="202">
        <f>SUM(BK317:BK387)</f>
        <v>0</v>
      </c>
    </row>
    <row r="317" spans="1:65" s="2" customFormat="1" ht="33" customHeight="1">
      <c r="A317" s="39"/>
      <c r="B317" s="40"/>
      <c r="C317" s="205" t="s">
        <v>623</v>
      </c>
      <c r="D317" s="205" t="s">
        <v>152</v>
      </c>
      <c r="E317" s="206" t="s">
        <v>624</v>
      </c>
      <c r="F317" s="207" t="s">
        <v>625</v>
      </c>
      <c r="G317" s="208" t="s">
        <v>310</v>
      </c>
      <c r="H317" s="209">
        <v>174.6</v>
      </c>
      <c r="I317" s="210"/>
      <c r="J317" s="211">
        <f>ROUND(I317*H317,2)</f>
        <v>0</v>
      </c>
      <c r="K317" s="207" t="s">
        <v>156</v>
      </c>
      <c r="L317" s="45"/>
      <c r="M317" s="212" t="s">
        <v>19</v>
      </c>
      <c r="N317" s="213" t="s">
        <v>41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174</v>
      </c>
      <c r="AT317" s="216" t="s">
        <v>152</v>
      </c>
      <c r="AU317" s="216" t="s">
        <v>80</v>
      </c>
      <c r="AY317" s="18" t="s">
        <v>149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78</v>
      </c>
      <c r="BK317" s="217">
        <f>ROUND(I317*H317,2)</f>
        <v>0</v>
      </c>
      <c r="BL317" s="18" t="s">
        <v>174</v>
      </c>
      <c r="BM317" s="216" t="s">
        <v>626</v>
      </c>
    </row>
    <row r="318" spans="1:47" s="2" customFormat="1" ht="12">
      <c r="A318" s="39"/>
      <c r="B318" s="40"/>
      <c r="C318" s="41"/>
      <c r="D318" s="218" t="s">
        <v>159</v>
      </c>
      <c r="E318" s="41"/>
      <c r="F318" s="219" t="s">
        <v>627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159</v>
      </c>
      <c r="AU318" s="18" t="s">
        <v>80</v>
      </c>
    </row>
    <row r="319" spans="1:51" s="13" customFormat="1" ht="12">
      <c r="A319" s="13"/>
      <c r="B319" s="223"/>
      <c r="C319" s="224"/>
      <c r="D319" s="225" t="s">
        <v>161</v>
      </c>
      <c r="E319" s="226" t="s">
        <v>19</v>
      </c>
      <c r="F319" s="227" t="s">
        <v>628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161</v>
      </c>
      <c r="AU319" s="233" t="s">
        <v>80</v>
      </c>
      <c r="AV319" s="13" t="s">
        <v>78</v>
      </c>
      <c r="AW319" s="13" t="s">
        <v>32</v>
      </c>
      <c r="AX319" s="13" t="s">
        <v>70</v>
      </c>
      <c r="AY319" s="233" t="s">
        <v>149</v>
      </c>
    </row>
    <row r="320" spans="1:51" s="14" customFormat="1" ht="12">
      <c r="A320" s="14"/>
      <c r="B320" s="234"/>
      <c r="C320" s="235"/>
      <c r="D320" s="225" t="s">
        <v>161</v>
      </c>
      <c r="E320" s="236" t="s">
        <v>19</v>
      </c>
      <c r="F320" s="237" t="s">
        <v>629</v>
      </c>
      <c r="G320" s="235"/>
      <c r="H320" s="238">
        <v>152.6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161</v>
      </c>
      <c r="AU320" s="244" t="s">
        <v>80</v>
      </c>
      <c r="AV320" s="14" t="s">
        <v>80</v>
      </c>
      <c r="AW320" s="14" t="s">
        <v>32</v>
      </c>
      <c r="AX320" s="14" t="s">
        <v>70</v>
      </c>
      <c r="AY320" s="244" t="s">
        <v>149</v>
      </c>
    </row>
    <row r="321" spans="1:51" s="14" customFormat="1" ht="12">
      <c r="A321" s="14"/>
      <c r="B321" s="234"/>
      <c r="C321" s="235"/>
      <c r="D321" s="225" t="s">
        <v>161</v>
      </c>
      <c r="E321" s="236" t="s">
        <v>19</v>
      </c>
      <c r="F321" s="237" t="s">
        <v>630</v>
      </c>
      <c r="G321" s="235"/>
      <c r="H321" s="238">
        <v>22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161</v>
      </c>
      <c r="AU321" s="244" t="s">
        <v>80</v>
      </c>
      <c r="AV321" s="14" t="s">
        <v>80</v>
      </c>
      <c r="AW321" s="14" t="s">
        <v>32</v>
      </c>
      <c r="AX321" s="14" t="s">
        <v>70</v>
      </c>
      <c r="AY321" s="244" t="s">
        <v>149</v>
      </c>
    </row>
    <row r="322" spans="1:51" s="15" customFormat="1" ht="12">
      <c r="A322" s="15"/>
      <c r="B322" s="245"/>
      <c r="C322" s="246"/>
      <c r="D322" s="225" t="s">
        <v>161</v>
      </c>
      <c r="E322" s="247" t="s">
        <v>19</v>
      </c>
      <c r="F322" s="248" t="s">
        <v>207</v>
      </c>
      <c r="G322" s="246"/>
      <c r="H322" s="249">
        <v>174.6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5" t="s">
        <v>161</v>
      </c>
      <c r="AU322" s="255" t="s">
        <v>80</v>
      </c>
      <c r="AV322" s="15" t="s">
        <v>174</v>
      </c>
      <c r="AW322" s="15" t="s">
        <v>32</v>
      </c>
      <c r="AX322" s="15" t="s">
        <v>78</v>
      </c>
      <c r="AY322" s="255" t="s">
        <v>149</v>
      </c>
    </row>
    <row r="323" spans="1:65" s="2" customFormat="1" ht="33" customHeight="1">
      <c r="A323" s="39"/>
      <c r="B323" s="40"/>
      <c r="C323" s="205" t="s">
        <v>631</v>
      </c>
      <c r="D323" s="205" t="s">
        <v>152</v>
      </c>
      <c r="E323" s="206" t="s">
        <v>632</v>
      </c>
      <c r="F323" s="207" t="s">
        <v>633</v>
      </c>
      <c r="G323" s="208" t="s">
        <v>310</v>
      </c>
      <c r="H323" s="209">
        <v>2359.4</v>
      </c>
      <c r="I323" s="210"/>
      <c r="J323" s="211">
        <f>ROUND(I323*H323,2)</f>
        <v>0</v>
      </c>
      <c r="K323" s="207" t="s">
        <v>156</v>
      </c>
      <c r="L323" s="45"/>
      <c r="M323" s="212" t="s">
        <v>19</v>
      </c>
      <c r="N323" s="213" t="s">
        <v>41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174</v>
      </c>
      <c r="AT323" s="216" t="s">
        <v>152</v>
      </c>
      <c r="AU323" s="216" t="s">
        <v>80</v>
      </c>
      <c r="AY323" s="18" t="s">
        <v>149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78</v>
      </c>
      <c r="BK323" s="217">
        <f>ROUND(I323*H323,2)</f>
        <v>0</v>
      </c>
      <c r="BL323" s="18" t="s">
        <v>174</v>
      </c>
      <c r="BM323" s="216" t="s">
        <v>634</v>
      </c>
    </row>
    <row r="324" spans="1:47" s="2" customFormat="1" ht="12">
      <c r="A324" s="39"/>
      <c r="B324" s="40"/>
      <c r="C324" s="41"/>
      <c r="D324" s="218" t="s">
        <v>159</v>
      </c>
      <c r="E324" s="41"/>
      <c r="F324" s="219" t="s">
        <v>635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159</v>
      </c>
      <c r="AU324" s="18" t="s">
        <v>80</v>
      </c>
    </row>
    <row r="325" spans="1:51" s="13" customFormat="1" ht="12">
      <c r="A325" s="13"/>
      <c r="B325" s="223"/>
      <c r="C325" s="224"/>
      <c r="D325" s="225" t="s">
        <v>161</v>
      </c>
      <c r="E325" s="226" t="s">
        <v>19</v>
      </c>
      <c r="F325" s="227" t="s">
        <v>628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161</v>
      </c>
      <c r="AU325" s="233" t="s">
        <v>80</v>
      </c>
      <c r="AV325" s="13" t="s">
        <v>78</v>
      </c>
      <c r="AW325" s="13" t="s">
        <v>32</v>
      </c>
      <c r="AX325" s="13" t="s">
        <v>70</v>
      </c>
      <c r="AY325" s="233" t="s">
        <v>149</v>
      </c>
    </row>
    <row r="326" spans="1:51" s="14" customFormat="1" ht="12">
      <c r="A326" s="14"/>
      <c r="B326" s="234"/>
      <c r="C326" s="235"/>
      <c r="D326" s="225" t="s">
        <v>161</v>
      </c>
      <c r="E326" s="236" t="s">
        <v>19</v>
      </c>
      <c r="F326" s="237" t="s">
        <v>636</v>
      </c>
      <c r="G326" s="235"/>
      <c r="H326" s="238">
        <v>2359.4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161</v>
      </c>
      <c r="AU326" s="244" t="s">
        <v>80</v>
      </c>
      <c r="AV326" s="14" t="s">
        <v>80</v>
      </c>
      <c r="AW326" s="14" t="s">
        <v>32</v>
      </c>
      <c r="AX326" s="14" t="s">
        <v>78</v>
      </c>
      <c r="AY326" s="244" t="s">
        <v>149</v>
      </c>
    </row>
    <row r="327" spans="1:65" s="2" customFormat="1" ht="33" customHeight="1">
      <c r="A327" s="39"/>
      <c r="B327" s="40"/>
      <c r="C327" s="205" t="s">
        <v>637</v>
      </c>
      <c r="D327" s="205" t="s">
        <v>152</v>
      </c>
      <c r="E327" s="206" t="s">
        <v>638</v>
      </c>
      <c r="F327" s="207" t="s">
        <v>639</v>
      </c>
      <c r="G327" s="208" t="s">
        <v>310</v>
      </c>
      <c r="H327" s="209">
        <v>811.1</v>
      </c>
      <c r="I327" s="210"/>
      <c r="J327" s="211">
        <f>ROUND(I327*H327,2)</f>
        <v>0</v>
      </c>
      <c r="K327" s="207" t="s">
        <v>156</v>
      </c>
      <c r="L327" s="45"/>
      <c r="M327" s="212" t="s">
        <v>19</v>
      </c>
      <c r="N327" s="213" t="s">
        <v>41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174</v>
      </c>
      <c r="AT327" s="216" t="s">
        <v>152</v>
      </c>
      <c r="AU327" s="216" t="s">
        <v>80</v>
      </c>
      <c r="AY327" s="18" t="s">
        <v>149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78</v>
      </c>
      <c r="BK327" s="217">
        <f>ROUND(I327*H327,2)</f>
        <v>0</v>
      </c>
      <c r="BL327" s="18" t="s">
        <v>174</v>
      </c>
      <c r="BM327" s="216" t="s">
        <v>640</v>
      </c>
    </row>
    <row r="328" spans="1:47" s="2" customFormat="1" ht="12">
      <c r="A328" s="39"/>
      <c r="B328" s="40"/>
      <c r="C328" s="41"/>
      <c r="D328" s="218" t="s">
        <v>159</v>
      </c>
      <c r="E328" s="41"/>
      <c r="F328" s="219" t="s">
        <v>641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159</v>
      </c>
      <c r="AU328" s="18" t="s">
        <v>80</v>
      </c>
    </row>
    <row r="329" spans="1:51" s="13" customFormat="1" ht="12">
      <c r="A329" s="13"/>
      <c r="B329" s="223"/>
      <c r="C329" s="224"/>
      <c r="D329" s="225" t="s">
        <v>161</v>
      </c>
      <c r="E329" s="226" t="s">
        <v>19</v>
      </c>
      <c r="F329" s="227" t="s">
        <v>642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161</v>
      </c>
      <c r="AU329" s="233" t="s">
        <v>80</v>
      </c>
      <c r="AV329" s="13" t="s">
        <v>78</v>
      </c>
      <c r="AW329" s="13" t="s">
        <v>32</v>
      </c>
      <c r="AX329" s="13" t="s">
        <v>70</v>
      </c>
      <c r="AY329" s="233" t="s">
        <v>149</v>
      </c>
    </row>
    <row r="330" spans="1:51" s="14" customFormat="1" ht="12">
      <c r="A330" s="14"/>
      <c r="B330" s="234"/>
      <c r="C330" s="235"/>
      <c r="D330" s="225" t="s">
        <v>161</v>
      </c>
      <c r="E330" s="236" t="s">
        <v>19</v>
      </c>
      <c r="F330" s="237" t="s">
        <v>643</v>
      </c>
      <c r="G330" s="235"/>
      <c r="H330" s="238">
        <v>811.1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161</v>
      </c>
      <c r="AU330" s="244" t="s">
        <v>80</v>
      </c>
      <c r="AV330" s="14" t="s">
        <v>80</v>
      </c>
      <c r="AW330" s="14" t="s">
        <v>32</v>
      </c>
      <c r="AX330" s="14" t="s">
        <v>78</v>
      </c>
      <c r="AY330" s="244" t="s">
        <v>149</v>
      </c>
    </row>
    <row r="331" spans="1:65" s="2" customFormat="1" ht="33" customHeight="1">
      <c r="A331" s="39"/>
      <c r="B331" s="40"/>
      <c r="C331" s="205" t="s">
        <v>644</v>
      </c>
      <c r="D331" s="205" t="s">
        <v>152</v>
      </c>
      <c r="E331" s="206" t="s">
        <v>645</v>
      </c>
      <c r="F331" s="207" t="s">
        <v>646</v>
      </c>
      <c r="G331" s="208" t="s">
        <v>310</v>
      </c>
      <c r="H331" s="209">
        <v>72.6</v>
      </c>
      <c r="I331" s="210"/>
      <c r="J331" s="211">
        <f>ROUND(I331*H331,2)</f>
        <v>0</v>
      </c>
      <c r="K331" s="207" t="s">
        <v>156</v>
      </c>
      <c r="L331" s="45"/>
      <c r="M331" s="212" t="s">
        <v>19</v>
      </c>
      <c r="N331" s="213" t="s">
        <v>41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174</v>
      </c>
      <c r="AT331" s="216" t="s">
        <v>152</v>
      </c>
      <c r="AU331" s="216" t="s">
        <v>80</v>
      </c>
      <c r="AY331" s="18" t="s">
        <v>149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78</v>
      </c>
      <c r="BK331" s="217">
        <f>ROUND(I331*H331,2)</f>
        <v>0</v>
      </c>
      <c r="BL331" s="18" t="s">
        <v>174</v>
      </c>
      <c r="BM331" s="216" t="s">
        <v>647</v>
      </c>
    </row>
    <row r="332" spans="1:47" s="2" customFormat="1" ht="12">
      <c r="A332" s="39"/>
      <c r="B332" s="40"/>
      <c r="C332" s="41"/>
      <c r="D332" s="218" t="s">
        <v>159</v>
      </c>
      <c r="E332" s="41"/>
      <c r="F332" s="219" t="s">
        <v>648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159</v>
      </c>
      <c r="AU332" s="18" t="s">
        <v>80</v>
      </c>
    </row>
    <row r="333" spans="1:51" s="13" customFormat="1" ht="12">
      <c r="A333" s="13"/>
      <c r="B333" s="223"/>
      <c r="C333" s="224"/>
      <c r="D333" s="225" t="s">
        <v>161</v>
      </c>
      <c r="E333" s="226" t="s">
        <v>19</v>
      </c>
      <c r="F333" s="227" t="s">
        <v>649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161</v>
      </c>
      <c r="AU333" s="233" t="s">
        <v>80</v>
      </c>
      <c r="AV333" s="13" t="s">
        <v>78</v>
      </c>
      <c r="AW333" s="13" t="s">
        <v>32</v>
      </c>
      <c r="AX333" s="13" t="s">
        <v>70</v>
      </c>
      <c r="AY333" s="233" t="s">
        <v>149</v>
      </c>
    </row>
    <row r="334" spans="1:51" s="14" customFormat="1" ht="12">
      <c r="A334" s="14"/>
      <c r="B334" s="234"/>
      <c r="C334" s="235"/>
      <c r="D334" s="225" t="s">
        <v>161</v>
      </c>
      <c r="E334" s="236" t="s">
        <v>19</v>
      </c>
      <c r="F334" s="237" t="s">
        <v>650</v>
      </c>
      <c r="G334" s="235"/>
      <c r="H334" s="238">
        <v>72.6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161</v>
      </c>
      <c r="AU334" s="244" t="s">
        <v>80</v>
      </c>
      <c r="AV334" s="14" t="s">
        <v>80</v>
      </c>
      <c r="AW334" s="14" t="s">
        <v>32</v>
      </c>
      <c r="AX334" s="14" t="s">
        <v>78</v>
      </c>
      <c r="AY334" s="244" t="s">
        <v>149</v>
      </c>
    </row>
    <row r="335" spans="1:65" s="2" customFormat="1" ht="37.8" customHeight="1">
      <c r="A335" s="39"/>
      <c r="B335" s="40"/>
      <c r="C335" s="205" t="s">
        <v>651</v>
      </c>
      <c r="D335" s="205" t="s">
        <v>152</v>
      </c>
      <c r="E335" s="206" t="s">
        <v>652</v>
      </c>
      <c r="F335" s="207" t="s">
        <v>653</v>
      </c>
      <c r="G335" s="208" t="s">
        <v>310</v>
      </c>
      <c r="H335" s="209">
        <v>1998.6</v>
      </c>
      <c r="I335" s="210"/>
      <c r="J335" s="211">
        <f>ROUND(I335*H335,2)</f>
        <v>0</v>
      </c>
      <c r="K335" s="207" t="s">
        <v>156</v>
      </c>
      <c r="L335" s="45"/>
      <c r="M335" s="212" t="s">
        <v>19</v>
      </c>
      <c r="N335" s="213" t="s">
        <v>41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174</v>
      </c>
      <c r="AT335" s="216" t="s">
        <v>152</v>
      </c>
      <c r="AU335" s="216" t="s">
        <v>80</v>
      </c>
      <c r="AY335" s="18" t="s">
        <v>149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78</v>
      </c>
      <c r="BK335" s="217">
        <f>ROUND(I335*H335,2)</f>
        <v>0</v>
      </c>
      <c r="BL335" s="18" t="s">
        <v>174</v>
      </c>
      <c r="BM335" s="216" t="s">
        <v>654</v>
      </c>
    </row>
    <row r="336" spans="1:47" s="2" customFormat="1" ht="12">
      <c r="A336" s="39"/>
      <c r="B336" s="40"/>
      <c r="C336" s="41"/>
      <c r="D336" s="218" t="s">
        <v>159</v>
      </c>
      <c r="E336" s="41"/>
      <c r="F336" s="219" t="s">
        <v>655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159</v>
      </c>
      <c r="AU336" s="18" t="s">
        <v>80</v>
      </c>
    </row>
    <row r="337" spans="1:51" s="13" customFormat="1" ht="12">
      <c r="A337" s="13"/>
      <c r="B337" s="223"/>
      <c r="C337" s="224"/>
      <c r="D337" s="225" t="s">
        <v>161</v>
      </c>
      <c r="E337" s="226" t="s">
        <v>19</v>
      </c>
      <c r="F337" s="227" t="s">
        <v>628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161</v>
      </c>
      <c r="AU337" s="233" t="s">
        <v>80</v>
      </c>
      <c r="AV337" s="13" t="s">
        <v>78</v>
      </c>
      <c r="AW337" s="13" t="s">
        <v>32</v>
      </c>
      <c r="AX337" s="13" t="s">
        <v>70</v>
      </c>
      <c r="AY337" s="233" t="s">
        <v>149</v>
      </c>
    </row>
    <row r="338" spans="1:51" s="14" customFormat="1" ht="12">
      <c r="A338" s="14"/>
      <c r="B338" s="234"/>
      <c r="C338" s="235"/>
      <c r="D338" s="225" t="s">
        <v>161</v>
      </c>
      <c r="E338" s="236" t="s">
        <v>19</v>
      </c>
      <c r="F338" s="237" t="s">
        <v>656</v>
      </c>
      <c r="G338" s="235"/>
      <c r="H338" s="238">
        <v>1998.6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161</v>
      </c>
      <c r="AU338" s="244" t="s">
        <v>80</v>
      </c>
      <c r="AV338" s="14" t="s">
        <v>80</v>
      </c>
      <c r="AW338" s="14" t="s">
        <v>32</v>
      </c>
      <c r="AX338" s="14" t="s">
        <v>78</v>
      </c>
      <c r="AY338" s="244" t="s">
        <v>149</v>
      </c>
    </row>
    <row r="339" spans="1:65" s="2" customFormat="1" ht="49.05" customHeight="1">
      <c r="A339" s="39"/>
      <c r="B339" s="40"/>
      <c r="C339" s="205" t="s">
        <v>657</v>
      </c>
      <c r="D339" s="205" t="s">
        <v>152</v>
      </c>
      <c r="E339" s="206" t="s">
        <v>658</v>
      </c>
      <c r="F339" s="207" t="s">
        <v>659</v>
      </c>
      <c r="G339" s="208" t="s">
        <v>310</v>
      </c>
      <c r="H339" s="209">
        <v>2133.3</v>
      </c>
      <c r="I339" s="210"/>
      <c r="J339" s="211">
        <f>ROUND(I339*H339,2)</f>
        <v>0</v>
      </c>
      <c r="K339" s="207" t="s">
        <v>156</v>
      </c>
      <c r="L339" s="45"/>
      <c r="M339" s="212" t="s">
        <v>19</v>
      </c>
      <c r="N339" s="213" t="s">
        <v>41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174</v>
      </c>
      <c r="AT339" s="216" t="s">
        <v>152</v>
      </c>
      <c r="AU339" s="216" t="s">
        <v>80</v>
      </c>
      <c r="AY339" s="18" t="s">
        <v>149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78</v>
      </c>
      <c r="BK339" s="217">
        <f>ROUND(I339*H339,2)</f>
        <v>0</v>
      </c>
      <c r="BL339" s="18" t="s">
        <v>174</v>
      </c>
      <c r="BM339" s="216" t="s">
        <v>660</v>
      </c>
    </row>
    <row r="340" spans="1:47" s="2" customFormat="1" ht="12">
      <c r="A340" s="39"/>
      <c r="B340" s="40"/>
      <c r="C340" s="41"/>
      <c r="D340" s="218" t="s">
        <v>159</v>
      </c>
      <c r="E340" s="41"/>
      <c r="F340" s="219" t="s">
        <v>661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159</v>
      </c>
      <c r="AU340" s="18" t="s">
        <v>80</v>
      </c>
    </row>
    <row r="341" spans="1:51" s="13" customFormat="1" ht="12">
      <c r="A341" s="13"/>
      <c r="B341" s="223"/>
      <c r="C341" s="224"/>
      <c r="D341" s="225" t="s">
        <v>161</v>
      </c>
      <c r="E341" s="226" t="s">
        <v>19</v>
      </c>
      <c r="F341" s="227" t="s">
        <v>628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161</v>
      </c>
      <c r="AU341" s="233" t="s">
        <v>80</v>
      </c>
      <c r="AV341" s="13" t="s">
        <v>78</v>
      </c>
      <c r="AW341" s="13" t="s">
        <v>32</v>
      </c>
      <c r="AX341" s="13" t="s">
        <v>70</v>
      </c>
      <c r="AY341" s="233" t="s">
        <v>149</v>
      </c>
    </row>
    <row r="342" spans="1:51" s="13" customFormat="1" ht="12">
      <c r="A342" s="13"/>
      <c r="B342" s="223"/>
      <c r="C342" s="224"/>
      <c r="D342" s="225" t="s">
        <v>161</v>
      </c>
      <c r="E342" s="226" t="s">
        <v>19</v>
      </c>
      <c r="F342" s="227" t="s">
        <v>662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161</v>
      </c>
      <c r="AU342" s="233" t="s">
        <v>80</v>
      </c>
      <c r="AV342" s="13" t="s">
        <v>78</v>
      </c>
      <c r="AW342" s="13" t="s">
        <v>32</v>
      </c>
      <c r="AX342" s="13" t="s">
        <v>70</v>
      </c>
      <c r="AY342" s="233" t="s">
        <v>149</v>
      </c>
    </row>
    <row r="343" spans="1:51" s="14" customFormat="1" ht="12">
      <c r="A343" s="14"/>
      <c r="B343" s="234"/>
      <c r="C343" s="235"/>
      <c r="D343" s="225" t="s">
        <v>161</v>
      </c>
      <c r="E343" s="236" t="s">
        <v>19</v>
      </c>
      <c r="F343" s="237" t="s">
        <v>663</v>
      </c>
      <c r="G343" s="235"/>
      <c r="H343" s="238">
        <v>2133.3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161</v>
      </c>
      <c r="AU343" s="244" t="s">
        <v>80</v>
      </c>
      <c r="AV343" s="14" t="s">
        <v>80</v>
      </c>
      <c r="AW343" s="14" t="s">
        <v>32</v>
      </c>
      <c r="AX343" s="14" t="s">
        <v>78</v>
      </c>
      <c r="AY343" s="244" t="s">
        <v>149</v>
      </c>
    </row>
    <row r="344" spans="1:65" s="2" customFormat="1" ht="37.8" customHeight="1">
      <c r="A344" s="39"/>
      <c r="B344" s="40"/>
      <c r="C344" s="205" t="s">
        <v>664</v>
      </c>
      <c r="D344" s="205" t="s">
        <v>152</v>
      </c>
      <c r="E344" s="206" t="s">
        <v>665</v>
      </c>
      <c r="F344" s="207" t="s">
        <v>666</v>
      </c>
      <c r="G344" s="208" t="s">
        <v>310</v>
      </c>
      <c r="H344" s="209">
        <v>163.5</v>
      </c>
      <c r="I344" s="210"/>
      <c r="J344" s="211">
        <f>ROUND(I344*H344,2)</f>
        <v>0</v>
      </c>
      <c r="K344" s="207" t="s">
        <v>156</v>
      </c>
      <c r="L344" s="45"/>
      <c r="M344" s="212" t="s">
        <v>19</v>
      </c>
      <c r="N344" s="213" t="s">
        <v>41</v>
      </c>
      <c r="O344" s="85"/>
      <c r="P344" s="214">
        <f>O344*H344</f>
        <v>0</v>
      </c>
      <c r="Q344" s="214">
        <v>0.345</v>
      </c>
      <c r="R344" s="214">
        <f>Q344*H344</f>
        <v>56.4075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174</v>
      </c>
      <c r="AT344" s="216" t="s">
        <v>152</v>
      </c>
      <c r="AU344" s="216" t="s">
        <v>80</v>
      </c>
      <c r="AY344" s="18" t="s">
        <v>149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78</v>
      </c>
      <c r="BK344" s="217">
        <f>ROUND(I344*H344,2)</f>
        <v>0</v>
      </c>
      <c r="BL344" s="18" t="s">
        <v>174</v>
      </c>
      <c r="BM344" s="216" t="s">
        <v>667</v>
      </c>
    </row>
    <row r="345" spans="1:47" s="2" customFormat="1" ht="12">
      <c r="A345" s="39"/>
      <c r="B345" s="40"/>
      <c r="C345" s="41"/>
      <c r="D345" s="218" t="s">
        <v>159</v>
      </c>
      <c r="E345" s="41"/>
      <c r="F345" s="219" t="s">
        <v>668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159</v>
      </c>
      <c r="AU345" s="18" t="s">
        <v>80</v>
      </c>
    </row>
    <row r="346" spans="1:51" s="14" customFormat="1" ht="12">
      <c r="A346" s="14"/>
      <c r="B346" s="234"/>
      <c r="C346" s="235"/>
      <c r="D346" s="225" t="s">
        <v>161</v>
      </c>
      <c r="E346" s="236" t="s">
        <v>19</v>
      </c>
      <c r="F346" s="237" t="s">
        <v>669</v>
      </c>
      <c r="G346" s="235"/>
      <c r="H346" s="238">
        <v>163.5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161</v>
      </c>
      <c r="AU346" s="244" t="s">
        <v>80</v>
      </c>
      <c r="AV346" s="14" t="s">
        <v>80</v>
      </c>
      <c r="AW346" s="14" t="s">
        <v>32</v>
      </c>
      <c r="AX346" s="14" t="s">
        <v>78</v>
      </c>
      <c r="AY346" s="244" t="s">
        <v>149</v>
      </c>
    </row>
    <row r="347" spans="1:65" s="2" customFormat="1" ht="24.15" customHeight="1">
      <c r="A347" s="39"/>
      <c r="B347" s="40"/>
      <c r="C347" s="205" t="s">
        <v>670</v>
      </c>
      <c r="D347" s="205" t="s">
        <v>152</v>
      </c>
      <c r="E347" s="206" t="s">
        <v>671</v>
      </c>
      <c r="F347" s="207" t="s">
        <v>672</v>
      </c>
      <c r="G347" s="208" t="s">
        <v>391</v>
      </c>
      <c r="H347" s="209">
        <v>27.25</v>
      </c>
      <c r="I347" s="210"/>
      <c r="J347" s="211">
        <f>ROUND(I347*H347,2)</f>
        <v>0</v>
      </c>
      <c r="K347" s="207" t="s">
        <v>156</v>
      </c>
      <c r="L347" s="45"/>
      <c r="M347" s="212" t="s">
        <v>19</v>
      </c>
      <c r="N347" s="213" t="s">
        <v>41</v>
      </c>
      <c r="O347" s="85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174</v>
      </c>
      <c r="AT347" s="216" t="s">
        <v>152</v>
      </c>
      <c r="AU347" s="216" t="s">
        <v>80</v>
      </c>
      <c r="AY347" s="18" t="s">
        <v>149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78</v>
      </c>
      <c r="BK347" s="217">
        <f>ROUND(I347*H347,2)</f>
        <v>0</v>
      </c>
      <c r="BL347" s="18" t="s">
        <v>174</v>
      </c>
      <c r="BM347" s="216" t="s">
        <v>673</v>
      </c>
    </row>
    <row r="348" spans="1:47" s="2" customFormat="1" ht="12">
      <c r="A348" s="39"/>
      <c r="B348" s="40"/>
      <c r="C348" s="41"/>
      <c r="D348" s="218" t="s">
        <v>159</v>
      </c>
      <c r="E348" s="41"/>
      <c r="F348" s="219" t="s">
        <v>674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159</v>
      </c>
      <c r="AU348" s="18" t="s">
        <v>80</v>
      </c>
    </row>
    <row r="349" spans="1:51" s="14" customFormat="1" ht="12">
      <c r="A349" s="14"/>
      <c r="B349" s="234"/>
      <c r="C349" s="235"/>
      <c r="D349" s="225" t="s">
        <v>161</v>
      </c>
      <c r="E349" s="236" t="s">
        <v>19</v>
      </c>
      <c r="F349" s="237" t="s">
        <v>675</v>
      </c>
      <c r="G349" s="235"/>
      <c r="H349" s="238">
        <v>27.25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161</v>
      </c>
      <c r="AU349" s="244" t="s">
        <v>80</v>
      </c>
      <c r="AV349" s="14" t="s">
        <v>80</v>
      </c>
      <c r="AW349" s="14" t="s">
        <v>32</v>
      </c>
      <c r="AX349" s="14" t="s">
        <v>78</v>
      </c>
      <c r="AY349" s="244" t="s">
        <v>149</v>
      </c>
    </row>
    <row r="350" spans="1:65" s="2" customFormat="1" ht="24.15" customHeight="1">
      <c r="A350" s="39"/>
      <c r="B350" s="40"/>
      <c r="C350" s="205" t="s">
        <v>676</v>
      </c>
      <c r="D350" s="205" t="s">
        <v>152</v>
      </c>
      <c r="E350" s="206" t="s">
        <v>677</v>
      </c>
      <c r="F350" s="207" t="s">
        <v>678</v>
      </c>
      <c r="G350" s="208" t="s">
        <v>310</v>
      </c>
      <c r="H350" s="209">
        <v>2155.1</v>
      </c>
      <c r="I350" s="210"/>
      <c r="J350" s="211">
        <f>ROUND(I350*H350,2)</f>
        <v>0</v>
      </c>
      <c r="K350" s="207" t="s">
        <v>156</v>
      </c>
      <c r="L350" s="45"/>
      <c r="M350" s="212" t="s">
        <v>19</v>
      </c>
      <c r="N350" s="213" t="s">
        <v>41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174</v>
      </c>
      <c r="AT350" s="216" t="s">
        <v>152</v>
      </c>
      <c r="AU350" s="216" t="s">
        <v>80</v>
      </c>
      <c r="AY350" s="18" t="s">
        <v>149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78</v>
      </c>
      <c r="BK350" s="217">
        <f>ROUND(I350*H350,2)</f>
        <v>0</v>
      </c>
      <c r="BL350" s="18" t="s">
        <v>174</v>
      </c>
      <c r="BM350" s="216" t="s">
        <v>679</v>
      </c>
    </row>
    <row r="351" spans="1:47" s="2" customFormat="1" ht="12">
      <c r="A351" s="39"/>
      <c r="B351" s="40"/>
      <c r="C351" s="41"/>
      <c r="D351" s="218" t="s">
        <v>159</v>
      </c>
      <c r="E351" s="41"/>
      <c r="F351" s="219" t="s">
        <v>680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159</v>
      </c>
      <c r="AU351" s="18" t="s">
        <v>80</v>
      </c>
    </row>
    <row r="352" spans="1:51" s="13" customFormat="1" ht="12">
      <c r="A352" s="13"/>
      <c r="B352" s="223"/>
      <c r="C352" s="224"/>
      <c r="D352" s="225" t="s">
        <v>161</v>
      </c>
      <c r="E352" s="226" t="s">
        <v>19</v>
      </c>
      <c r="F352" s="227" t="s">
        <v>628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161</v>
      </c>
      <c r="AU352" s="233" t="s">
        <v>80</v>
      </c>
      <c r="AV352" s="13" t="s">
        <v>78</v>
      </c>
      <c r="AW352" s="13" t="s">
        <v>32</v>
      </c>
      <c r="AX352" s="13" t="s">
        <v>70</v>
      </c>
      <c r="AY352" s="233" t="s">
        <v>149</v>
      </c>
    </row>
    <row r="353" spans="1:51" s="14" customFormat="1" ht="12">
      <c r="A353" s="14"/>
      <c r="B353" s="234"/>
      <c r="C353" s="235"/>
      <c r="D353" s="225" t="s">
        <v>161</v>
      </c>
      <c r="E353" s="236" t="s">
        <v>19</v>
      </c>
      <c r="F353" s="237" t="s">
        <v>681</v>
      </c>
      <c r="G353" s="235"/>
      <c r="H353" s="238">
        <v>2155.1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161</v>
      </c>
      <c r="AU353" s="244" t="s">
        <v>80</v>
      </c>
      <c r="AV353" s="14" t="s">
        <v>80</v>
      </c>
      <c r="AW353" s="14" t="s">
        <v>32</v>
      </c>
      <c r="AX353" s="14" t="s">
        <v>78</v>
      </c>
      <c r="AY353" s="244" t="s">
        <v>149</v>
      </c>
    </row>
    <row r="354" spans="1:65" s="2" customFormat="1" ht="24.15" customHeight="1">
      <c r="A354" s="39"/>
      <c r="B354" s="40"/>
      <c r="C354" s="205" t="s">
        <v>682</v>
      </c>
      <c r="D354" s="205" t="s">
        <v>152</v>
      </c>
      <c r="E354" s="206" t="s">
        <v>683</v>
      </c>
      <c r="F354" s="207" t="s">
        <v>684</v>
      </c>
      <c r="G354" s="208" t="s">
        <v>310</v>
      </c>
      <c r="H354" s="209">
        <v>4553.93</v>
      </c>
      <c r="I354" s="210"/>
      <c r="J354" s="211">
        <f>ROUND(I354*H354,2)</f>
        <v>0</v>
      </c>
      <c r="K354" s="207" t="s">
        <v>156</v>
      </c>
      <c r="L354" s="45"/>
      <c r="M354" s="212" t="s">
        <v>19</v>
      </c>
      <c r="N354" s="213" t="s">
        <v>41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174</v>
      </c>
      <c r="AT354" s="216" t="s">
        <v>152</v>
      </c>
      <c r="AU354" s="216" t="s">
        <v>80</v>
      </c>
      <c r="AY354" s="18" t="s">
        <v>149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78</v>
      </c>
      <c r="BK354" s="217">
        <f>ROUND(I354*H354,2)</f>
        <v>0</v>
      </c>
      <c r="BL354" s="18" t="s">
        <v>174</v>
      </c>
      <c r="BM354" s="216" t="s">
        <v>685</v>
      </c>
    </row>
    <row r="355" spans="1:47" s="2" customFormat="1" ht="12">
      <c r="A355" s="39"/>
      <c r="B355" s="40"/>
      <c r="C355" s="41"/>
      <c r="D355" s="218" t="s">
        <v>159</v>
      </c>
      <c r="E355" s="41"/>
      <c r="F355" s="219" t="s">
        <v>686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159</v>
      </c>
      <c r="AU355" s="18" t="s">
        <v>80</v>
      </c>
    </row>
    <row r="356" spans="1:51" s="13" customFormat="1" ht="12">
      <c r="A356" s="13"/>
      <c r="B356" s="223"/>
      <c r="C356" s="224"/>
      <c r="D356" s="225" t="s">
        <v>161</v>
      </c>
      <c r="E356" s="226" t="s">
        <v>19</v>
      </c>
      <c r="F356" s="227" t="s">
        <v>628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161</v>
      </c>
      <c r="AU356" s="233" t="s">
        <v>80</v>
      </c>
      <c r="AV356" s="13" t="s">
        <v>78</v>
      </c>
      <c r="AW356" s="13" t="s">
        <v>32</v>
      </c>
      <c r="AX356" s="13" t="s">
        <v>70</v>
      </c>
      <c r="AY356" s="233" t="s">
        <v>149</v>
      </c>
    </row>
    <row r="357" spans="1:51" s="13" customFormat="1" ht="12">
      <c r="A357" s="13"/>
      <c r="B357" s="223"/>
      <c r="C357" s="224"/>
      <c r="D357" s="225" t="s">
        <v>161</v>
      </c>
      <c r="E357" s="226" t="s">
        <v>19</v>
      </c>
      <c r="F357" s="227" t="s">
        <v>687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161</v>
      </c>
      <c r="AU357" s="233" t="s">
        <v>80</v>
      </c>
      <c r="AV357" s="13" t="s">
        <v>78</v>
      </c>
      <c r="AW357" s="13" t="s">
        <v>32</v>
      </c>
      <c r="AX357" s="13" t="s">
        <v>70</v>
      </c>
      <c r="AY357" s="233" t="s">
        <v>149</v>
      </c>
    </row>
    <row r="358" spans="1:51" s="14" customFormat="1" ht="12">
      <c r="A358" s="14"/>
      <c r="B358" s="234"/>
      <c r="C358" s="235"/>
      <c r="D358" s="225" t="s">
        <v>161</v>
      </c>
      <c r="E358" s="236" t="s">
        <v>19</v>
      </c>
      <c r="F358" s="237" t="s">
        <v>688</v>
      </c>
      <c r="G358" s="235"/>
      <c r="H358" s="238">
        <v>2269.63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161</v>
      </c>
      <c r="AU358" s="244" t="s">
        <v>80</v>
      </c>
      <c r="AV358" s="14" t="s">
        <v>80</v>
      </c>
      <c r="AW358" s="14" t="s">
        <v>32</v>
      </c>
      <c r="AX358" s="14" t="s">
        <v>70</v>
      </c>
      <c r="AY358" s="244" t="s">
        <v>149</v>
      </c>
    </row>
    <row r="359" spans="1:51" s="14" customFormat="1" ht="12">
      <c r="A359" s="14"/>
      <c r="B359" s="234"/>
      <c r="C359" s="235"/>
      <c r="D359" s="225" t="s">
        <v>161</v>
      </c>
      <c r="E359" s="236" t="s">
        <v>19</v>
      </c>
      <c r="F359" s="237" t="s">
        <v>689</v>
      </c>
      <c r="G359" s="235"/>
      <c r="H359" s="238">
        <v>2284.3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161</v>
      </c>
      <c r="AU359" s="244" t="s">
        <v>80</v>
      </c>
      <c r="AV359" s="14" t="s">
        <v>80</v>
      </c>
      <c r="AW359" s="14" t="s">
        <v>32</v>
      </c>
      <c r="AX359" s="14" t="s">
        <v>70</v>
      </c>
      <c r="AY359" s="244" t="s">
        <v>149</v>
      </c>
    </row>
    <row r="360" spans="1:51" s="15" customFormat="1" ht="12">
      <c r="A360" s="15"/>
      <c r="B360" s="245"/>
      <c r="C360" s="246"/>
      <c r="D360" s="225" t="s">
        <v>161</v>
      </c>
      <c r="E360" s="247" t="s">
        <v>19</v>
      </c>
      <c r="F360" s="248" t="s">
        <v>207</v>
      </c>
      <c r="G360" s="246"/>
      <c r="H360" s="249">
        <v>4553.93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5" t="s">
        <v>161</v>
      </c>
      <c r="AU360" s="255" t="s">
        <v>80</v>
      </c>
      <c r="AV360" s="15" t="s">
        <v>174</v>
      </c>
      <c r="AW360" s="15" t="s">
        <v>32</v>
      </c>
      <c r="AX360" s="15" t="s">
        <v>78</v>
      </c>
      <c r="AY360" s="255" t="s">
        <v>149</v>
      </c>
    </row>
    <row r="361" spans="1:65" s="2" customFormat="1" ht="44.25" customHeight="1">
      <c r="A361" s="39"/>
      <c r="B361" s="40"/>
      <c r="C361" s="205" t="s">
        <v>690</v>
      </c>
      <c r="D361" s="205" t="s">
        <v>152</v>
      </c>
      <c r="E361" s="206" t="s">
        <v>691</v>
      </c>
      <c r="F361" s="207" t="s">
        <v>692</v>
      </c>
      <c r="G361" s="208" t="s">
        <v>310</v>
      </c>
      <c r="H361" s="209">
        <v>2269.63</v>
      </c>
      <c r="I361" s="210"/>
      <c r="J361" s="211">
        <f>ROUND(I361*H361,2)</f>
        <v>0</v>
      </c>
      <c r="K361" s="207" t="s">
        <v>156</v>
      </c>
      <c r="L361" s="45"/>
      <c r="M361" s="212" t="s">
        <v>19</v>
      </c>
      <c r="N361" s="213" t="s">
        <v>41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174</v>
      </c>
      <c r="AT361" s="216" t="s">
        <v>152</v>
      </c>
      <c r="AU361" s="216" t="s">
        <v>80</v>
      </c>
      <c r="AY361" s="18" t="s">
        <v>149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78</v>
      </c>
      <c r="BK361" s="217">
        <f>ROUND(I361*H361,2)</f>
        <v>0</v>
      </c>
      <c r="BL361" s="18" t="s">
        <v>174</v>
      </c>
      <c r="BM361" s="216" t="s">
        <v>693</v>
      </c>
    </row>
    <row r="362" spans="1:47" s="2" customFormat="1" ht="12">
      <c r="A362" s="39"/>
      <c r="B362" s="40"/>
      <c r="C362" s="41"/>
      <c r="D362" s="218" t="s">
        <v>159</v>
      </c>
      <c r="E362" s="41"/>
      <c r="F362" s="219" t="s">
        <v>694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159</v>
      </c>
      <c r="AU362" s="18" t="s">
        <v>80</v>
      </c>
    </row>
    <row r="363" spans="1:51" s="13" customFormat="1" ht="12">
      <c r="A363" s="13"/>
      <c r="B363" s="223"/>
      <c r="C363" s="224"/>
      <c r="D363" s="225" t="s">
        <v>161</v>
      </c>
      <c r="E363" s="226" t="s">
        <v>19</v>
      </c>
      <c r="F363" s="227" t="s">
        <v>695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161</v>
      </c>
      <c r="AU363" s="233" t="s">
        <v>80</v>
      </c>
      <c r="AV363" s="13" t="s">
        <v>78</v>
      </c>
      <c r="AW363" s="13" t="s">
        <v>32</v>
      </c>
      <c r="AX363" s="13" t="s">
        <v>70</v>
      </c>
      <c r="AY363" s="233" t="s">
        <v>149</v>
      </c>
    </row>
    <row r="364" spans="1:51" s="13" customFormat="1" ht="12">
      <c r="A364" s="13"/>
      <c r="B364" s="223"/>
      <c r="C364" s="224"/>
      <c r="D364" s="225" t="s">
        <v>161</v>
      </c>
      <c r="E364" s="226" t="s">
        <v>19</v>
      </c>
      <c r="F364" s="227" t="s">
        <v>628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161</v>
      </c>
      <c r="AU364" s="233" t="s">
        <v>80</v>
      </c>
      <c r="AV364" s="13" t="s">
        <v>78</v>
      </c>
      <c r="AW364" s="13" t="s">
        <v>32</v>
      </c>
      <c r="AX364" s="13" t="s">
        <v>70</v>
      </c>
      <c r="AY364" s="233" t="s">
        <v>149</v>
      </c>
    </row>
    <row r="365" spans="1:51" s="14" customFormat="1" ht="12">
      <c r="A365" s="14"/>
      <c r="B365" s="234"/>
      <c r="C365" s="235"/>
      <c r="D365" s="225" t="s">
        <v>161</v>
      </c>
      <c r="E365" s="236" t="s">
        <v>19</v>
      </c>
      <c r="F365" s="237" t="s">
        <v>696</v>
      </c>
      <c r="G365" s="235"/>
      <c r="H365" s="238">
        <v>2269.63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161</v>
      </c>
      <c r="AU365" s="244" t="s">
        <v>80</v>
      </c>
      <c r="AV365" s="14" t="s">
        <v>80</v>
      </c>
      <c r="AW365" s="14" t="s">
        <v>32</v>
      </c>
      <c r="AX365" s="14" t="s">
        <v>78</v>
      </c>
      <c r="AY365" s="244" t="s">
        <v>149</v>
      </c>
    </row>
    <row r="366" spans="1:65" s="2" customFormat="1" ht="44.25" customHeight="1">
      <c r="A366" s="39"/>
      <c r="B366" s="40"/>
      <c r="C366" s="205" t="s">
        <v>697</v>
      </c>
      <c r="D366" s="205" t="s">
        <v>152</v>
      </c>
      <c r="E366" s="206" t="s">
        <v>698</v>
      </c>
      <c r="F366" s="207" t="s">
        <v>699</v>
      </c>
      <c r="G366" s="208" t="s">
        <v>310</v>
      </c>
      <c r="H366" s="209">
        <v>2284.3</v>
      </c>
      <c r="I366" s="210"/>
      <c r="J366" s="211">
        <f>ROUND(I366*H366,2)</f>
        <v>0</v>
      </c>
      <c r="K366" s="207" t="s">
        <v>156</v>
      </c>
      <c r="L366" s="45"/>
      <c r="M366" s="212" t="s">
        <v>19</v>
      </c>
      <c r="N366" s="213" t="s">
        <v>41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174</v>
      </c>
      <c r="AT366" s="216" t="s">
        <v>152</v>
      </c>
      <c r="AU366" s="216" t="s">
        <v>80</v>
      </c>
      <c r="AY366" s="18" t="s">
        <v>149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78</v>
      </c>
      <c r="BK366" s="217">
        <f>ROUND(I366*H366,2)</f>
        <v>0</v>
      </c>
      <c r="BL366" s="18" t="s">
        <v>174</v>
      </c>
      <c r="BM366" s="216" t="s">
        <v>700</v>
      </c>
    </row>
    <row r="367" spans="1:47" s="2" customFormat="1" ht="12">
      <c r="A367" s="39"/>
      <c r="B367" s="40"/>
      <c r="C367" s="41"/>
      <c r="D367" s="218" t="s">
        <v>159</v>
      </c>
      <c r="E367" s="41"/>
      <c r="F367" s="219" t="s">
        <v>701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159</v>
      </c>
      <c r="AU367" s="18" t="s">
        <v>80</v>
      </c>
    </row>
    <row r="368" spans="1:51" s="13" customFormat="1" ht="12">
      <c r="A368" s="13"/>
      <c r="B368" s="223"/>
      <c r="C368" s="224"/>
      <c r="D368" s="225" t="s">
        <v>161</v>
      </c>
      <c r="E368" s="226" t="s">
        <v>19</v>
      </c>
      <c r="F368" s="227" t="s">
        <v>628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161</v>
      </c>
      <c r="AU368" s="233" t="s">
        <v>80</v>
      </c>
      <c r="AV368" s="13" t="s">
        <v>78</v>
      </c>
      <c r="AW368" s="13" t="s">
        <v>32</v>
      </c>
      <c r="AX368" s="13" t="s">
        <v>70</v>
      </c>
      <c r="AY368" s="233" t="s">
        <v>149</v>
      </c>
    </row>
    <row r="369" spans="1:51" s="13" customFormat="1" ht="12">
      <c r="A369" s="13"/>
      <c r="B369" s="223"/>
      <c r="C369" s="224"/>
      <c r="D369" s="225" t="s">
        <v>161</v>
      </c>
      <c r="E369" s="226" t="s">
        <v>19</v>
      </c>
      <c r="F369" s="227" t="s">
        <v>702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161</v>
      </c>
      <c r="AU369" s="233" t="s">
        <v>80</v>
      </c>
      <c r="AV369" s="13" t="s">
        <v>78</v>
      </c>
      <c r="AW369" s="13" t="s">
        <v>32</v>
      </c>
      <c r="AX369" s="13" t="s">
        <v>70</v>
      </c>
      <c r="AY369" s="233" t="s">
        <v>149</v>
      </c>
    </row>
    <row r="370" spans="1:51" s="14" customFormat="1" ht="12">
      <c r="A370" s="14"/>
      <c r="B370" s="234"/>
      <c r="C370" s="235"/>
      <c r="D370" s="225" t="s">
        <v>161</v>
      </c>
      <c r="E370" s="236" t="s">
        <v>19</v>
      </c>
      <c r="F370" s="237" t="s">
        <v>703</v>
      </c>
      <c r="G370" s="235"/>
      <c r="H370" s="238">
        <v>2284.3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161</v>
      </c>
      <c r="AU370" s="244" t="s">
        <v>80</v>
      </c>
      <c r="AV370" s="14" t="s">
        <v>80</v>
      </c>
      <c r="AW370" s="14" t="s">
        <v>32</v>
      </c>
      <c r="AX370" s="14" t="s">
        <v>78</v>
      </c>
      <c r="AY370" s="244" t="s">
        <v>149</v>
      </c>
    </row>
    <row r="371" spans="1:65" s="2" customFormat="1" ht="49.05" customHeight="1">
      <c r="A371" s="39"/>
      <c r="B371" s="40"/>
      <c r="C371" s="205" t="s">
        <v>704</v>
      </c>
      <c r="D371" s="205" t="s">
        <v>152</v>
      </c>
      <c r="E371" s="206" t="s">
        <v>705</v>
      </c>
      <c r="F371" s="207" t="s">
        <v>706</v>
      </c>
      <c r="G371" s="208" t="s">
        <v>310</v>
      </c>
      <c r="H371" s="209">
        <v>2</v>
      </c>
      <c r="I371" s="210"/>
      <c r="J371" s="211">
        <f>ROUND(I371*H371,2)</f>
        <v>0</v>
      </c>
      <c r="K371" s="207" t="s">
        <v>156</v>
      </c>
      <c r="L371" s="45"/>
      <c r="M371" s="212" t="s">
        <v>19</v>
      </c>
      <c r="N371" s="213" t="s">
        <v>41</v>
      </c>
      <c r="O371" s="85"/>
      <c r="P371" s="214">
        <f>O371*H371</f>
        <v>0</v>
      </c>
      <c r="Q371" s="214">
        <v>0.13404</v>
      </c>
      <c r="R371" s="214">
        <f>Q371*H371</f>
        <v>0.26808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174</v>
      </c>
      <c r="AT371" s="216" t="s">
        <v>152</v>
      </c>
      <c r="AU371" s="216" t="s">
        <v>80</v>
      </c>
      <c r="AY371" s="18" t="s">
        <v>149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78</v>
      </c>
      <c r="BK371" s="217">
        <f>ROUND(I371*H371,2)</f>
        <v>0</v>
      </c>
      <c r="BL371" s="18" t="s">
        <v>174</v>
      </c>
      <c r="BM371" s="216" t="s">
        <v>707</v>
      </c>
    </row>
    <row r="372" spans="1:47" s="2" customFormat="1" ht="12">
      <c r="A372" s="39"/>
      <c r="B372" s="40"/>
      <c r="C372" s="41"/>
      <c r="D372" s="218" t="s">
        <v>159</v>
      </c>
      <c r="E372" s="41"/>
      <c r="F372" s="219" t="s">
        <v>708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159</v>
      </c>
      <c r="AU372" s="18" t="s">
        <v>80</v>
      </c>
    </row>
    <row r="373" spans="1:51" s="14" customFormat="1" ht="12">
      <c r="A373" s="14"/>
      <c r="B373" s="234"/>
      <c r="C373" s="235"/>
      <c r="D373" s="225" t="s">
        <v>161</v>
      </c>
      <c r="E373" s="236" t="s">
        <v>19</v>
      </c>
      <c r="F373" s="237" t="s">
        <v>709</v>
      </c>
      <c r="G373" s="235"/>
      <c r="H373" s="238">
        <v>2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161</v>
      </c>
      <c r="AU373" s="244" t="s">
        <v>80</v>
      </c>
      <c r="AV373" s="14" t="s">
        <v>80</v>
      </c>
      <c r="AW373" s="14" t="s">
        <v>32</v>
      </c>
      <c r="AX373" s="14" t="s">
        <v>78</v>
      </c>
      <c r="AY373" s="244" t="s">
        <v>149</v>
      </c>
    </row>
    <row r="374" spans="1:65" s="2" customFormat="1" ht="24.15" customHeight="1">
      <c r="A374" s="39"/>
      <c r="B374" s="40"/>
      <c r="C374" s="259" t="s">
        <v>710</v>
      </c>
      <c r="D374" s="259" t="s">
        <v>440</v>
      </c>
      <c r="E374" s="260" t="s">
        <v>711</v>
      </c>
      <c r="F374" s="261" t="s">
        <v>712</v>
      </c>
      <c r="G374" s="262" t="s">
        <v>443</v>
      </c>
      <c r="H374" s="263">
        <v>2</v>
      </c>
      <c r="I374" s="264"/>
      <c r="J374" s="265">
        <f>ROUND(I374*H374,2)</f>
        <v>0</v>
      </c>
      <c r="K374" s="261" t="s">
        <v>156</v>
      </c>
      <c r="L374" s="266"/>
      <c r="M374" s="267" t="s">
        <v>19</v>
      </c>
      <c r="N374" s="268" t="s">
        <v>41</v>
      </c>
      <c r="O374" s="85"/>
      <c r="P374" s="214">
        <f>O374*H374</f>
        <v>0</v>
      </c>
      <c r="Q374" s="214">
        <v>1</v>
      </c>
      <c r="R374" s="214">
        <f>Q374*H374</f>
        <v>2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195</v>
      </c>
      <c r="AT374" s="216" t="s">
        <v>440</v>
      </c>
      <c r="AU374" s="216" t="s">
        <v>80</v>
      </c>
      <c r="AY374" s="18" t="s">
        <v>149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78</v>
      </c>
      <c r="BK374" s="217">
        <f>ROUND(I374*H374,2)</f>
        <v>0</v>
      </c>
      <c r="BL374" s="18" t="s">
        <v>174</v>
      </c>
      <c r="BM374" s="216" t="s">
        <v>713</v>
      </c>
    </row>
    <row r="375" spans="1:65" s="2" customFormat="1" ht="78" customHeight="1">
      <c r="A375" s="39"/>
      <c r="B375" s="40"/>
      <c r="C375" s="205" t="s">
        <v>714</v>
      </c>
      <c r="D375" s="205" t="s">
        <v>152</v>
      </c>
      <c r="E375" s="206" t="s">
        <v>715</v>
      </c>
      <c r="F375" s="207" t="s">
        <v>716</v>
      </c>
      <c r="G375" s="208" t="s">
        <v>310</v>
      </c>
      <c r="H375" s="209">
        <v>11</v>
      </c>
      <c r="I375" s="210"/>
      <c r="J375" s="211">
        <f>ROUND(I375*H375,2)</f>
        <v>0</v>
      </c>
      <c r="K375" s="207" t="s">
        <v>156</v>
      </c>
      <c r="L375" s="45"/>
      <c r="M375" s="212" t="s">
        <v>19</v>
      </c>
      <c r="N375" s="213" t="s">
        <v>41</v>
      </c>
      <c r="O375" s="85"/>
      <c r="P375" s="214">
        <f>O375*H375</f>
        <v>0</v>
      </c>
      <c r="Q375" s="214">
        <v>0.09062</v>
      </c>
      <c r="R375" s="214">
        <f>Q375*H375</f>
        <v>0.99682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174</v>
      </c>
      <c r="AT375" s="216" t="s">
        <v>152</v>
      </c>
      <c r="AU375" s="216" t="s">
        <v>80</v>
      </c>
      <c r="AY375" s="18" t="s">
        <v>149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78</v>
      </c>
      <c r="BK375" s="217">
        <f>ROUND(I375*H375,2)</f>
        <v>0</v>
      </c>
      <c r="BL375" s="18" t="s">
        <v>174</v>
      </c>
      <c r="BM375" s="216" t="s">
        <v>717</v>
      </c>
    </row>
    <row r="376" spans="1:47" s="2" customFormat="1" ht="12">
      <c r="A376" s="39"/>
      <c r="B376" s="40"/>
      <c r="C376" s="41"/>
      <c r="D376" s="218" t="s">
        <v>159</v>
      </c>
      <c r="E376" s="41"/>
      <c r="F376" s="219" t="s">
        <v>718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159</v>
      </c>
      <c r="AU376" s="18" t="s">
        <v>80</v>
      </c>
    </row>
    <row r="377" spans="1:51" s="13" customFormat="1" ht="12">
      <c r="A377" s="13"/>
      <c r="B377" s="223"/>
      <c r="C377" s="224"/>
      <c r="D377" s="225" t="s">
        <v>161</v>
      </c>
      <c r="E377" s="226" t="s">
        <v>19</v>
      </c>
      <c r="F377" s="227" t="s">
        <v>719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161</v>
      </c>
      <c r="AU377" s="233" t="s">
        <v>80</v>
      </c>
      <c r="AV377" s="13" t="s">
        <v>78</v>
      </c>
      <c r="AW377" s="13" t="s">
        <v>32</v>
      </c>
      <c r="AX377" s="13" t="s">
        <v>70</v>
      </c>
      <c r="AY377" s="233" t="s">
        <v>149</v>
      </c>
    </row>
    <row r="378" spans="1:51" s="14" customFormat="1" ht="12">
      <c r="A378" s="14"/>
      <c r="B378" s="234"/>
      <c r="C378" s="235"/>
      <c r="D378" s="225" t="s">
        <v>161</v>
      </c>
      <c r="E378" s="236" t="s">
        <v>19</v>
      </c>
      <c r="F378" s="237" t="s">
        <v>720</v>
      </c>
      <c r="G378" s="235"/>
      <c r="H378" s="238">
        <v>11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161</v>
      </c>
      <c r="AU378" s="244" t="s">
        <v>80</v>
      </c>
      <c r="AV378" s="14" t="s">
        <v>80</v>
      </c>
      <c r="AW378" s="14" t="s">
        <v>32</v>
      </c>
      <c r="AX378" s="14" t="s">
        <v>78</v>
      </c>
      <c r="AY378" s="244" t="s">
        <v>149</v>
      </c>
    </row>
    <row r="379" spans="1:65" s="2" customFormat="1" ht="16.5" customHeight="1">
      <c r="A379" s="39"/>
      <c r="B379" s="40"/>
      <c r="C379" s="259" t="s">
        <v>721</v>
      </c>
      <c r="D379" s="259" t="s">
        <v>440</v>
      </c>
      <c r="E379" s="260" t="s">
        <v>722</v>
      </c>
      <c r="F379" s="261" t="s">
        <v>723</v>
      </c>
      <c r="G379" s="262" t="s">
        <v>310</v>
      </c>
      <c r="H379" s="263">
        <v>11.33</v>
      </c>
      <c r="I379" s="264"/>
      <c r="J379" s="265">
        <f>ROUND(I379*H379,2)</f>
        <v>0</v>
      </c>
      <c r="K379" s="261" t="s">
        <v>156</v>
      </c>
      <c r="L379" s="266"/>
      <c r="M379" s="267" t="s">
        <v>19</v>
      </c>
      <c r="N379" s="268" t="s">
        <v>41</v>
      </c>
      <c r="O379" s="85"/>
      <c r="P379" s="214">
        <f>O379*H379</f>
        <v>0</v>
      </c>
      <c r="Q379" s="214">
        <v>0.176</v>
      </c>
      <c r="R379" s="214">
        <f>Q379*H379</f>
        <v>1.9940799999999999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195</v>
      </c>
      <c r="AT379" s="216" t="s">
        <v>440</v>
      </c>
      <c r="AU379" s="216" t="s">
        <v>80</v>
      </c>
      <c r="AY379" s="18" t="s">
        <v>149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78</v>
      </c>
      <c r="BK379" s="217">
        <f>ROUND(I379*H379,2)</f>
        <v>0</v>
      </c>
      <c r="BL379" s="18" t="s">
        <v>174</v>
      </c>
      <c r="BM379" s="216" t="s">
        <v>724</v>
      </c>
    </row>
    <row r="380" spans="1:51" s="14" customFormat="1" ht="12">
      <c r="A380" s="14"/>
      <c r="B380" s="234"/>
      <c r="C380" s="235"/>
      <c r="D380" s="225" t="s">
        <v>161</v>
      </c>
      <c r="E380" s="235"/>
      <c r="F380" s="237" t="s">
        <v>725</v>
      </c>
      <c r="G380" s="235"/>
      <c r="H380" s="238">
        <v>11.33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161</v>
      </c>
      <c r="AU380" s="244" t="s">
        <v>80</v>
      </c>
      <c r="AV380" s="14" t="s">
        <v>80</v>
      </c>
      <c r="AW380" s="14" t="s">
        <v>4</v>
      </c>
      <c r="AX380" s="14" t="s">
        <v>78</v>
      </c>
      <c r="AY380" s="244" t="s">
        <v>149</v>
      </c>
    </row>
    <row r="381" spans="1:65" s="2" customFormat="1" ht="66.75" customHeight="1">
      <c r="A381" s="39"/>
      <c r="B381" s="40"/>
      <c r="C381" s="205" t="s">
        <v>726</v>
      </c>
      <c r="D381" s="205" t="s">
        <v>152</v>
      </c>
      <c r="E381" s="206" t="s">
        <v>727</v>
      </c>
      <c r="F381" s="207" t="s">
        <v>728</v>
      </c>
      <c r="G381" s="208" t="s">
        <v>310</v>
      </c>
      <c r="H381" s="209">
        <v>72.6</v>
      </c>
      <c r="I381" s="210"/>
      <c r="J381" s="211">
        <f>ROUND(I381*H381,2)</f>
        <v>0</v>
      </c>
      <c r="K381" s="207" t="s">
        <v>156</v>
      </c>
      <c r="L381" s="45"/>
      <c r="M381" s="212" t="s">
        <v>19</v>
      </c>
      <c r="N381" s="213" t="s">
        <v>41</v>
      </c>
      <c r="O381" s="85"/>
      <c r="P381" s="214">
        <f>O381*H381</f>
        <v>0</v>
      </c>
      <c r="Q381" s="214">
        <v>0.098</v>
      </c>
      <c r="R381" s="214">
        <f>Q381*H381</f>
        <v>7.1148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174</v>
      </c>
      <c r="AT381" s="216" t="s">
        <v>152</v>
      </c>
      <c r="AU381" s="216" t="s">
        <v>80</v>
      </c>
      <c r="AY381" s="18" t="s">
        <v>149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78</v>
      </c>
      <c r="BK381" s="217">
        <f>ROUND(I381*H381,2)</f>
        <v>0</v>
      </c>
      <c r="BL381" s="18" t="s">
        <v>174</v>
      </c>
      <c r="BM381" s="216" t="s">
        <v>729</v>
      </c>
    </row>
    <row r="382" spans="1:47" s="2" customFormat="1" ht="12">
      <c r="A382" s="39"/>
      <c r="B382" s="40"/>
      <c r="C382" s="41"/>
      <c r="D382" s="218" t="s">
        <v>159</v>
      </c>
      <c r="E382" s="41"/>
      <c r="F382" s="219" t="s">
        <v>730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159</v>
      </c>
      <c r="AU382" s="18" t="s">
        <v>80</v>
      </c>
    </row>
    <row r="383" spans="1:51" s="13" customFormat="1" ht="12">
      <c r="A383" s="13"/>
      <c r="B383" s="223"/>
      <c r="C383" s="224"/>
      <c r="D383" s="225" t="s">
        <v>161</v>
      </c>
      <c r="E383" s="226" t="s">
        <v>19</v>
      </c>
      <c r="F383" s="227" t="s">
        <v>731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161</v>
      </c>
      <c r="AU383" s="233" t="s">
        <v>80</v>
      </c>
      <c r="AV383" s="13" t="s">
        <v>78</v>
      </c>
      <c r="AW383" s="13" t="s">
        <v>32</v>
      </c>
      <c r="AX383" s="13" t="s">
        <v>70</v>
      </c>
      <c r="AY383" s="233" t="s">
        <v>149</v>
      </c>
    </row>
    <row r="384" spans="1:51" s="13" customFormat="1" ht="12">
      <c r="A384" s="13"/>
      <c r="B384" s="223"/>
      <c r="C384" s="224"/>
      <c r="D384" s="225" t="s">
        <v>161</v>
      </c>
      <c r="E384" s="226" t="s">
        <v>19</v>
      </c>
      <c r="F384" s="227" t="s">
        <v>732</v>
      </c>
      <c r="G384" s="224"/>
      <c r="H384" s="226" t="s">
        <v>19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161</v>
      </c>
      <c r="AU384" s="233" t="s">
        <v>80</v>
      </c>
      <c r="AV384" s="13" t="s">
        <v>78</v>
      </c>
      <c r="AW384" s="13" t="s">
        <v>32</v>
      </c>
      <c r="AX384" s="13" t="s">
        <v>70</v>
      </c>
      <c r="AY384" s="233" t="s">
        <v>149</v>
      </c>
    </row>
    <row r="385" spans="1:51" s="14" customFormat="1" ht="12">
      <c r="A385" s="14"/>
      <c r="B385" s="234"/>
      <c r="C385" s="235"/>
      <c r="D385" s="225" t="s">
        <v>161</v>
      </c>
      <c r="E385" s="236" t="s">
        <v>19</v>
      </c>
      <c r="F385" s="237" t="s">
        <v>650</v>
      </c>
      <c r="G385" s="235"/>
      <c r="H385" s="238">
        <v>72.6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161</v>
      </c>
      <c r="AU385" s="244" t="s">
        <v>80</v>
      </c>
      <c r="AV385" s="14" t="s">
        <v>80</v>
      </c>
      <c r="AW385" s="14" t="s">
        <v>32</v>
      </c>
      <c r="AX385" s="14" t="s">
        <v>78</v>
      </c>
      <c r="AY385" s="244" t="s">
        <v>149</v>
      </c>
    </row>
    <row r="386" spans="1:65" s="2" customFormat="1" ht="21.75" customHeight="1">
      <c r="A386" s="39"/>
      <c r="B386" s="40"/>
      <c r="C386" s="259" t="s">
        <v>733</v>
      </c>
      <c r="D386" s="259" t="s">
        <v>440</v>
      </c>
      <c r="E386" s="260" t="s">
        <v>734</v>
      </c>
      <c r="F386" s="261" t="s">
        <v>735</v>
      </c>
      <c r="G386" s="262" t="s">
        <v>310</v>
      </c>
      <c r="H386" s="263">
        <v>74.052</v>
      </c>
      <c r="I386" s="264"/>
      <c r="J386" s="265">
        <f>ROUND(I386*H386,2)</f>
        <v>0</v>
      </c>
      <c r="K386" s="261" t="s">
        <v>156</v>
      </c>
      <c r="L386" s="266"/>
      <c r="M386" s="267" t="s">
        <v>19</v>
      </c>
      <c r="N386" s="268" t="s">
        <v>41</v>
      </c>
      <c r="O386" s="85"/>
      <c r="P386" s="214">
        <f>O386*H386</f>
        <v>0</v>
      </c>
      <c r="Q386" s="214">
        <v>0.135</v>
      </c>
      <c r="R386" s="214">
        <f>Q386*H386</f>
        <v>9.997020000000001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195</v>
      </c>
      <c r="AT386" s="216" t="s">
        <v>440</v>
      </c>
      <c r="AU386" s="216" t="s">
        <v>80</v>
      </c>
      <c r="AY386" s="18" t="s">
        <v>149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78</v>
      </c>
      <c r="BK386" s="217">
        <f>ROUND(I386*H386,2)</f>
        <v>0</v>
      </c>
      <c r="BL386" s="18" t="s">
        <v>174</v>
      </c>
      <c r="BM386" s="216" t="s">
        <v>736</v>
      </c>
    </row>
    <row r="387" spans="1:51" s="14" customFormat="1" ht="12">
      <c r="A387" s="14"/>
      <c r="B387" s="234"/>
      <c r="C387" s="235"/>
      <c r="D387" s="225" t="s">
        <v>161</v>
      </c>
      <c r="E387" s="235"/>
      <c r="F387" s="237" t="s">
        <v>737</v>
      </c>
      <c r="G387" s="235"/>
      <c r="H387" s="238">
        <v>74.052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161</v>
      </c>
      <c r="AU387" s="244" t="s">
        <v>80</v>
      </c>
      <c r="AV387" s="14" t="s">
        <v>80</v>
      </c>
      <c r="AW387" s="14" t="s">
        <v>4</v>
      </c>
      <c r="AX387" s="14" t="s">
        <v>78</v>
      </c>
      <c r="AY387" s="244" t="s">
        <v>149</v>
      </c>
    </row>
    <row r="388" spans="1:63" s="12" customFormat="1" ht="22.8" customHeight="1">
      <c r="A388" s="12"/>
      <c r="B388" s="189"/>
      <c r="C388" s="190"/>
      <c r="D388" s="191" t="s">
        <v>69</v>
      </c>
      <c r="E388" s="203" t="s">
        <v>195</v>
      </c>
      <c r="F388" s="203" t="s">
        <v>738</v>
      </c>
      <c r="G388" s="190"/>
      <c r="H388" s="190"/>
      <c r="I388" s="193"/>
      <c r="J388" s="204">
        <f>BK388</f>
        <v>0</v>
      </c>
      <c r="K388" s="190"/>
      <c r="L388" s="195"/>
      <c r="M388" s="196"/>
      <c r="N388" s="197"/>
      <c r="O388" s="197"/>
      <c r="P388" s="198">
        <f>SUM(P389:P416)</f>
        <v>0</v>
      </c>
      <c r="Q388" s="197"/>
      <c r="R388" s="198">
        <f>SUM(R389:R416)</f>
        <v>0.362206</v>
      </c>
      <c r="S388" s="197"/>
      <c r="T388" s="199">
        <f>SUM(T389:T416)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0" t="s">
        <v>78</v>
      </c>
      <c r="AT388" s="201" t="s">
        <v>69</v>
      </c>
      <c r="AU388" s="201" t="s">
        <v>78</v>
      </c>
      <c r="AY388" s="200" t="s">
        <v>149</v>
      </c>
      <c r="BK388" s="202">
        <f>SUM(BK389:BK416)</f>
        <v>0</v>
      </c>
    </row>
    <row r="389" spans="1:65" s="2" customFormat="1" ht="33" customHeight="1">
      <c r="A389" s="39"/>
      <c r="B389" s="40"/>
      <c r="C389" s="205" t="s">
        <v>739</v>
      </c>
      <c r="D389" s="205" t="s">
        <v>152</v>
      </c>
      <c r="E389" s="206" t="s">
        <v>740</v>
      </c>
      <c r="F389" s="207" t="s">
        <v>741</v>
      </c>
      <c r="G389" s="208" t="s">
        <v>382</v>
      </c>
      <c r="H389" s="209">
        <v>120</v>
      </c>
      <c r="I389" s="210"/>
      <c r="J389" s="211">
        <f>ROUND(I389*H389,2)</f>
        <v>0</v>
      </c>
      <c r="K389" s="207" t="s">
        <v>156</v>
      </c>
      <c r="L389" s="45"/>
      <c r="M389" s="212" t="s">
        <v>19</v>
      </c>
      <c r="N389" s="213" t="s">
        <v>41</v>
      </c>
      <c r="O389" s="85"/>
      <c r="P389" s="214">
        <f>O389*H389</f>
        <v>0</v>
      </c>
      <c r="Q389" s="214">
        <v>1E-05</v>
      </c>
      <c r="R389" s="214">
        <f>Q389*H389</f>
        <v>0.0012000000000000001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174</v>
      </c>
      <c r="AT389" s="216" t="s">
        <v>152</v>
      </c>
      <c r="AU389" s="216" t="s">
        <v>80</v>
      </c>
      <c r="AY389" s="18" t="s">
        <v>149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78</v>
      </c>
      <c r="BK389" s="217">
        <f>ROUND(I389*H389,2)</f>
        <v>0</v>
      </c>
      <c r="BL389" s="18" t="s">
        <v>174</v>
      </c>
      <c r="BM389" s="216" t="s">
        <v>742</v>
      </c>
    </row>
    <row r="390" spans="1:47" s="2" customFormat="1" ht="12">
      <c r="A390" s="39"/>
      <c r="B390" s="40"/>
      <c r="C390" s="41"/>
      <c r="D390" s="218" t="s">
        <v>159</v>
      </c>
      <c r="E390" s="41"/>
      <c r="F390" s="219" t="s">
        <v>743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159</v>
      </c>
      <c r="AU390" s="18" t="s">
        <v>80</v>
      </c>
    </row>
    <row r="391" spans="1:51" s="14" customFormat="1" ht="12">
      <c r="A391" s="14"/>
      <c r="B391" s="234"/>
      <c r="C391" s="235"/>
      <c r="D391" s="225" t="s">
        <v>161</v>
      </c>
      <c r="E391" s="236" t="s">
        <v>19</v>
      </c>
      <c r="F391" s="237" t="s">
        <v>744</v>
      </c>
      <c r="G391" s="235"/>
      <c r="H391" s="238">
        <v>120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161</v>
      </c>
      <c r="AU391" s="244" t="s">
        <v>80</v>
      </c>
      <c r="AV391" s="14" t="s">
        <v>80</v>
      </c>
      <c r="AW391" s="14" t="s">
        <v>32</v>
      </c>
      <c r="AX391" s="14" t="s">
        <v>78</v>
      </c>
      <c r="AY391" s="244" t="s">
        <v>149</v>
      </c>
    </row>
    <row r="392" spans="1:65" s="2" customFormat="1" ht="16.5" customHeight="1">
      <c r="A392" s="39"/>
      <c r="B392" s="40"/>
      <c r="C392" s="259" t="s">
        <v>745</v>
      </c>
      <c r="D392" s="259" t="s">
        <v>440</v>
      </c>
      <c r="E392" s="260" t="s">
        <v>746</v>
      </c>
      <c r="F392" s="261" t="s">
        <v>747</v>
      </c>
      <c r="G392" s="262" t="s">
        <v>382</v>
      </c>
      <c r="H392" s="263">
        <v>121.8</v>
      </c>
      <c r="I392" s="264"/>
      <c r="J392" s="265">
        <f>ROUND(I392*H392,2)</f>
        <v>0</v>
      </c>
      <c r="K392" s="261" t="s">
        <v>156</v>
      </c>
      <c r="L392" s="266"/>
      <c r="M392" s="267" t="s">
        <v>19</v>
      </c>
      <c r="N392" s="268" t="s">
        <v>41</v>
      </c>
      <c r="O392" s="85"/>
      <c r="P392" s="214">
        <f>O392*H392</f>
        <v>0</v>
      </c>
      <c r="Q392" s="214">
        <v>0.00267</v>
      </c>
      <c r="R392" s="214">
        <f>Q392*H392</f>
        <v>0.325206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195</v>
      </c>
      <c r="AT392" s="216" t="s">
        <v>440</v>
      </c>
      <c r="AU392" s="216" t="s">
        <v>80</v>
      </c>
      <c r="AY392" s="18" t="s">
        <v>149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78</v>
      </c>
      <c r="BK392" s="217">
        <f>ROUND(I392*H392,2)</f>
        <v>0</v>
      </c>
      <c r="BL392" s="18" t="s">
        <v>174</v>
      </c>
      <c r="BM392" s="216" t="s">
        <v>748</v>
      </c>
    </row>
    <row r="393" spans="1:51" s="14" customFormat="1" ht="12">
      <c r="A393" s="14"/>
      <c r="B393" s="234"/>
      <c r="C393" s="235"/>
      <c r="D393" s="225" t="s">
        <v>161</v>
      </c>
      <c r="E393" s="235"/>
      <c r="F393" s="237" t="s">
        <v>749</v>
      </c>
      <c r="G393" s="235"/>
      <c r="H393" s="238">
        <v>121.8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161</v>
      </c>
      <c r="AU393" s="244" t="s">
        <v>80</v>
      </c>
      <c r="AV393" s="14" t="s">
        <v>80</v>
      </c>
      <c r="AW393" s="14" t="s">
        <v>4</v>
      </c>
      <c r="AX393" s="14" t="s">
        <v>78</v>
      </c>
      <c r="AY393" s="244" t="s">
        <v>149</v>
      </c>
    </row>
    <row r="394" spans="1:65" s="2" customFormat="1" ht="37.8" customHeight="1">
      <c r="A394" s="39"/>
      <c r="B394" s="40"/>
      <c r="C394" s="205" t="s">
        <v>750</v>
      </c>
      <c r="D394" s="205" t="s">
        <v>152</v>
      </c>
      <c r="E394" s="206" t="s">
        <v>751</v>
      </c>
      <c r="F394" s="207" t="s">
        <v>752</v>
      </c>
      <c r="G394" s="208" t="s">
        <v>315</v>
      </c>
      <c r="H394" s="209">
        <v>30</v>
      </c>
      <c r="I394" s="210"/>
      <c r="J394" s="211">
        <f>ROUND(I394*H394,2)</f>
        <v>0</v>
      </c>
      <c r="K394" s="207" t="s">
        <v>156</v>
      </c>
      <c r="L394" s="45"/>
      <c r="M394" s="212" t="s">
        <v>19</v>
      </c>
      <c r="N394" s="213" t="s">
        <v>41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174</v>
      </c>
      <c r="AT394" s="216" t="s">
        <v>152</v>
      </c>
      <c r="AU394" s="216" t="s">
        <v>80</v>
      </c>
      <c r="AY394" s="18" t="s">
        <v>149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78</v>
      </c>
      <c r="BK394" s="217">
        <f>ROUND(I394*H394,2)</f>
        <v>0</v>
      </c>
      <c r="BL394" s="18" t="s">
        <v>174</v>
      </c>
      <c r="BM394" s="216" t="s">
        <v>753</v>
      </c>
    </row>
    <row r="395" spans="1:47" s="2" customFormat="1" ht="12">
      <c r="A395" s="39"/>
      <c r="B395" s="40"/>
      <c r="C395" s="41"/>
      <c r="D395" s="218" t="s">
        <v>159</v>
      </c>
      <c r="E395" s="41"/>
      <c r="F395" s="219" t="s">
        <v>754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159</v>
      </c>
      <c r="AU395" s="18" t="s">
        <v>80</v>
      </c>
    </row>
    <row r="396" spans="1:51" s="14" customFormat="1" ht="12">
      <c r="A396" s="14"/>
      <c r="B396" s="234"/>
      <c r="C396" s="235"/>
      <c r="D396" s="225" t="s">
        <v>161</v>
      </c>
      <c r="E396" s="236" t="s">
        <v>19</v>
      </c>
      <c r="F396" s="237" t="s">
        <v>755</v>
      </c>
      <c r="G396" s="235"/>
      <c r="H396" s="238">
        <v>10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161</v>
      </c>
      <c r="AU396" s="244" t="s">
        <v>80</v>
      </c>
      <c r="AV396" s="14" t="s">
        <v>80</v>
      </c>
      <c r="AW396" s="14" t="s">
        <v>32</v>
      </c>
      <c r="AX396" s="14" t="s">
        <v>70</v>
      </c>
      <c r="AY396" s="244" t="s">
        <v>149</v>
      </c>
    </row>
    <row r="397" spans="1:51" s="14" customFormat="1" ht="12">
      <c r="A397" s="14"/>
      <c r="B397" s="234"/>
      <c r="C397" s="235"/>
      <c r="D397" s="225" t="s">
        <v>161</v>
      </c>
      <c r="E397" s="236" t="s">
        <v>19</v>
      </c>
      <c r="F397" s="237" t="s">
        <v>756</v>
      </c>
      <c r="G397" s="235"/>
      <c r="H397" s="238">
        <v>10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161</v>
      </c>
      <c r="AU397" s="244" t="s">
        <v>80</v>
      </c>
      <c r="AV397" s="14" t="s">
        <v>80</v>
      </c>
      <c r="AW397" s="14" t="s">
        <v>32</v>
      </c>
      <c r="AX397" s="14" t="s">
        <v>70</v>
      </c>
      <c r="AY397" s="244" t="s">
        <v>149</v>
      </c>
    </row>
    <row r="398" spans="1:51" s="14" customFormat="1" ht="12">
      <c r="A398" s="14"/>
      <c r="B398" s="234"/>
      <c r="C398" s="235"/>
      <c r="D398" s="225" t="s">
        <v>161</v>
      </c>
      <c r="E398" s="236" t="s">
        <v>19</v>
      </c>
      <c r="F398" s="237" t="s">
        <v>757</v>
      </c>
      <c r="G398" s="235"/>
      <c r="H398" s="238">
        <v>10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4" t="s">
        <v>161</v>
      </c>
      <c r="AU398" s="244" t="s">
        <v>80</v>
      </c>
      <c r="AV398" s="14" t="s">
        <v>80</v>
      </c>
      <c r="AW398" s="14" t="s">
        <v>32</v>
      </c>
      <c r="AX398" s="14" t="s">
        <v>70</v>
      </c>
      <c r="AY398" s="244" t="s">
        <v>149</v>
      </c>
    </row>
    <row r="399" spans="1:51" s="15" customFormat="1" ht="12">
      <c r="A399" s="15"/>
      <c r="B399" s="245"/>
      <c r="C399" s="246"/>
      <c r="D399" s="225" t="s">
        <v>161</v>
      </c>
      <c r="E399" s="247" t="s">
        <v>19</v>
      </c>
      <c r="F399" s="248" t="s">
        <v>207</v>
      </c>
      <c r="G399" s="246"/>
      <c r="H399" s="249">
        <v>30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5" t="s">
        <v>161</v>
      </c>
      <c r="AU399" s="255" t="s">
        <v>80</v>
      </c>
      <c r="AV399" s="15" t="s">
        <v>174</v>
      </c>
      <c r="AW399" s="15" t="s">
        <v>32</v>
      </c>
      <c r="AX399" s="15" t="s">
        <v>78</v>
      </c>
      <c r="AY399" s="255" t="s">
        <v>149</v>
      </c>
    </row>
    <row r="400" spans="1:65" s="2" customFormat="1" ht="16.5" customHeight="1">
      <c r="A400" s="39"/>
      <c r="B400" s="40"/>
      <c r="C400" s="259" t="s">
        <v>758</v>
      </c>
      <c r="D400" s="259" t="s">
        <v>440</v>
      </c>
      <c r="E400" s="260" t="s">
        <v>759</v>
      </c>
      <c r="F400" s="261" t="s">
        <v>760</v>
      </c>
      <c r="G400" s="262" t="s">
        <v>315</v>
      </c>
      <c r="H400" s="263">
        <v>10</v>
      </c>
      <c r="I400" s="264"/>
      <c r="J400" s="265">
        <f>ROUND(I400*H400,2)</f>
        <v>0</v>
      </c>
      <c r="K400" s="261" t="s">
        <v>156</v>
      </c>
      <c r="L400" s="266"/>
      <c r="M400" s="267" t="s">
        <v>19</v>
      </c>
      <c r="N400" s="268" t="s">
        <v>41</v>
      </c>
      <c r="O400" s="85"/>
      <c r="P400" s="214">
        <f>O400*H400</f>
        <v>0</v>
      </c>
      <c r="Q400" s="214">
        <v>0.00087</v>
      </c>
      <c r="R400" s="214">
        <f>Q400*H400</f>
        <v>0.0087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195</v>
      </c>
      <c r="AT400" s="216" t="s">
        <v>440</v>
      </c>
      <c r="AU400" s="216" t="s">
        <v>80</v>
      </c>
      <c r="AY400" s="18" t="s">
        <v>149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78</v>
      </c>
      <c r="BK400" s="217">
        <f>ROUND(I400*H400,2)</f>
        <v>0</v>
      </c>
      <c r="BL400" s="18" t="s">
        <v>174</v>
      </c>
      <c r="BM400" s="216" t="s">
        <v>761</v>
      </c>
    </row>
    <row r="401" spans="1:51" s="14" customFormat="1" ht="12">
      <c r="A401" s="14"/>
      <c r="B401" s="234"/>
      <c r="C401" s="235"/>
      <c r="D401" s="225" t="s">
        <v>161</v>
      </c>
      <c r="E401" s="236" t="s">
        <v>19</v>
      </c>
      <c r="F401" s="237" t="s">
        <v>208</v>
      </c>
      <c r="G401" s="235"/>
      <c r="H401" s="238">
        <v>10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161</v>
      </c>
      <c r="AU401" s="244" t="s">
        <v>80</v>
      </c>
      <c r="AV401" s="14" t="s">
        <v>80</v>
      </c>
      <c r="AW401" s="14" t="s">
        <v>32</v>
      </c>
      <c r="AX401" s="14" t="s">
        <v>78</v>
      </c>
      <c r="AY401" s="244" t="s">
        <v>149</v>
      </c>
    </row>
    <row r="402" spans="1:65" s="2" customFormat="1" ht="16.5" customHeight="1">
      <c r="A402" s="39"/>
      <c r="B402" s="40"/>
      <c r="C402" s="259" t="s">
        <v>762</v>
      </c>
      <c r="D402" s="259" t="s">
        <v>440</v>
      </c>
      <c r="E402" s="260" t="s">
        <v>763</v>
      </c>
      <c r="F402" s="261" t="s">
        <v>764</v>
      </c>
      <c r="G402" s="262" t="s">
        <v>315</v>
      </c>
      <c r="H402" s="263">
        <v>10</v>
      </c>
      <c r="I402" s="264"/>
      <c r="J402" s="265">
        <f>ROUND(I402*H402,2)</f>
        <v>0</v>
      </c>
      <c r="K402" s="261" t="s">
        <v>156</v>
      </c>
      <c r="L402" s="266"/>
      <c r="M402" s="267" t="s">
        <v>19</v>
      </c>
      <c r="N402" s="268" t="s">
        <v>41</v>
      </c>
      <c r="O402" s="85"/>
      <c r="P402" s="214">
        <f>O402*H402</f>
        <v>0</v>
      </c>
      <c r="Q402" s="214">
        <v>0.00123</v>
      </c>
      <c r="R402" s="214">
        <f>Q402*H402</f>
        <v>0.0123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195</v>
      </c>
      <c r="AT402" s="216" t="s">
        <v>440</v>
      </c>
      <c r="AU402" s="216" t="s">
        <v>80</v>
      </c>
      <c r="AY402" s="18" t="s">
        <v>149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78</v>
      </c>
      <c r="BK402" s="217">
        <f>ROUND(I402*H402,2)</f>
        <v>0</v>
      </c>
      <c r="BL402" s="18" t="s">
        <v>174</v>
      </c>
      <c r="BM402" s="216" t="s">
        <v>765</v>
      </c>
    </row>
    <row r="403" spans="1:51" s="14" customFormat="1" ht="12">
      <c r="A403" s="14"/>
      <c r="B403" s="234"/>
      <c r="C403" s="235"/>
      <c r="D403" s="225" t="s">
        <v>161</v>
      </c>
      <c r="E403" s="236" t="s">
        <v>19</v>
      </c>
      <c r="F403" s="237" t="s">
        <v>208</v>
      </c>
      <c r="G403" s="235"/>
      <c r="H403" s="238">
        <v>10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161</v>
      </c>
      <c r="AU403" s="244" t="s">
        <v>80</v>
      </c>
      <c r="AV403" s="14" t="s">
        <v>80</v>
      </c>
      <c r="AW403" s="14" t="s">
        <v>32</v>
      </c>
      <c r="AX403" s="14" t="s">
        <v>78</v>
      </c>
      <c r="AY403" s="244" t="s">
        <v>149</v>
      </c>
    </row>
    <row r="404" spans="1:65" s="2" customFormat="1" ht="16.5" customHeight="1">
      <c r="A404" s="39"/>
      <c r="B404" s="40"/>
      <c r="C404" s="259" t="s">
        <v>766</v>
      </c>
      <c r="D404" s="259" t="s">
        <v>440</v>
      </c>
      <c r="E404" s="260" t="s">
        <v>767</v>
      </c>
      <c r="F404" s="261" t="s">
        <v>768</v>
      </c>
      <c r="G404" s="262" t="s">
        <v>315</v>
      </c>
      <c r="H404" s="263">
        <v>10</v>
      </c>
      <c r="I404" s="264"/>
      <c r="J404" s="265">
        <f>ROUND(I404*H404,2)</f>
        <v>0</v>
      </c>
      <c r="K404" s="261" t="s">
        <v>156</v>
      </c>
      <c r="L404" s="266"/>
      <c r="M404" s="267" t="s">
        <v>19</v>
      </c>
      <c r="N404" s="268" t="s">
        <v>41</v>
      </c>
      <c r="O404" s="85"/>
      <c r="P404" s="214">
        <f>O404*H404</f>
        <v>0</v>
      </c>
      <c r="Q404" s="214">
        <v>0.00148</v>
      </c>
      <c r="R404" s="214">
        <f>Q404*H404</f>
        <v>0.0148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195</v>
      </c>
      <c r="AT404" s="216" t="s">
        <v>440</v>
      </c>
      <c r="AU404" s="216" t="s">
        <v>80</v>
      </c>
      <c r="AY404" s="18" t="s">
        <v>149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78</v>
      </c>
      <c r="BK404" s="217">
        <f>ROUND(I404*H404,2)</f>
        <v>0</v>
      </c>
      <c r="BL404" s="18" t="s">
        <v>174</v>
      </c>
      <c r="BM404" s="216" t="s">
        <v>769</v>
      </c>
    </row>
    <row r="405" spans="1:51" s="14" customFormat="1" ht="12">
      <c r="A405" s="14"/>
      <c r="B405" s="234"/>
      <c r="C405" s="235"/>
      <c r="D405" s="225" t="s">
        <v>161</v>
      </c>
      <c r="E405" s="236" t="s">
        <v>19</v>
      </c>
      <c r="F405" s="237" t="s">
        <v>208</v>
      </c>
      <c r="G405" s="235"/>
      <c r="H405" s="238">
        <v>10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161</v>
      </c>
      <c r="AU405" s="244" t="s">
        <v>80</v>
      </c>
      <c r="AV405" s="14" t="s">
        <v>80</v>
      </c>
      <c r="AW405" s="14" t="s">
        <v>32</v>
      </c>
      <c r="AX405" s="14" t="s">
        <v>78</v>
      </c>
      <c r="AY405" s="244" t="s">
        <v>149</v>
      </c>
    </row>
    <row r="406" spans="1:65" s="2" customFormat="1" ht="24.15" customHeight="1">
      <c r="A406" s="39"/>
      <c r="B406" s="40"/>
      <c r="C406" s="205" t="s">
        <v>770</v>
      </c>
      <c r="D406" s="205" t="s">
        <v>152</v>
      </c>
      <c r="E406" s="206" t="s">
        <v>771</v>
      </c>
      <c r="F406" s="207" t="s">
        <v>772</v>
      </c>
      <c r="G406" s="208" t="s">
        <v>315</v>
      </c>
      <c r="H406" s="209">
        <v>7</v>
      </c>
      <c r="I406" s="210"/>
      <c r="J406" s="211">
        <f>ROUND(I406*H406,2)</f>
        <v>0</v>
      </c>
      <c r="K406" s="207" t="s">
        <v>19</v>
      </c>
      <c r="L406" s="45"/>
      <c r="M406" s="212" t="s">
        <v>19</v>
      </c>
      <c r="N406" s="213" t="s">
        <v>41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174</v>
      </c>
      <c r="AT406" s="216" t="s">
        <v>152</v>
      </c>
      <c r="AU406" s="216" t="s">
        <v>80</v>
      </c>
      <c r="AY406" s="18" t="s">
        <v>149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78</v>
      </c>
      <c r="BK406" s="217">
        <f>ROUND(I406*H406,2)</f>
        <v>0</v>
      </c>
      <c r="BL406" s="18" t="s">
        <v>174</v>
      </c>
      <c r="BM406" s="216" t="s">
        <v>773</v>
      </c>
    </row>
    <row r="407" spans="1:47" s="2" customFormat="1" ht="12">
      <c r="A407" s="39"/>
      <c r="B407" s="40"/>
      <c r="C407" s="41"/>
      <c r="D407" s="225" t="s">
        <v>581</v>
      </c>
      <c r="E407" s="41"/>
      <c r="F407" s="269" t="s">
        <v>774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581</v>
      </c>
      <c r="AU407" s="18" t="s">
        <v>80</v>
      </c>
    </row>
    <row r="408" spans="1:51" s="14" customFormat="1" ht="12">
      <c r="A408" s="14"/>
      <c r="B408" s="234"/>
      <c r="C408" s="235"/>
      <c r="D408" s="225" t="s">
        <v>161</v>
      </c>
      <c r="E408" s="236" t="s">
        <v>19</v>
      </c>
      <c r="F408" s="237" t="s">
        <v>189</v>
      </c>
      <c r="G408" s="235"/>
      <c r="H408" s="238">
        <v>7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161</v>
      </c>
      <c r="AU408" s="244" t="s">
        <v>80</v>
      </c>
      <c r="AV408" s="14" t="s">
        <v>80</v>
      </c>
      <c r="AW408" s="14" t="s">
        <v>32</v>
      </c>
      <c r="AX408" s="14" t="s">
        <v>78</v>
      </c>
      <c r="AY408" s="244" t="s">
        <v>149</v>
      </c>
    </row>
    <row r="409" spans="1:65" s="2" customFormat="1" ht="16.5" customHeight="1">
      <c r="A409" s="39"/>
      <c r="B409" s="40"/>
      <c r="C409" s="205" t="s">
        <v>775</v>
      </c>
      <c r="D409" s="205" t="s">
        <v>152</v>
      </c>
      <c r="E409" s="206" t="s">
        <v>776</v>
      </c>
      <c r="F409" s="207" t="s">
        <v>777</v>
      </c>
      <c r="G409" s="208" t="s">
        <v>315</v>
      </c>
      <c r="H409" s="209">
        <v>1</v>
      </c>
      <c r="I409" s="210"/>
      <c r="J409" s="211">
        <f>ROUND(I409*H409,2)</f>
        <v>0</v>
      </c>
      <c r="K409" s="207" t="s">
        <v>19</v>
      </c>
      <c r="L409" s="45"/>
      <c r="M409" s="212" t="s">
        <v>19</v>
      </c>
      <c r="N409" s="213" t="s">
        <v>41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174</v>
      </c>
      <c r="AT409" s="216" t="s">
        <v>152</v>
      </c>
      <c r="AU409" s="216" t="s">
        <v>80</v>
      </c>
      <c r="AY409" s="18" t="s">
        <v>149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78</v>
      </c>
      <c r="BK409" s="217">
        <f>ROUND(I409*H409,2)</f>
        <v>0</v>
      </c>
      <c r="BL409" s="18" t="s">
        <v>174</v>
      </c>
      <c r="BM409" s="216" t="s">
        <v>778</v>
      </c>
    </row>
    <row r="410" spans="1:51" s="14" customFormat="1" ht="12">
      <c r="A410" s="14"/>
      <c r="B410" s="234"/>
      <c r="C410" s="235"/>
      <c r="D410" s="225" t="s">
        <v>161</v>
      </c>
      <c r="E410" s="236" t="s">
        <v>19</v>
      </c>
      <c r="F410" s="237" t="s">
        <v>78</v>
      </c>
      <c r="G410" s="235"/>
      <c r="H410" s="238">
        <v>1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161</v>
      </c>
      <c r="AU410" s="244" t="s">
        <v>80</v>
      </c>
      <c r="AV410" s="14" t="s">
        <v>80</v>
      </c>
      <c r="AW410" s="14" t="s">
        <v>32</v>
      </c>
      <c r="AX410" s="14" t="s">
        <v>78</v>
      </c>
      <c r="AY410" s="244" t="s">
        <v>149</v>
      </c>
    </row>
    <row r="411" spans="1:65" s="2" customFormat="1" ht="16.5" customHeight="1">
      <c r="A411" s="39"/>
      <c r="B411" s="40"/>
      <c r="C411" s="205" t="s">
        <v>779</v>
      </c>
      <c r="D411" s="205" t="s">
        <v>152</v>
      </c>
      <c r="E411" s="206" t="s">
        <v>780</v>
      </c>
      <c r="F411" s="207" t="s">
        <v>781</v>
      </c>
      <c r="G411" s="208" t="s">
        <v>315</v>
      </c>
      <c r="H411" s="209">
        <v>1</v>
      </c>
      <c r="I411" s="210"/>
      <c r="J411" s="211">
        <f>ROUND(I411*H411,2)</f>
        <v>0</v>
      </c>
      <c r="K411" s="207" t="s">
        <v>19</v>
      </c>
      <c r="L411" s="45"/>
      <c r="M411" s="212" t="s">
        <v>19</v>
      </c>
      <c r="N411" s="213" t="s">
        <v>41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174</v>
      </c>
      <c r="AT411" s="216" t="s">
        <v>152</v>
      </c>
      <c r="AU411" s="216" t="s">
        <v>80</v>
      </c>
      <c r="AY411" s="18" t="s">
        <v>149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78</v>
      </c>
      <c r="BK411" s="217">
        <f>ROUND(I411*H411,2)</f>
        <v>0</v>
      </c>
      <c r="BL411" s="18" t="s">
        <v>174</v>
      </c>
      <c r="BM411" s="216" t="s">
        <v>782</v>
      </c>
    </row>
    <row r="412" spans="1:65" s="2" customFormat="1" ht="16.5" customHeight="1">
      <c r="A412" s="39"/>
      <c r="B412" s="40"/>
      <c r="C412" s="205" t="s">
        <v>783</v>
      </c>
      <c r="D412" s="205" t="s">
        <v>152</v>
      </c>
      <c r="E412" s="206" t="s">
        <v>784</v>
      </c>
      <c r="F412" s="207" t="s">
        <v>785</v>
      </c>
      <c r="G412" s="208" t="s">
        <v>382</v>
      </c>
      <c r="H412" s="209">
        <v>4</v>
      </c>
      <c r="I412" s="210"/>
      <c r="J412" s="211">
        <f>ROUND(I412*H412,2)</f>
        <v>0</v>
      </c>
      <c r="K412" s="207" t="s">
        <v>19</v>
      </c>
      <c r="L412" s="45"/>
      <c r="M412" s="212" t="s">
        <v>19</v>
      </c>
      <c r="N412" s="213" t="s">
        <v>41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174</v>
      </c>
      <c r="AT412" s="216" t="s">
        <v>152</v>
      </c>
      <c r="AU412" s="216" t="s">
        <v>80</v>
      </c>
      <c r="AY412" s="18" t="s">
        <v>149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78</v>
      </c>
      <c r="BK412" s="217">
        <f>ROUND(I412*H412,2)</f>
        <v>0</v>
      </c>
      <c r="BL412" s="18" t="s">
        <v>174</v>
      </c>
      <c r="BM412" s="216" t="s">
        <v>786</v>
      </c>
    </row>
    <row r="413" spans="1:65" s="2" customFormat="1" ht="33" customHeight="1">
      <c r="A413" s="39"/>
      <c r="B413" s="40"/>
      <c r="C413" s="205" t="s">
        <v>787</v>
      </c>
      <c r="D413" s="205" t="s">
        <v>152</v>
      </c>
      <c r="E413" s="206" t="s">
        <v>788</v>
      </c>
      <c r="F413" s="207" t="s">
        <v>789</v>
      </c>
      <c r="G413" s="208" t="s">
        <v>391</v>
      </c>
      <c r="H413" s="209">
        <v>3</v>
      </c>
      <c r="I413" s="210"/>
      <c r="J413" s="211">
        <f>ROUND(I413*H413,2)</f>
        <v>0</v>
      </c>
      <c r="K413" s="207" t="s">
        <v>156</v>
      </c>
      <c r="L413" s="45"/>
      <c r="M413" s="212" t="s">
        <v>19</v>
      </c>
      <c r="N413" s="213" t="s">
        <v>41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174</v>
      </c>
      <c r="AT413" s="216" t="s">
        <v>152</v>
      </c>
      <c r="AU413" s="216" t="s">
        <v>80</v>
      </c>
      <c r="AY413" s="18" t="s">
        <v>149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78</v>
      </c>
      <c r="BK413" s="217">
        <f>ROUND(I413*H413,2)</f>
        <v>0</v>
      </c>
      <c r="BL413" s="18" t="s">
        <v>174</v>
      </c>
      <c r="BM413" s="216" t="s">
        <v>790</v>
      </c>
    </row>
    <row r="414" spans="1:47" s="2" customFormat="1" ht="12">
      <c r="A414" s="39"/>
      <c r="B414" s="40"/>
      <c r="C414" s="41"/>
      <c r="D414" s="218" t="s">
        <v>159</v>
      </c>
      <c r="E414" s="41"/>
      <c r="F414" s="219" t="s">
        <v>791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159</v>
      </c>
      <c r="AU414" s="18" t="s">
        <v>80</v>
      </c>
    </row>
    <row r="415" spans="1:51" s="13" customFormat="1" ht="12">
      <c r="A415" s="13"/>
      <c r="B415" s="223"/>
      <c r="C415" s="224"/>
      <c r="D415" s="225" t="s">
        <v>161</v>
      </c>
      <c r="E415" s="226" t="s">
        <v>19</v>
      </c>
      <c r="F415" s="227" t="s">
        <v>792</v>
      </c>
      <c r="G415" s="224"/>
      <c r="H415" s="226" t="s">
        <v>19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161</v>
      </c>
      <c r="AU415" s="233" t="s">
        <v>80</v>
      </c>
      <c r="AV415" s="13" t="s">
        <v>78</v>
      </c>
      <c r="AW415" s="13" t="s">
        <v>32</v>
      </c>
      <c r="AX415" s="13" t="s">
        <v>70</v>
      </c>
      <c r="AY415" s="233" t="s">
        <v>149</v>
      </c>
    </row>
    <row r="416" spans="1:51" s="14" customFormat="1" ht="12">
      <c r="A416" s="14"/>
      <c r="B416" s="234"/>
      <c r="C416" s="235"/>
      <c r="D416" s="225" t="s">
        <v>161</v>
      </c>
      <c r="E416" s="236" t="s">
        <v>19</v>
      </c>
      <c r="F416" s="237" t="s">
        <v>793</v>
      </c>
      <c r="G416" s="235"/>
      <c r="H416" s="238">
        <v>3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161</v>
      </c>
      <c r="AU416" s="244" t="s">
        <v>80</v>
      </c>
      <c r="AV416" s="14" t="s">
        <v>80</v>
      </c>
      <c r="AW416" s="14" t="s">
        <v>32</v>
      </c>
      <c r="AX416" s="14" t="s">
        <v>78</v>
      </c>
      <c r="AY416" s="244" t="s">
        <v>149</v>
      </c>
    </row>
    <row r="417" spans="1:63" s="12" customFormat="1" ht="22.8" customHeight="1">
      <c r="A417" s="12"/>
      <c r="B417" s="189"/>
      <c r="C417" s="190"/>
      <c r="D417" s="191" t="s">
        <v>69</v>
      </c>
      <c r="E417" s="203" t="s">
        <v>201</v>
      </c>
      <c r="F417" s="203" t="s">
        <v>794</v>
      </c>
      <c r="G417" s="190"/>
      <c r="H417" s="190"/>
      <c r="I417" s="193"/>
      <c r="J417" s="204">
        <f>BK417</f>
        <v>0</v>
      </c>
      <c r="K417" s="190"/>
      <c r="L417" s="195"/>
      <c r="M417" s="196"/>
      <c r="N417" s="197"/>
      <c r="O417" s="197"/>
      <c r="P417" s="198">
        <f>SUM(P418:P525)</f>
        <v>0</v>
      </c>
      <c r="Q417" s="197"/>
      <c r="R417" s="198">
        <f>SUM(R418:R525)</f>
        <v>172.82951893</v>
      </c>
      <c r="S417" s="197"/>
      <c r="T417" s="199">
        <f>SUM(T418:T525)</f>
        <v>24.584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0" t="s">
        <v>78</v>
      </c>
      <c r="AT417" s="201" t="s">
        <v>69</v>
      </c>
      <c r="AU417" s="201" t="s">
        <v>78</v>
      </c>
      <c r="AY417" s="200" t="s">
        <v>149</v>
      </c>
      <c r="BK417" s="202">
        <f>SUM(BK418:BK525)</f>
        <v>0</v>
      </c>
    </row>
    <row r="418" spans="1:65" s="2" customFormat="1" ht="37.8" customHeight="1">
      <c r="A418" s="39"/>
      <c r="B418" s="40"/>
      <c r="C418" s="205" t="s">
        <v>795</v>
      </c>
      <c r="D418" s="205" t="s">
        <v>152</v>
      </c>
      <c r="E418" s="206" t="s">
        <v>796</v>
      </c>
      <c r="F418" s="207" t="s">
        <v>797</v>
      </c>
      <c r="G418" s="208" t="s">
        <v>382</v>
      </c>
      <c r="H418" s="209">
        <v>100</v>
      </c>
      <c r="I418" s="210"/>
      <c r="J418" s="211">
        <f>ROUND(I418*H418,2)</f>
        <v>0</v>
      </c>
      <c r="K418" s="207" t="s">
        <v>156</v>
      </c>
      <c r="L418" s="45"/>
      <c r="M418" s="212" t="s">
        <v>19</v>
      </c>
      <c r="N418" s="213" t="s">
        <v>41</v>
      </c>
      <c r="O418" s="85"/>
      <c r="P418" s="214">
        <f>O418*H418</f>
        <v>0</v>
      </c>
      <c r="Q418" s="214">
        <v>0.01517</v>
      </c>
      <c r="R418" s="214">
        <f>Q418*H418</f>
        <v>1.517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174</v>
      </c>
      <c r="AT418" s="216" t="s">
        <v>152</v>
      </c>
      <c r="AU418" s="216" t="s">
        <v>80</v>
      </c>
      <c r="AY418" s="18" t="s">
        <v>149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78</v>
      </c>
      <c r="BK418" s="217">
        <f>ROUND(I418*H418,2)</f>
        <v>0</v>
      </c>
      <c r="BL418" s="18" t="s">
        <v>174</v>
      </c>
      <c r="BM418" s="216" t="s">
        <v>798</v>
      </c>
    </row>
    <row r="419" spans="1:47" s="2" customFormat="1" ht="12">
      <c r="A419" s="39"/>
      <c r="B419" s="40"/>
      <c r="C419" s="41"/>
      <c r="D419" s="218" t="s">
        <v>159</v>
      </c>
      <c r="E419" s="41"/>
      <c r="F419" s="219" t="s">
        <v>799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159</v>
      </c>
      <c r="AU419" s="18" t="s">
        <v>80</v>
      </c>
    </row>
    <row r="420" spans="1:51" s="14" customFormat="1" ht="12">
      <c r="A420" s="14"/>
      <c r="B420" s="234"/>
      <c r="C420" s="235"/>
      <c r="D420" s="225" t="s">
        <v>161</v>
      </c>
      <c r="E420" s="236" t="s">
        <v>19</v>
      </c>
      <c r="F420" s="237" t="s">
        <v>800</v>
      </c>
      <c r="G420" s="235"/>
      <c r="H420" s="238">
        <v>88</v>
      </c>
      <c r="I420" s="239"/>
      <c r="J420" s="235"/>
      <c r="K420" s="235"/>
      <c r="L420" s="240"/>
      <c r="M420" s="241"/>
      <c r="N420" s="242"/>
      <c r="O420" s="242"/>
      <c r="P420" s="242"/>
      <c r="Q420" s="242"/>
      <c r="R420" s="242"/>
      <c r="S420" s="242"/>
      <c r="T420" s="24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4" t="s">
        <v>161</v>
      </c>
      <c r="AU420" s="244" t="s">
        <v>80</v>
      </c>
      <c r="AV420" s="14" t="s">
        <v>80</v>
      </c>
      <c r="AW420" s="14" t="s">
        <v>32</v>
      </c>
      <c r="AX420" s="14" t="s">
        <v>70</v>
      </c>
      <c r="AY420" s="244" t="s">
        <v>149</v>
      </c>
    </row>
    <row r="421" spans="1:51" s="14" customFormat="1" ht="12">
      <c r="A421" s="14"/>
      <c r="B421" s="234"/>
      <c r="C421" s="235"/>
      <c r="D421" s="225" t="s">
        <v>161</v>
      </c>
      <c r="E421" s="236" t="s">
        <v>19</v>
      </c>
      <c r="F421" s="237" t="s">
        <v>801</v>
      </c>
      <c r="G421" s="235"/>
      <c r="H421" s="238">
        <v>12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4" t="s">
        <v>161</v>
      </c>
      <c r="AU421" s="244" t="s">
        <v>80</v>
      </c>
      <c r="AV421" s="14" t="s">
        <v>80</v>
      </c>
      <c r="AW421" s="14" t="s">
        <v>32</v>
      </c>
      <c r="AX421" s="14" t="s">
        <v>70</v>
      </c>
      <c r="AY421" s="244" t="s">
        <v>149</v>
      </c>
    </row>
    <row r="422" spans="1:51" s="15" customFormat="1" ht="12">
      <c r="A422" s="15"/>
      <c r="B422" s="245"/>
      <c r="C422" s="246"/>
      <c r="D422" s="225" t="s">
        <v>161</v>
      </c>
      <c r="E422" s="247" t="s">
        <v>19</v>
      </c>
      <c r="F422" s="248" t="s">
        <v>207</v>
      </c>
      <c r="G422" s="246"/>
      <c r="H422" s="249">
        <v>100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5" t="s">
        <v>161</v>
      </c>
      <c r="AU422" s="255" t="s">
        <v>80</v>
      </c>
      <c r="AV422" s="15" t="s">
        <v>174</v>
      </c>
      <c r="AW422" s="15" t="s">
        <v>32</v>
      </c>
      <c r="AX422" s="15" t="s">
        <v>78</v>
      </c>
      <c r="AY422" s="255" t="s">
        <v>149</v>
      </c>
    </row>
    <row r="423" spans="1:65" s="2" customFormat="1" ht="33" customHeight="1">
      <c r="A423" s="39"/>
      <c r="B423" s="40"/>
      <c r="C423" s="205" t="s">
        <v>802</v>
      </c>
      <c r="D423" s="205" t="s">
        <v>152</v>
      </c>
      <c r="E423" s="206" t="s">
        <v>803</v>
      </c>
      <c r="F423" s="207" t="s">
        <v>804</v>
      </c>
      <c r="G423" s="208" t="s">
        <v>382</v>
      </c>
      <c r="H423" s="209">
        <v>12</v>
      </c>
      <c r="I423" s="210"/>
      <c r="J423" s="211">
        <f>ROUND(I423*H423,2)</f>
        <v>0</v>
      </c>
      <c r="K423" s="207" t="s">
        <v>156</v>
      </c>
      <c r="L423" s="45"/>
      <c r="M423" s="212" t="s">
        <v>19</v>
      </c>
      <c r="N423" s="213" t="s">
        <v>41</v>
      </c>
      <c r="O423" s="85"/>
      <c r="P423" s="214">
        <f>O423*H423</f>
        <v>0</v>
      </c>
      <c r="Q423" s="214">
        <v>0.0278</v>
      </c>
      <c r="R423" s="214">
        <f>Q423*H423</f>
        <v>0.3336</v>
      </c>
      <c r="S423" s="214">
        <v>0</v>
      </c>
      <c r="T423" s="21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174</v>
      </c>
      <c r="AT423" s="216" t="s">
        <v>152</v>
      </c>
      <c r="AU423" s="216" t="s">
        <v>80</v>
      </c>
      <c r="AY423" s="18" t="s">
        <v>149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78</v>
      </c>
      <c r="BK423" s="217">
        <f>ROUND(I423*H423,2)</f>
        <v>0</v>
      </c>
      <c r="BL423" s="18" t="s">
        <v>174</v>
      </c>
      <c r="BM423" s="216" t="s">
        <v>805</v>
      </c>
    </row>
    <row r="424" spans="1:47" s="2" customFormat="1" ht="12">
      <c r="A424" s="39"/>
      <c r="B424" s="40"/>
      <c r="C424" s="41"/>
      <c r="D424" s="218" t="s">
        <v>159</v>
      </c>
      <c r="E424" s="41"/>
      <c r="F424" s="219" t="s">
        <v>806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159</v>
      </c>
      <c r="AU424" s="18" t="s">
        <v>80</v>
      </c>
    </row>
    <row r="425" spans="1:51" s="14" customFormat="1" ht="12">
      <c r="A425" s="14"/>
      <c r="B425" s="234"/>
      <c r="C425" s="235"/>
      <c r="D425" s="225" t="s">
        <v>161</v>
      </c>
      <c r="E425" s="236" t="s">
        <v>19</v>
      </c>
      <c r="F425" s="237" t="s">
        <v>807</v>
      </c>
      <c r="G425" s="235"/>
      <c r="H425" s="238">
        <v>12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161</v>
      </c>
      <c r="AU425" s="244" t="s">
        <v>80</v>
      </c>
      <c r="AV425" s="14" t="s">
        <v>80</v>
      </c>
      <c r="AW425" s="14" t="s">
        <v>32</v>
      </c>
      <c r="AX425" s="14" t="s">
        <v>78</v>
      </c>
      <c r="AY425" s="244" t="s">
        <v>149</v>
      </c>
    </row>
    <row r="426" spans="1:65" s="2" customFormat="1" ht="24.15" customHeight="1">
      <c r="A426" s="39"/>
      <c r="B426" s="40"/>
      <c r="C426" s="205" t="s">
        <v>808</v>
      </c>
      <c r="D426" s="205" t="s">
        <v>152</v>
      </c>
      <c r="E426" s="206" t="s">
        <v>809</v>
      </c>
      <c r="F426" s="207" t="s">
        <v>810</v>
      </c>
      <c r="G426" s="208" t="s">
        <v>315</v>
      </c>
      <c r="H426" s="209">
        <v>6</v>
      </c>
      <c r="I426" s="210"/>
      <c r="J426" s="211">
        <f>ROUND(I426*H426,2)</f>
        <v>0</v>
      </c>
      <c r="K426" s="207" t="s">
        <v>156</v>
      </c>
      <c r="L426" s="45"/>
      <c r="M426" s="212" t="s">
        <v>19</v>
      </c>
      <c r="N426" s="213" t="s">
        <v>41</v>
      </c>
      <c r="O426" s="85"/>
      <c r="P426" s="214">
        <f>O426*H426</f>
        <v>0</v>
      </c>
      <c r="Q426" s="214">
        <v>0.00036</v>
      </c>
      <c r="R426" s="214">
        <f>Q426*H426</f>
        <v>0.00216</v>
      </c>
      <c r="S426" s="214">
        <v>0</v>
      </c>
      <c r="T426" s="215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6" t="s">
        <v>174</v>
      </c>
      <c r="AT426" s="216" t="s">
        <v>152</v>
      </c>
      <c r="AU426" s="216" t="s">
        <v>80</v>
      </c>
      <c r="AY426" s="18" t="s">
        <v>149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8" t="s">
        <v>78</v>
      </c>
      <c r="BK426" s="217">
        <f>ROUND(I426*H426,2)</f>
        <v>0</v>
      </c>
      <c r="BL426" s="18" t="s">
        <v>174</v>
      </c>
      <c r="BM426" s="216" t="s">
        <v>811</v>
      </c>
    </row>
    <row r="427" spans="1:47" s="2" customFormat="1" ht="12">
      <c r="A427" s="39"/>
      <c r="B427" s="40"/>
      <c r="C427" s="41"/>
      <c r="D427" s="218" t="s">
        <v>159</v>
      </c>
      <c r="E427" s="41"/>
      <c r="F427" s="219" t="s">
        <v>812</v>
      </c>
      <c r="G427" s="41"/>
      <c r="H427" s="41"/>
      <c r="I427" s="220"/>
      <c r="J427" s="41"/>
      <c r="K427" s="41"/>
      <c r="L427" s="45"/>
      <c r="M427" s="221"/>
      <c r="N427" s="222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159</v>
      </c>
      <c r="AU427" s="18" t="s">
        <v>80</v>
      </c>
    </row>
    <row r="428" spans="1:51" s="14" customFormat="1" ht="12">
      <c r="A428" s="14"/>
      <c r="B428" s="234"/>
      <c r="C428" s="235"/>
      <c r="D428" s="225" t="s">
        <v>161</v>
      </c>
      <c r="E428" s="236" t="s">
        <v>19</v>
      </c>
      <c r="F428" s="237" t="s">
        <v>813</v>
      </c>
      <c r="G428" s="235"/>
      <c r="H428" s="238">
        <v>6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161</v>
      </c>
      <c r="AU428" s="244" t="s">
        <v>80</v>
      </c>
      <c r="AV428" s="14" t="s">
        <v>80</v>
      </c>
      <c r="AW428" s="14" t="s">
        <v>32</v>
      </c>
      <c r="AX428" s="14" t="s">
        <v>78</v>
      </c>
      <c r="AY428" s="244" t="s">
        <v>149</v>
      </c>
    </row>
    <row r="429" spans="1:65" s="2" customFormat="1" ht="16.5" customHeight="1">
      <c r="A429" s="39"/>
      <c r="B429" s="40"/>
      <c r="C429" s="259" t="s">
        <v>814</v>
      </c>
      <c r="D429" s="259" t="s">
        <v>440</v>
      </c>
      <c r="E429" s="260" t="s">
        <v>815</v>
      </c>
      <c r="F429" s="261" t="s">
        <v>816</v>
      </c>
      <c r="G429" s="262" t="s">
        <v>315</v>
      </c>
      <c r="H429" s="263">
        <v>6</v>
      </c>
      <c r="I429" s="264"/>
      <c r="J429" s="265">
        <f>ROUND(I429*H429,2)</f>
        <v>0</v>
      </c>
      <c r="K429" s="261" t="s">
        <v>156</v>
      </c>
      <c r="L429" s="266"/>
      <c r="M429" s="267" t="s">
        <v>19</v>
      </c>
      <c r="N429" s="268" t="s">
        <v>41</v>
      </c>
      <c r="O429" s="85"/>
      <c r="P429" s="214">
        <f>O429*H429</f>
        <v>0</v>
      </c>
      <c r="Q429" s="214">
        <v>0.0025</v>
      </c>
      <c r="R429" s="214">
        <f>Q429*H429</f>
        <v>0.015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195</v>
      </c>
      <c r="AT429" s="216" t="s">
        <v>440</v>
      </c>
      <c r="AU429" s="216" t="s">
        <v>80</v>
      </c>
      <c r="AY429" s="18" t="s">
        <v>149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78</v>
      </c>
      <c r="BK429" s="217">
        <f>ROUND(I429*H429,2)</f>
        <v>0</v>
      </c>
      <c r="BL429" s="18" t="s">
        <v>174</v>
      </c>
      <c r="BM429" s="216" t="s">
        <v>817</v>
      </c>
    </row>
    <row r="430" spans="1:65" s="2" customFormat="1" ht="24.15" customHeight="1">
      <c r="A430" s="39"/>
      <c r="B430" s="40"/>
      <c r="C430" s="205" t="s">
        <v>818</v>
      </c>
      <c r="D430" s="205" t="s">
        <v>152</v>
      </c>
      <c r="E430" s="206" t="s">
        <v>819</v>
      </c>
      <c r="F430" s="207" t="s">
        <v>820</v>
      </c>
      <c r="G430" s="208" t="s">
        <v>315</v>
      </c>
      <c r="H430" s="209">
        <v>15</v>
      </c>
      <c r="I430" s="210"/>
      <c r="J430" s="211">
        <f>ROUND(I430*H430,2)</f>
        <v>0</v>
      </c>
      <c r="K430" s="207" t="s">
        <v>156</v>
      </c>
      <c r="L430" s="45"/>
      <c r="M430" s="212" t="s">
        <v>19</v>
      </c>
      <c r="N430" s="213" t="s">
        <v>41</v>
      </c>
      <c r="O430" s="85"/>
      <c r="P430" s="214">
        <f>O430*H430</f>
        <v>0</v>
      </c>
      <c r="Q430" s="214">
        <v>0.0007</v>
      </c>
      <c r="R430" s="214">
        <f>Q430*H430</f>
        <v>0.0105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174</v>
      </c>
      <c r="AT430" s="216" t="s">
        <v>152</v>
      </c>
      <c r="AU430" s="216" t="s">
        <v>80</v>
      </c>
      <c r="AY430" s="18" t="s">
        <v>149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78</v>
      </c>
      <c r="BK430" s="217">
        <f>ROUND(I430*H430,2)</f>
        <v>0</v>
      </c>
      <c r="BL430" s="18" t="s">
        <v>174</v>
      </c>
      <c r="BM430" s="216" t="s">
        <v>821</v>
      </c>
    </row>
    <row r="431" spans="1:47" s="2" customFormat="1" ht="12">
      <c r="A431" s="39"/>
      <c r="B431" s="40"/>
      <c r="C431" s="41"/>
      <c r="D431" s="218" t="s">
        <v>159</v>
      </c>
      <c r="E431" s="41"/>
      <c r="F431" s="219" t="s">
        <v>822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159</v>
      </c>
      <c r="AU431" s="18" t="s">
        <v>80</v>
      </c>
    </row>
    <row r="432" spans="1:65" s="2" customFormat="1" ht="16.5" customHeight="1">
      <c r="A432" s="39"/>
      <c r="B432" s="40"/>
      <c r="C432" s="259" t="s">
        <v>823</v>
      </c>
      <c r="D432" s="259" t="s">
        <v>440</v>
      </c>
      <c r="E432" s="260" t="s">
        <v>824</v>
      </c>
      <c r="F432" s="261" t="s">
        <v>825</v>
      </c>
      <c r="G432" s="262" t="s">
        <v>315</v>
      </c>
      <c r="H432" s="263">
        <v>1</v>
      </c>
      <c r="I432" s="264"/>
      <c r="J432" s="265">
        <f>ROUND(I432*H432,2)</f>
        <v>0</v>
      </c>
      <c r="K432" s="261" t="s">
        <v>156</v>
      </c>
      <c r="L432" s="266"/>
      <c r="M432" s="267" t="s">
        <v>19</v>
      </c>
      <c r="N432" s="268" t="s">
        <v>41</v>
      </c>
      <c r="O432" s="85"/>
      <c r="P432" s="214">
        <f>O432*H432</f>
        <v>0</v>
      </c>
      <c r="Q432" s="214">
        <v>0.004</v>
      </c>
      <c r="R432" s="214">
        <f>Q432*H432</f>
        <v>0.004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195</v>
      </c>
      <c r="AT432" s="216" t="s">
        <v>440</v>
      </c>
      <c r="AU432" s="216" t="s">
        <v>80</v>
      </c>
      <c r="AY432" s="18" t="s">
        <v>149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78</v>
      </c>
      <c r="BK432" s="217">
        <f>ROUND(I432*H432,2)</f>
        <v>0</v>
      </c>
      <c r="BL432" s="18" t="s">
        <v>174</v>
      </c>
      <c r="BM432" s="216" t="s">
        <v>826</v>
      </c>
    </row>
    <row r="433" spans="1:51" s="14" customFormat="1" ht="12">
      <c r="A433" s="14"/>
      <c r="B433" s="234"/>
      <c r="C433" s="235"/>
      <c r="D433" s="225" t="s">
        <v>161</v>
      </c>
      <c r="E433" s="236" t="s">
        <v>19</v>
      </c>
      <c r="F433" s="237" t="s">
        <v>827</v>
      </c>
      <c r="G433" s="235"/>
      <c r="H433" s="238">
        <v>1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161</v>
      </c>
      <c r="AU433" s="244" t="s">
        <v>80</v>
      </c>
      <c r="AV433" s="14" t="s">
        <v>80</v>
      </c>
      <c r="AW433" s="14" t="s">
        <v>32</v>
      </c>
      <c r="AX433" s="14" t="s">
        <v>78</v>
      </c>
      <c r="AY433" s="244" t="s">
        <v>149</v>
      </c>
    </row>
    <row r="434" spans="1:65" s="2" customFormat="1" ht="16.5" customHeight="1">
      <c r="A434" s="39"/>
      <c r="B434" s="40"/>
      <c r="C434" s="259" t="s">
        <v>828</v>
      </c>
      <c r="D434" s="259" t="s">
        <v>440</v>
      </c>
      <c r="E434" s="260" t="s">
        <v>829</v>
      </c>
      <c r="F434" s="261" t="s">
        <v>830</v>
      </c>
      <c r="G434" s="262" t="s">
        <v>315</v>
      </c>
      <c r="H434" s="263">
        <v>1</v>
      </c>
      <c r="I434" s="264"/>
      <c r="J434" s="265">
        <f>ROUND(I434*H434,2)</f>
        <v>0</v>
      </c>
      <c r="K434" s="261" t="s">
        <v>156</v>
      </c>
      <c r="L434" s="266"/>
      <c r="M434" s="267" t="s">
        <v>19</v>
      </c>
      <c r="N434" s="268" t="s">
        <v>41</v>
      </c>
      <c r="O434" s="85"/>
      <c r="P434" s="214">
        <f>O434*H434</f>
        <v>0</v>
      </c>
      <c r="Q434" s="214">
        <v>0.005</v>
      </c>
      <c r="R434" s="214">
        <f>Q434*H434</f>
        <v>0.005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195</v>
      </c>
      <c r="AT434" s="216" t="s">
        <v>440</v>
      </c>
      <c r="AU434" s="216" t="s">
        <v>80</v>
      </c>
      <c r="AY434" s="18" t="s">
        <v>149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78</v>
      </c>
      <c r="BK434" s="217">
        <f>ROUND(I434*H434,2)</f>
        <v>0</v>
      </c>
      <c r="BL434" s="18" t="s">
        <v>174</v>
      </c>
      <c r="BM434" s="216" t="s">
        <v>831</v>
      </c>
    </row>
    <row r="435" spans="1:51" s="14" customFormat="1" ht="12">
      <c r="A435" s="14"/>
      <c r="B435" s="234"/>
      <c r="C435" s="235"/>
      <c r="D435" s="225" t="s">
        <v>161</v>
      </c>
      <c r="E435" s="236" t="s">
        <v>19</v>
      </c>
      <c r="F435" s="237" t="s">
        <v>832</v>
      </c>
      <c r="G435" s="235"/>
      <c r="H435" s="238">
        <v>1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161</v>
      </c>
      <c r="AU435" s="244" t="s">
        <v>80</v>
      </c>
      <c r="AV435" s="14" t="s">
        <v>80</v>
      </c>
      <c r="AW435" s="14" t="s">
        <v>32</v>
      </c>
      <c r="AX435" s="14" t="s">
        <v>78</v>
      </c>
      <c r="AY435" s="244" t="s">
        <v>149</v>
      </c>
    </row>
    <row r="436" spans="1:65" s="2" customFormat="1" ht="16.5" customHeight="1">
      <c r="A436" s="39"/>
      <c r="B436" s="40"/>
      <c r="C436" s="259" t="s">
        <v>833</v>
      </c>
      <c r="D436" s="259" t="s">
        <v>440</v>
      </c>
      <c r="E436" s="260" t="s">
        <v>834</v>
      </c>
      <c r="F436" s="261" t="s">
        <v>835</v>
      </c>
      <c r="G436" s="262" t="s">
        <v>315</v>
      </c>
      <c r="H436" s="263">
        <v>1</v>
      </c>
      <c r="I436" s="264"/>
      <c r="J436" s="265">
        <f>ROUND(I436*H436,2)</f>
        <v>0</v>
      </c>
      <c r="K436" s="261" t="s">
        <v>156</v>
      </c>
      <c r="L436" s="266"/>
      <c r="M436" s="267" t="s">
        <v>19</v>
      </c>
      <c r="N436" s="268" t="s">
        <v>41</v>
      </c>
      <c r="O436" s="85"/>
      <c r="P436" s="214">
        <f>O436*H436</f>
        <v>0</v>
      </c>
      <c r="Q436" s="214">
        <v>0.004</v>
      </c>
      <c r="R436" s="214">
        <f>Q436*H436</f>
        <v>0.004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195</v>
      </c>
      <c r="AT436" s="216" t="s">
        <v>440</v>
      </c>
      <c r="AU436" s="216" t="s">
        <v>80</v>
      </c>
      <c r="AY436" s="18" t="s">
        <v>149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78</v>
      </c>
      <c r="BK436" s="217">
        <f>ROUND(I436*H436,2)</f>
        <v>0</v>
      </c>
      <c r="BL436" s="18" t="s">
        <v>174</v>
      </c>
      <c r="BM436" s="216" t="s">
        <v>836</v>
      </c>
    </row>
    <row r="437" spans="1:51" s="14" customFormat="1" ht="12">
      <c r="A437" s="14"/>
      <c r="B437" s="234"/>
      <c r="C437" s="235"/>
      <c r="D437" s="225" t="s">
        <v>161</v>
      </c>
      <c r="E437" s="236" t="s">
        <v>19</v>
      </c>
      <c r="F437" s="237" t="s">
        <v>837</v>
      </c>
      <c r="G437" s="235"/>
      <c r="H437" s="238">
        <v>1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161</v>
      </c>
      <c r="AU437" s="244" t="s">
        <v>80</v>
      </c>
      <c r="AV437" s="14" t="s">
        <v>80</v>
      </c>
      <c r="AW437" s="14" t="s">
        <v>32</v>
      </c>
      <c r="AX437" s="14" t="s">
        <v>78</v>
      </c>
      <c r="AY437" s="244" t="s">
        <v>149</v>
      </c>
    </row>
    <row r="438" spans="1:65" s="2" customFormat="1" ht="16.5" customHeight="1">
      <c r="A438" s="39"/>
      <c r="B438" s="40"/>
      <c r="C438" s="259" t="s">
        <v>838</v>
      </c>
      <c r="D438" s="259" t="s">
        <v>440</v>
      </c>
      <c r="E438" s="260" t="s">
        <v>839</v>
      </c>
      <c r="F438" s="261" t="s">
        <v>840</v>
      </c>
      <c r="G438" s="262" t="s">
        <v>315</v>
      </c>
      <c r="H438" s="263">
        <v>1</v>
      </c>
      <c r="I438" s="264"/>
      <c r="J438" s="265">
        <f>ROUND(I438*H438,2)</f>
        <v>0</v>
      </c>
      <c r="K438" s="261" t="s">
        <v>156</v>
      </c>
      <c r="L438" s="266"/>
      <c r="M438" s="267" t="s">
        <v>19</v>
      </c>
      <c r="N438" s="268" t="s">
        <v>41</v>
      </c>
      <c r="O438" s="85"/>
      <c r="P438" s="214">
        <f>O438*H438</f>
        <v>0</v>
      </c>
      <c r="Q438" s="214">
        <v>0.0025</v>
      </c>
      <c r="R438" s="214">
        <f>Q438*H438</f>
        <v>0.0025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195</v>
      </c>
      <c r="AT438" s="216" t="s">
        <v>440</v>
      </c>
      <c r="AU438" s="216" t="s">
        <v>80</v>
      </c>
      <c r="AY438" s="18" t="s">
        <v>149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78</v>
      </c>
      <c r="BK438" s="217">
        <f>ROUND(I438*H438,2)</f>
        <v>0</v>
      </c>
      <c r="BL438" s="18" t="s">
        <v>174</v>
      </c>
      <c r="BM438" s="216" t="s">
        <v>841</v>
      </c>
    </row>
    <row r="439" spans="1:51" s="14" customFormat="1" ht="12">
      <c r="A439" s="14"/>
      <c r="B439" s="234"/>
      <c r="C439" s="235"/>
      <c r="D439" s="225" t="s">
        <v>161</v>
      </c>
      <c r="E439" s="236" t="s">
        <v>19</v>
      </c>
      <c r="F439" s="237" t="s">
        <v>842</v>
      </c>
      <c r="G439" s="235"/>
      <c r="H439" s="238">
        <v>1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161</v>
      </c>
      <c r="AU439" s="244" t="s">
        <v>80</v>
      </c>
      <c r="AV439" s="14" t="s">
        <v>80</v>
      </c>
      <c r="AW439" s="14" t="s">
        <v>32</v>
      </c>
      <c r="AX439" s="14" t="s">
        <v>78</v>
      </c>
      <c r="AY439" s="244" t="s">
        <v>149</v>
      </c>
    </row>
    <row r="440" spans="1:65" s="2" customFormat="1" ht="24.15" customHeight="1">
      <c r="A440" s="39"/>
      <c r="B440" s="40"/>
      <c r="C440" s="259" t="s">
        <v>843</v>
      </c>
      <c r="D440" s="259" t="s">
        <v>440</v>
      </c>
      <c r="E440" s="260" t="s">
        <v>844</v>
      </c>
      <c r="F440" s="261" t="s">
        <v>845</v>
      </c>
      <c r="G440" s="262" t="s">
        <v>315</v>
      </c>
      <c r="H440" s="263">
        <v>1</v>
      </c>
      <c r="I440" s="264"/>
      <c r="J440" s="265">
        <f>ROUND(I440*H440,2)</f>
        <v>0</v>
      </c>
      <c r="K440" s="261" t="s">
        <v>156</v>
      </c>
      <c r="L440" s="266"/>
      <c r="M440" s="267" t="s">
        <v>19</v>
      </c>
      <c r="N440" s="268" t="s">
        <v>41</v>
      </c>
      <c r="O440" s="85"/>
      <c r="P440" s="214">
        <f>O440*H440</f>
        <v>0</v>
      </c>
      <c r="Q440" s="214">
        <v>0.0025</v>
      </c>
      <c r="R440" s="214">
        <f>Q440*H440</f>
        <v>0.0025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195</v>
      </c>
      <c r="AT440" s="216" t="s">
        <v>440</v>
      </c>
      <c r="AU440" s="216" t="s">
        <v>80</v>
      </c>
      <c r="AY440" s="18" t="s">
        <v>149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78</v>
      </c>
      <c r="BK440" s="217">
        <f>ROUND(I440*H440,2)</f>
        <v>0</v>
      </c>
      <c r="BL440" s="18" t="s">
        <v>174</v>
      </c>
      <c r="BM440" s="216" t="s">
        <v>846</v>
      </c>
    </row>
    <row r="441" spans="1:51" s="14" customFormat="1" ht="12">
      <c r="A441" s="14"/>
      <c r="B441" s="234"/>
      <c r="C441" s="235"/>
      <c r="D441" s="225" t="s">
        <v>161</v>
      </c>
      <c r="E441" s="236" t="s">
        <v>19</v>
      </c>
      <c r="F441" s="237" t="s">
        <v>847</v>
      </c>
      <c r="G441" s="235"/>
      <c r="H441" s="238">
        <v>1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161</v>
      </c>
      <c r="AU441" s="244" t="s">
        <v>80</v>
      </c>
      <c r="AV441" s="14" t="s">
        <v>80</v>
      </c>
      <c r="AW441" s="14" t="s">
        <v>32</v>
      </c>
      <c r="AX441" s="14" t="s">
        <v>78</v>
      </c>
      <c r="AY441" s="244" t="s">
        <v>149</v>
      </c>
    </row>
    <row r="442" spans="1:65" s="2" customFormat="1" ht="24.15" customHeight="1">
      <c r="A442" s="39"/>
      <c r="B442" s="40"/>
      <c r="C442" s="259" t="s">
        <v>848</v>
      </c>
      <c r="D442" s="259" t="s">
        <v>440</v>
      </c>
      <c r="E442" s="260" t="s">
        <v>849</v>
      </c>
      <c r="F442" s="261" t="s">
        <v>850</v>
      </c>
      <c r="G442" s="262" t="s">
        <v>315</v>
      </c>
      <c r="H442" s="263">
        <v>3</v>
      </c>
      <c r="I442" s="264"/>
      <c r="J442" s="265">
        <f>ROUND(I442*H442,2)</f>
        <v>0</v>
      </c>
      <c r="K442" s="261" t="s">
        <v>156</v>
      </c>
      <c r="L442" s="266"/>
      <c r="M442" s="267" t="s">
        <v>19</v>
      </c>
      <c r="N442" s="268" t="s">
        <v>41</v>
      </c>
      <c r="O442" s="85"/>
      <c r="P442" s="214">
        <f>O442*H442</f>
        <v>0</v>
      </c>
      <c r="Q442" s="214">
        <v>0.0036</v>
      </c>
      <c r="R442" s="214">
        <f>Q442*H442</f>
        <v>0.0108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195</v>
      </c>
      <c r="AT442" s="216" t="s">
        <v>440</v>
      </c>
      <c r="AU442" s="216" t="s">
        <v>80</v>
      </c>
      <c r="AY442" s="18" t="s">
        <v>149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78</v>
      </c>
      <c r="BK442" s="217">
        <f>ROUND(I442*H442,2)</f>
        <v>0</v>
      </c>
      <c r="BL442" s="18" t="s">
        <v>174</v>
      </c>
      <c r="BM442" s="216" t="s">
        <v>851</v>
      </c>
    </row>
    <row r="443" spans="1:51" s="14" customFormat="1" ht="12">
      <c r="A443" s="14"/>
      <c r="B443" s="234"/>
      <c r="C443" s="235"/>
      <c r="D443" s="225" t="s">
        <v>161</v>
      </c>
      <c r="E443" s="236" t="s">
        <v>19</v>
      </c>
      <c r="F443" s="237" t="s">
        <v>852</v>
      </c>
      <c r="G443" s="235"/>
      <c r="H443" s="238">
        <v>3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161</v>
      </c>
      <c r="AU443" s="244" t="s">
        <v>80</v>
      </c>
      <c r="AV443" s="14" t="s">
        <v>80</v>
      </c>
      <c r="AW443" s="14" t="s">
        <v>32</v>
      </c>
      <c r="AX443" s="14" t="s">
        <v>78</v>
      </c>
      <c r="AY443" s="244" t="s">
        <v>149</v>
      </c>
    </row>
    <row r="444" spans="1:65" s="2" customFormat="1" ht="24.15" customHeight="1">
      <c r="A444" s="39"/>
      <c r="B444" s="40"/>
      <c r="C444" s="259" t="s">
        <v>853</v>
      </c>
      <c r="D444" s="259" t="s">
        <v>440</v>
      </c>
      <c r="E444" s="260" t="s">
        <v>854</v>
      </c>
      <c r="F444" s="261" t="s">
        <v>855</v>
      </c>
      <c r="G444" s="262" t="s">
        <v>315</v>
      </c>
      <c r="H444" s="263">
        <v>2</v>
      </c>
      <c r="I444" s="264"/>
      <c r="J444" s="265">
        <f>ROUND(I444*H444,2)</f>
        <v>0</v>
      </c>
      <c r="K444" s="261" t="s">
        <v>156</v>
      </c>
      <c r="L444" s="266"/>
      <c r="M444" s="267" t="s">
        <v>19</v>
      </c>
      <c r="N444" s="268" t="s">
        <v>41</v>
      </c>
      <c r="O444" s="85"/>
      <c r="P444" s="214">
        <f>O444*H444</f>
        <v>0</v>
      </c>
      <c r="Q444" s="214">
        <v>0.0056</v>
      </c>
      <c r="R444" s="214">
        <f>Q444*H444</f>
        <v>0.0112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195</v>
      </c>
      <c r="AT444" s="216" t="s">
        <v>440</v>
      </c>
      <c r="AU444" s="216" t="s">
        <v>80</v>
      </c>
      <c r="AY444" s="18" t="s">
        <v>149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78</v>
      </c>
      <c r="BK444" s="217">
        <f>ROUND(I444*H444,2)</f>
        <v>0</v>
      </c>
      <c r="BL444" s="18" t="s">
        <v>174</v>
      </c>
      <c r="BM444" s="216" t="s">
        <v>856</v>
      </c>
    </row>
    <row r="445" spans="1:51" s="14" customFormat="1" ht="12">
      <c r="A445" s="14"/>
      <c r="B445" s="234"/>
      <c r="C445" s="235"/>
      <c r="D445" s="225" t="s">
        <v>161</v>
      </c>
      <c r="E445" s="236" t="s">
        <v>19</v>
      </c>
      <c r="F445" s="237" t="s">
        <v>857</v>
      </c>
      <c r="G445" s="235"/>
      <c r="H445" s="238">
        <v>2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161</v>
      </c>
      <c r="AU445" s="244" t="s">
        <v>80</v>
      </c>
      <c r="AV445" s="14" t="s">
        <v>80</v>
      </c>
      <c r="AW445" s="14" t="s">
        <v>32</v>
      </c>
      <c r="AX445" s="14" t="s">
        <v>78</v>
      </c>
      <c r="AY445" s="244" t="s">
        <v>149</v>
      </c>
    </row>
    <row r="446" spans="1:65" s="2" customFormat="1" ht="24.15" customHeight="1">
      <c r="A446" s="39"/>
      <c r="B446" s="40"/>
      <c r="C446" s="259" t="s">
        <v>858</v>
      </c>
      <c r="D446" s="259" t="s">
        <v>440</v>
      </c>
      <c r="E446" s="260" t="s">
        <v>859</v>
      </c>
      <c r="F446" s="261" t="s">
        <v>860</v>
      </c>
      <c r="G446" s="262" t="s">
        <v>315</v>
      </c>
      <c r="H446" s="263">
        <v>1</v>
      </c>
      <c r="I446" s="264"/>
      <c r="J446" s="265">
        <f>ROUND(I446*H446,2)</f>
        <v>0</v>
      </c>
      <c r="K446" s="261" t="s">
        <v>156</v>
      </c>
      <c r="L446" s="266"/>
      <c r="M446" s="267" t="s">
        <v>19</v>
      </c>
      <c r="N446" s="268" t="s">
        <v>41</v>
      </c>
      <c r="O446" s="85"/>
      <c r="P446" s="214">
        <f>O446*H446</f>
        <v>0</v>
      </c>
      <c r="Q446" s="214">
        <v>0.0045</v>
      </c>
      <c r="R446" s="214">
        <f>Q446*H446</f>
        <v>0.0045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195</v>
      </c>
      <c r="AT446" s="216" t="s">
        <v>440</v>
      </c>
      <c r="AU446" s="216" t="s">
        <v>80</v>
      </c>
      <c r="AY446" s="18" t="s">
        <v>149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78</v>
      </c>
      <c r="BK446" s="217">
        <f>ROUND(I446*H446,2)</f>
        <v>0</v>
      </c>
      <c r="BL446" s="18" t="s">
        <v>174</v>
      </c>
      <c r="BM446" s="216" t="s">
        <v>861</v>
      </c>
    </row>
    <row r="447" spans="1:51" s="14" customFormat="1" ht="12">
      <c r="A447" s="14"/>
      <c r="B447" s="234"/>
      <c r="C447" s="235"/>
      <c r="D447" s="225" t="s">
        <v>161</v>
      </c>
      <c r="E447" s="236" t="s">
        <v>19</v>
      </c>
      <c r="F447" s="237" t="s">
        <v>862</v>
      </c>
      <c r="G447" s="235"/>
      <c r="H447" s="238">
        <v>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161</v>
      </c>
      <c r="AU447" s="244" t="s">
        <v>80</v>
      </c>
      <c r="AV447" s="14" t="s">
        <v>80</v>
      </c>
      <c r="AW447" s="14" t="s">
        <v>32</v>
      </c>
      <c r="AX447" s="14" t="s">
        <v>78</v>
      </c>
      <c r="AY447" s="244" t="s">
        <v>149</v>
      </c>
    </row>
    <row r="448" spans="1:65" s="2" customFormat="1" ht="16.5" customHeight="1">
      <c r="A448" s="39"/>
      <c r="B448" s="40"/>
      <c r="C448" s="259" t="s">
        <v>863</v>
      </c>
      <c r="D448" s="259" t="s">
        <v>440</v>
      </c>
      <c r="E448" s="260" t="s">
        <v>864</v>
      </c>
      <c r="F448" s="261" t="s">
        <v>865</v>
      </c>
      <c r="G448" s="262" t="s">
        <v>315</v>
      </c>
      <c r="H448" s="263">
        <v>1</v>
      </c>
      <c r="I448" s="264"/>
      <c r="J448" s="265">
        <f>ROUND(I448*H448,2)</f>
        <v>0</v>
      </c>
      <c r="K448" s="261" t="s">
        <v>156</v>
      </c>
      <c r="L448" s="266"/>
      <c r="M448" s="267" t="s">
        <v>19</v>
      </c>
      <c r="N448" s="268" t="s">
        <v>41</v>
      </c>
      <c r="O448" s="85"/>
      <c r="P448" s="214">
        <f>O448*H448</f>
        <v>0</v>
      </c>
      <c r="Q448" s="214">
        <v>0.004</v>
      </c>
      <c r="R448" s="214">
        <f>Q448*H448</f>
        <v>0.004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195</v>
      </c>
      <c r="AT448" s="216" t="s">
        <v>440</v>
      </c>
      <c r="AU448" s="216" t="s">
        <v>80</v>
      </c>
      <c r="AY448" s="18" t="s">
        <v>149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78</v>
      </c>
      <c r="BK448" s="217">
        <f>ROUND(I448*H448,2)</f>
        <v>0</v>
      </c>
      <c r="BL448" s="18" t="s">
        <v>174</v>
      </c>
      <c r="BM448" s="216" t="s">
        <v>866</v>
      </c>
    </row>
    <row r="449" spans="1:51" s="14" customFormat="1" ht="12">
      <c r="A449" s="14"/>
      <c r="B449" s="234"/>
      <c r="C449" s="235"/>
      <c r="D449" s="225" t="s">
        <v>161</v>
      </c>
      <c r="E449" s="236" t="s">
        <v>19</v>
      </c>
      <c r="F449" s="237" t="s">
        <v>867</v>
      </c>
      <c r="G449" s="235"/>
      <c r="H449" s="238">
        <v>1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161</v>
      </c>
      <c r="AU449" s="244" t="s">
        <v>80</v>
      </c>
      <c r="AV449" s="14" t="s">
        <v>80</v>
      </c>
      <c r="AW449" s="14" t="s">
        <v>32</v>
      </c>
      <c r="AX449" s="14" t="s">
        <v>78</v>
      </c>
      <c r="AY449" s="244" t="s">
        <v>149</v>
      </c>
    </row>
    <row r="450" spans="1:65" s="2" customFormat="1" ht="21.75" customHeight="1">
      <c r="A450" s="39"/>
      <c r="B450" s="40"/>
      <c r="C450" s="259" t="s">
        <v>868</v>
      </c>
      <c r="D450" s="259" t="s">
        <v>440</v>
      </c>
      <c r="E450" s="260" t="s">
        <v>869</v>
      </c>
      <c r="F450" s="261" t="s">
        <v>870</v>
      </c>
      <c r="G450" s="262" t="s">
        <v>315</v>
      </c>
      <c r="H450" s="263">
        <v>2</v>
      </c>
      <c r="I450" s="264"/>
      <c r="J450" s="265">
        <f>ROUND(I450*H450,2)</f>
        <v>0</v>
      </c>
      <c r="K450" s="261" t="s">
        <v>156</v>
      </c>
      <c r="L450" s="266"/>
      <c r="M450" s="267" t="s">
        <v>19</v>
      </c>
      <c r="N450" s="268" t="s">
        <v>41</v>
      </c>
      <c r="O450" s="85"/>
      <c r="P450" s="214">
        <f>O450*H450</f>
        <v>0</v>
      </c>
      <c r="Q450" s="214">
        <v>0.0009</v>
      </c>
      <c r="R450" s="214">
        <f>Q450*H450</f>
        <v>0.0018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195</v>
      </c>
      <c r="AT450" s="216" t="s">
        <v>440</v>
      </c>
      <c r="AU450" s="216" t="s">
        <v>80</v>
      </c>
      <c r="AY450" s="18" t="s">
        <v>149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78</v>
      </c>
      <c r="BK450" s="217">
        <f>ROUND(I450*H450,2)</f>
        <v>0</v>
      </c>
      <c r="BL450" s="18" t="s">
        <v>174</v>
      </c>
      <c r="BM450" s="216" t="s">
        <v>871</v>
      </c>
    </row>
    <row r="451" spans="1:51" s="14" customFormat="1" ht="12">
      <c r="A451" s="14"/>
      <c r="B451" s="234"/>
      <c r="C451" s="235"/>
      <c r="D451" s="225" t="s">
        <v>161</v>
      </c>
      <c r="E451" s="236" t="s">
        <v>19</v>
      </c>
      <c r="F451" s="237" t="s">
        <v>872</v>
      </c>
      <c r="G451" s="235"/>
      <c r="H451" s="238">
        <v>2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161</v>
      </c>
      <c r="AU451" s="244" t="s">
        <v>80</v>
      </c>
      <c r="AV451" s="14" t="s">
        <v>80</v>
      </c>
      <c r="AW451" s="14" t="s">
        <v>32</v>
      </c>
      <c r="AX451" s="14" t="s">
        <v>78</v>
      </c>
      <c r="AY451" s="244" t="s">
        <v>149</v>
      </c>
    </row>
    <row r="452" spans="1:65" s="2" customFormat="1" ht="16.5" customHeight="1">
      <c r="A452" s="39"/>
      <c r="B452" s="40"/>
      <c r="C452" s="259" t="s">
        <v>873</v>
      </c>
      <c r="D452" s="259" t="s">
        <v>440</v>
      </c>
      <c r="E452" s="260" t="s">
        <v>874</v>
      </c>
      <c r="F452" s="261" t="s">
        <v>875</v>
      </c>
      <c r="G452" s="262" t="s">
        <v>315</v>
      </c>
      <c r="H452" s="263">
        <v>1</v>
      </c>
      <c r="I452" s="264"/>
      <c r="J452" s="265">
        <f>ROUND(I452*H452,2)</f>
        <v>0</v>
      </c>
      <c r="K452" s="261" t="s">
        <v>156</v>
      </c>
      <c r="L452" s="266"/>
      <c r="M452" s="267" t="s">
        <v>19</v>
      </c>
      <c r="N452" s="268" t="s">
        <v>41</v>
      </c>
      <c r="O452" s="85"/>
      <c r="P452" s="214">
        <f>O452*H452</f>
        <v>0</v>
      </c>
      <c r="Q452" s="214">
        <v>0.0017</v>
      </c>
      <c r="R452" s="214">
        <f>Q452*H452</f>
        <v>0.0017</v>
      </c>
      <c r="S452" s="214">
        <v>0</v>
      </c>
      <c r="T452" s="21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6" t="s">
        <v>195</v>
      </c>
      <c r="AT452" s="216" t="s">
        <v>440</v>
      </c>
      <c r="AU452" s="216" t="s">
        <v>80</v>
      </c>
      <c r="AY452" s="18" t="s">
        <v>149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8" t="s">
        <v>78</v>
      </c>
      <c r="BK452" s="217">
        <f>ROUND(I452*H452,2)</f>
        <v>0</v>
      </c>
      <c r="BL452" s="18" t="s">
        <v>174</v>
      </c>
      <c r="BM452" s="216" t="s">
        <v>876</v>
      </c>
    </row>
    <row r="453" spans="1:51" s="14" customFormat="1" ht="12">
      <c r="A453" s="14"/>
      <c r="B453" s="234"/>
      <c r="C453" s="235"/>
      <c r="D453" s="225" t="s">
        <v>161</v>
      </c>
      <c r="E453" s="236" t="s">
        <v>19</v>
      </c>
      <c r="F453" s="237" t="s">
        <v>877</v>
      </c>
      <c r="G453" s="235"/>
      <c r="H453" s="238">
        <v>1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161</v>
      </c>
      <c r="AU453" s="244" t="s">
        <v>80</v>
      </c>
      <c r="AV453" s="14" t="s">
        <v>80</v>
      </c>
      <c r="AW453" s="14" t="s">
        <v>32</v>
      </c>
      <c r="AX453" s="14" t="s">
        <v>78</v>
      </c>
      <c r="AY453" s="244" t="s">
        <v>149</v>
      </c>
    </row>
    <row r="454" spans="1:65" s="2" customFormat="1" ht="24.15" customHeight="1">
      <c r="A454" s="39"/>
      <c r="B454" s="40"/>
      <c r="C454" s="205" t="s">
        <v>878</v>
      </c>
      <c r="D454" s="205" t="s">
        <v>152</v>
      </c>
      <c r="E454" s="206" t="s">
        <v>879</v>
      </c>
      <c r="F454" s="207" t="s">
        <v>880</v>
      </c>
      <c r="G454" s="208" t="s">
        <v>315</v>
      </c>
      <c r="H454" s="209">
        <v>8</v>
      </c>
      <c r="I454" s="210"/>
      <c r="J454" s="211">
        <f>ROUND(I454*H454,2)</f>
        <v>0</v>
      </c>
      <c r="K454" s="207" t="s">
        <v>156</v>
      </c>
      <c r="L454" s="45"/>
      <c r="M454" s="212" t="s">
        <v>19</v>
      </c>
      <c r="N454" s="213" t="s">
        <v>41</v>
      </c>
      <c r="O454" s="85"/>
      <c r="P454" s="214">
        <f>O454*H454</f>
        <v>0</v>
      </c>
      <c r="Q454" s="214">
        <v>0.10941</v>
      </c>
      <c r="R454" s="214">
        <f>Q454*H454</f>
        <v>0.87528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174</v>
      </c>
      <c r="AT454" s="216" t="s">
        <v>152</v>
      </c>
      <c r="AU454" s="216" t="s">
        <v>80</v>
      </c>
      <c r="AY454" s="18" t="s">
        <v>149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78</v>
      </c>
      <c r="BK454" s="217">
        <f>ROUND(I454*H454,2)</f>
        <v>0</v>
      </c>
      <c r="BL454" s="18" t="s">
        <v>174</v>
      </c>
      <c r="BM454" s="216" t="s">
        <v>881</v>
      </c>
    </row>
    <row r="455" spans="1:47" s="2" customFormat="1" ht="12">
      <c r="A455" s="39"/>
      <c r="B455" s="40"/>
      <c r="C455" s="41"/>
      <c r="D455" s="218" t="s">
        <v>159</v>
      </c>
      <c r="E455" s="41"/>
      <c r="F455" s="219" t="s">
        <v>882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159</v>
      </c>
      <c r="AU455" s="18" t="s">
        <v>80</v>
      </c>
    </row>
    <row r="456" spans="1:51" s="14" customFormat="1" ht="12">
      <c r="A456" s="14"/>
      <c r="B456" s="234"/>
      <c r="C456" s="235"/>
      <c r="D456" s="225" t="s">
        <v>161</v>
      </c>
      <c r="E456" s="236" t="s">
        <v>19</v>
      </c>
      <c r="F456" s="237" t="s">
        <v>195</v>
      </c>
      <c r="G456" s="235"/>
      <c r="H456" s="238">
        <v>8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161</v>
      </c>
      <c r="AU456" s="244" t="s">
        <v>80</v>
      </c>
      <c r="AV456" s="14" t="s">
        <v>80</v>
      </c>
      <c r="AW456" s="14" t="s">
        <v>32</v>
      </c>
      <c r="AX456" s="14" t="s">
        <v>78</v>
      </c>
      <c r="AY456" s="244" t="s">
        <v>149</v>
      </c>
    </row>
    <row r="457" spans="1:65" s="2" customFormat="1" ht="21.75" customHeight="1">
      <c r="A457" s="39"/>
      <c r="B457" s="40"/>
      <c r="C457" s="259" t="s">
        <v>883</v>
      </c>
      <c r="D457" s="259" t="s">
        <v>440</v>
      </c>
      <c r="E457" s="260" t="s">
        <v>884</v>
      </c>
      <c r="F457" s="261" t="s">
        <v>885</v>
      </c>
      <c r="G457" s="262" t="s">
        <v>315</v>
      </c>
      <c r="H457" s="263">
        <v>8</v>
      </c>
      <c r="I457" s="264"/>
      <c r="J457" s="265">
        <f>ROUND(I457*H457,2)</f>
        <v>0</v>
      </c>
      <c r="K457" s="261" t="s">
        <v>156</v>
      </c>
      <c r="L457" s="266"/>
      <c r="M457" s="267" t="s">
        <v>19</v>
      </c>
      <c r="N457" s="268" t="s">
        <v>41</v>
      </c>
      <c r="O457" s="85"/>
      <c r="P457" s="214">
        <f>O457*H457</f>
        <v>0</v>
      </c>
      <c r="Q457" s="214">
        <v>0.0061</v>
      </c>
      <c r="R457" s="214">
        <f>Q457*H457</f>
        <v>0.0488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195</v>
      </c>
      <c r="AT457" s="216" t="s">
        <v>440</v>
      </c>
      <c r="AU457" s="216" t="s">
        <v>80</v>
      </c>
      <c r="AY457" s="18" t="s">
        <v>149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78</v>
      </c>
      <c r="BK457" s="217">
        <f>ROUND(I457*H457,2)</f>
        <v>0</v>
      </c>
      <c r="BL457" s="18" t="s">
        <v>174</v>
      </c>
      <c r="BM457" s="216" t="s">
        <v>886</v>
      </c>
    </row>
    <row r="458" spans="1:65" s="2" customFormat="1" ht="24.15" customHeight="1">
      <c r="A458" s="39"/>
      <c r="B458" s="40"/>
      <c r="C458" s="205" t="s">
        <v>887</v>
      </c>
      <c r="D458" s="205" t="s">
        <v>152</v>
      </c>
      <c r="E458" s="206" t="s">
        <v>888</v>
      </c>
      <c r="F458" s="207" t="s">
        <v>889</v>
      </c>
      <c r="G458" s="208" t="s">
        <v>382</v>
      </c>
      <c r="H458" s="209">
        <v>1145</v>
      </c>
      <c r="I458" s="210"/>
      <c r="J458" s="211">
        <f>ROUND(I458*H458,2)</f>
        <v>0</v>
      </c>
      <c r="K458" s="207" t="s">
        <v>156</v>
      </c>
      <c r="L458" s="45"/>
      <c r="M458" s="212" t="s">
        <v>19</v>
      </c>
      <c r="N458" s="213" t="s">
        <v>41</v>
      </c>
      <c r="O458" s="85"/>
      <c r="P458" s="214">
        <f>O458*H458</f>
        <v>0</v>
      </c>
      <c r="Q458" s="214">
        <v>0.0002</v>
      </c>
      <c r="R458" s="214">
        <f>Q458*H458</f>
        <v>0.229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174</v>
      </c>
      <c r="AT458" s="216" t="s">
        <v>152</v>
      </c>
      <c r="AU458" s="216" t="s">
        <v>80</v>
      </c>
      <c r="AY458" s="18" t="s">
        <v>149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78</v>
      </c>
      <c r="BK458" s="217">
        <f>ROUND(I458*H458,2)</f>
        <v>0</v>
      </c>
      <c r="BL458" s="18" t="s">
        <v>174</v>
      </c>
      <c r="BM458" s="216" t="s">
        <v>890</v>
      </c>
    </row>
    <row r="459" spans="1:47" s="2" customFormat="1" ht="12">
      <c r="A459" s="39"/>
      <c r="B459" s="40"/>
      <c r="C459" s="41"/>
      <c r="D459" s="218" t="s">
        <v>159</v>
      </c>
      <c r="E459" s="41"/>
      <c r="F459" s="219" t="s">
        <v>891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159</v>
      </c>
      <c r="AU459" s="18" t="s">
        <v>80</v>
      </c>
    </row>
    <row r="460" spans="1:51" s="14" customFormat="1" ht="12">
      <c r="A460" s="14"/>
      <c r="B460" s="234"/>
      <c r="C460" s="235"/>
      <c r="D460" s="225" t="s">
        <v>161</v>
      </c>
      <c r="E460" s="236" t="s">
        <v>19</v>
      </c>
      <c r="F460" s="237" t="s">
        <v>892</v>
      </c>
      <c r="G460" s="235"/>
      <c r="H460" s="238">
        <v>764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161</v>
      </c>
      <c r="AU460" s="244" t="s">
        <v>80</v>
      </c>
      <c r="AV460" s="14" t="s">
        <v>80</v>
      </c>
      <c r="AW460" s="14" t="s">
        <v>32</v>
      </c>
      <c r="AX460" s="14" t="s">
        <v>70</v>
      </c>
      <c r="AY460" s="244" t="s">
        <v>149</v>
      </c>
    </row>
    <row r="461" spans="1:51" s="14" customFormat="1" ht="12">
      <c r="A461" s="14"/>
      <c r="B461" s="234"/>
      <c r="C461" s="235"/>
      <c r="D461" s="225" t="s">
        <v>161</v>
      </c>
      <c r="E461" s="236" t="s">
        <v>19</v>
      </c>
      <c r="F461" s="237" t="s">
        <v>893</v>
      </c>
      <c r="G461" s="235"/>
      <c r="H461" s="238">
        <v>381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161</v>
      </c>
      <c r="AU461" s="244" t="s">
        <v>80</v>
      </c>
      <c r="AV461" s="14" t="s">
        <v>80</v>
      </c>
      <c r="AW461" s="14" t="s">
        <v>32</v>
      </c>
      <c r="AX461" s="14" t="s">
        <v>70</v>
      </c>
      <c r="AY461" s="244" t="s">
        <v>149</v>
      </c>
    </row>
    <row r="462" spans="1:51" s="15" customFormat="1" ht="12">
      <c r="A462" s="15"/>
      <c r="B462" s="245"/>
      <c r="C462" s="246"/>
      <c r="D462" s="225" t="s">
        <v>161</v>
      </c>
      <c r="E462" s="247" t="s">
        <v>19</v>
      </c>
      <c r="F462" s="248" t="s">
        <v>207</v>
      </c>
      <c r="G462" s="246"/>
      <c r="H462" s="249">
        <v>1145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5" t="s">
        <v>161</v>
      </c>
      <c r="AU462" s="255" t="s">
        <v>80</v>
      </c>
      <c r="AV462" s="15" t="s">
        <v>174</v>
      </c>
      <c r="AW462" s="15" t="s">
        <v>32</v>
      </c>
      <c r="AX462" s="15" t="s">
        <v>78</v>
      </c>
      <c r="AY462" s="255" t="s">
        <v>149</v>
      </c>
    </row>
    <row r="463" spans="1:65" s="2" customFormat="1" ht="33" customHeight="1">
      <c r="A463" s="39"/>
      <c r="B463" s="40"/>
      <c r="C463" s="205" t="s">
        <v>894</v>
      </c>
      <c r="D463" s="205" t="s">
        <v>152</v>
      </c>
      <c r="E463" s="206" t="s">
        <v>895</v>
      </c>
      <c r="F463" s="207" t="s">
        <v>896</v>
      </c>
      <c r="G463" s="208" t="s">
        <v>382</v>
      </c>
      <c r="H463" s="209">
        <v>1145</v>
      </c>
      <c r="I463" s="210"/>
      <c r="J463" s="211">
        <f>ROUND(I463*H463,2)</f>
        <v>0</v>
      </c>
      <c r="K463" s="207" t="s">
        <v>156</v>
      </c>
      <c r="L463" s="45"/>
      <c r="M463" s="212" t="s">
        <v>19</v>
      </c>
      <c r="N463" s="213" t="s">
        <v>41</v>
      </c>
      <c r="O463" s="85"/>
      <c r="P463" s="214">
        <f>O463*H463</f>
        <v>0</v>
      </c>
      <c r="Q463" s="214">
        <v>0.00033</v>
      </c>
      <c r="R463" s="214">
        <f>Q463*H463</f>
        <v>0.37785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174</v>
      </c>
      <c r="AT463" s="216" t="s">
        <v>152</v>
      </c>
      <c r="AU463" s="216" t="s">
        <v>80</v>
      </c>
      <c r="AY463" s="18" t="s">
        <v>149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78</v>
      </c>
      <c r="BK463" s="217">
        <f>ROUND(I463*H463,2)</f>
        <v>0</v>
      </c>
      <c r="BL463" s="18" t="s">
        <v>174</v>
      </c>
      <c r="BM463" s="216" t="s">
        <v>897</v>
      </c>
    </row>
    <row r="464" spans="1:47" s="2" customFormat="1" ht="12">
      <c r="A464" s="39"/>
      <c r="B464" s="40"/>
      <c r="C464" s="41"/>
      <c r="D464" s="218" t="s">
        <v>159</v>
      </c>
      <c r="E464" s="41"/>
      <c r="F464" s="219" t="s">
        <v>898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159</v>
      </c>
      <c r="AU464" s="18" t="s">
        <v>80</v>
      </c>
    </row>
    <row r="465" spans="1:51" s="14" customFormat="1" ht="12">
      <c r="A465" s="14"/>
      <c r="B465" s="234"/>
      <c r="C465" s="235"/>
      <c r="D465" s="225" t="s">
        <v>161</v>
      </c>
      <c r="E465" s="236" t="s">
        <v>19</v>
      </c>
      <c r="F465" s="237" t="s">
        <v>892</v>
      </c>
      <c r="G465" s="235"/>
      <c r="H465" s="238">
        <v>764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161</v>
      </c>
      <c r="AU465" s="244" t="s">
        <v>80</v>
      </c>
      <c r="AV465" s="14" t="s">
        <v>80</v>
      </c>
      <c r="AW465" s="14" t="s">
        <v>32</v>
      </c>
      <c r="AX465" s="14" t="s">
        <v>70</v>
      </c>
      <c r="AY465" s="244" t="s">
        <v>149</v>
      </c>
    </row>
    <row r="466" spans="1:51" s="14" customFormat="1" ht="12">
      <c r="A466" s="14"/>
      <c r="B466" s="234"/>
      <c r="C466" s="235"/>
      <c r="D466" s="225" t="s">
        <v>161</v>
      </c>
      <c r="E466" s="236" t="s">
        <v>19</v>
      </c>
      <c r="F466" s="237" t="s">
        <v>893</v>
      </c>
      <c r="G466" s="235"/>
      <c r="H466" s="238">
        <v>381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161</v>
      </c>
      <c r="AU466" s="244" t="s">
        <v>80</v>
      </c>
      <c r="AV466" s="14" t="s">
        <v>80</v>
      </c>
      <c r="AW466" s="14" t="s">
        <v>32</v>
      </c>
      <c r="AX466" s="14" t="s">
        <v>70</v>
      </c>
      <c r="AY466" s="244" t="s">
        <v>149</v>
      </c>
    </row>
    <row r="467" spans="1:51" s="15" customFormat="1" ht="12">
      <c r="A467" s="15"/>
      <c r="B467" s="245"/>
      <c r="C467" s="246"/>
      <c r="D467" s="225" t="s">
        <v>161</v>
      </c>
      <c r="E467" s="247" t="s">
        <v>19</v>
      </c>
      <c r="F467" s="248" t="s">
        <v>207</v>
      </c>
      <c r="G467" s="246"/>
      <c r="H467" s="249">
        <v>1145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55" t="s">
        <v>161</v>
      </c>
      <c r="AU467" s="255" t="s">
        <v>80</v>
      </c>
      <c r="AV467" s="15" t="s">
        <v>174</v>
      </c>
      <c r="AW467" s="15" t="s">
        <v>32</v>
      </c>
      <c r="AX467" s="15" t="s">
        <v>78</v>
      </c>
      <c r="AY467" s="255" t="s">
        <v>149</v>
      </c>
    </row>
    <row r="468" spans="1:65" s="2" customFormat="1" ht="33" customHeight="1">
      <c r="A468" s="39"/>
      <c r="B468" s="40"/>
      <c r="C468" s="205" t="s">
        <v>899</v>
      </c>
      <c r="D468" s="205" t="s">
        <v>152</v>
      </c>
      <c r="E468" s="206" t="s">
        <v>900</v>
      </c>
      <c r="F468" s="207" t="s">
        <v>901</v>
      </c>
      <c r="G468" s="208" t="s">
        <v>382</v>
      </c>
      <c r="H468" s="209">
        <v>5</v>
      </c>
      <c r="I468" s="210"/>
      <c r="J468" s="211">
        <f>ROUND(I468*H468,2)</f>
        <v>0</v>
      </c>
      <c r="K468" s="207" t="s">
        <v>156</v>
      </c>
      <c r="L468" s="45"/>
      <c r="M468" s="212" t="s">
        <v>19</v>
      </c>
      <c r="N468" s="213" t="s">
        <v>41</v>
      </c>
      <c r="O468" s="85"/>
      <c r="P468" s="214">
        <f>O468*H468</f>
        <v>0</v>
      </c>
      <c r="Q468" s="214">
        <v>0.00065</v>
      </c>
      <c r="R468" s="214">
        <f>Q468*H468</f>
        <v>0.00325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174</v>
      </c>
      <c r="AT468" s="216" t="s">
        <v>152</v>
      </c>
      <c r="AU468" s="216" t="s">
        <v>80</v>
      </c>
      <c r="AY468" s="18" t="s">
        <v>149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78</v>
      </c>
      <c r="BK468" s="217">
        <f>ROUND(I468*H468,2)</f>
        <v>0</v>
      </c>
      <c r="BL468" s="18" t="s">
        <v>174</v>
      </c>
      <c r="BM468" s="216" t="s">
        <v>902</v>
      </c>
    </row>
    <row r="469" spans="1:47" s="2" customFormat="1" ht="12">
      <c r="A469" s="39"/>
      <c r="B469" s="40"/>
      <c r="C469" s="41"/>
      <c r="D469" s="218" t="s">
        <v>159</v>
      </c>
      <c r="E469" s="41"/>
      <c r="F469" s="219" t="s">
        <v>903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159</v>
      </c>
      <c r="AU469" s="18" t="s">
        <v>80</v>
      </c>
    </row>
    <row r="470" spans="1:51" s="14" customFormat="1" ht="12">
      <c r="A470" s="14"/>
      <c r="B470" s="234"/>
      <c r="C470" s="235"/>
      <c r="D470" s="225" t="s">
        <v>161</v>
      </c>
      <c r="E470" s="236" t="s">
        <v>19</v>
      </c>
      <c r="F470" s="237" t="s">
        <v>904</v>
      </c>
      <c r="G470" s="235"/>
      <c r="H470" s="238">
        <v>5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161</v>
      </c>
      <c r="AU470" s="244" t="s">
        <v>80</v>
      </c>
      <c r="AV470" s="14" t="s">
        <v>80</v>
      </c>
      <c r="AW470" s="14" t="s">
        <v>32</v>
      </c>
      <c r="AX470" s="14" t="s">
        <v>78</v>
      </c>
      <c r="AY470" s="244" t="s">
        <v>149</v>
      </c>
    </row>
    <row r="471" spans="1:65" s="2" customFormat="1" ht="33" customHeight="1">
      <c r="A471" s="39"/>
      <c r="B471" s="40"/>
      <c r="C471" s="205" t="s">
        <v>905</v>
      </c>
      <c r="D471" s="205" t="s">
        <v>152</v>
      </c>
      <c r="E471" s="206" t="s">
        <v>906</v>
      </c>
      <c r="F471" s="207" t="s">
        <v>907</v>
      </c>
      <c r="G471" s="208" t="s">
        <v>382</v>
      </c>
      <c r="H471" s="209">
        <v>5</v>
      </c>
      <c r="I471" s="210"/>
      <c r="J471" s="211">
        <f>ROUND(I471*H471,2)</f>
        <v>0</v>
      </c>
      <c r="K471" s="207" t="s">
        <v>156</v>
      </c>
      <c r="L471" s="45"/>
      <c r="M471" s="212" t="s">
        <v>19</v>
      </c>
      <c r="N471" s="213" t="s">
        <v>41</v>
      </c>
      <c r="O471" s="85"/>
      <c r="P471" s="214">
        <f>O471*H471</f>
        <v>0</v>
      </c>
      <c r="Q471" s="214">
        <v>0.00013</v>
      </c>
      <c r="R471" s="214">
        <f>Q471*H471</f>
        <v>0.00065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174</v>
      </c>
      <c r="AT471" s="216" t="s">
        <v>152</v>
      </c>
      <c r="AU471" s="216" t="s">
        <v>80</v>
      </c>
      <c r="AY471" s="18" t="s">
        <v>149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78</v>
      </c>
      <c r="BK471" s="217">
        <f>ROUND(I471*H471,2)</f>
        <v>0</v>
      </c>
      <c r="BL471" s="18" t="s">
        <v>174</v>
      </c>
      <c r="BM471" s="216" t="s">
        <v>908</v>
      </c>
    </row>
    <row r="472" spans="1:47" s="2" customFormat="1" ht="12">
      <c r="A472" s="39"/>
      <c r="B472" s="40"/>
      <c r="C472" s="41"/>
      <c r="D472" s="218" t="s">
        <v>159</v>
      </c>
      <c r="E472" s="41"/>
      <c r="F472" s="219" t="s">
        <v>909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159</v>
      </c>
      <c r="AU472" s="18" t="s">
        <v>80</v>
      </c>
    </row>
    <row r="473" spans="1:51" s="14" customFormat="1" ht="12">
      <c r="A473" s="14"/>
      <c r="B473" s="234"/>
      <c r="C473" s="235"/>
      <c r="D473" s="225" t="s">
        <v>161</v>
      </c>
      <c r="E473" s="236" t="s">
        <v>19</v>
      </c>
      <c r="F473" s="237" t="s">
        <v>904</v>
      </c>
      <c r="G473" s="235"/>
      <c r="H473" s="238">
        <v>5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161</v>
      </c>
      <c r="AU473" s="244" t="s">
        <v>80</v>
      </c>
      <c r="AV473" s="14" t="s">
        <v>80</v>
      </c>
      <c r="AW473" s="14" t="s">
        <v>32</v>
      </c>
      <c r="AX473" s="14" t="s">
        <v>78</v>
      </c>
      <c r="AY473" s="244" t="s">
        <v>149</v>
      </c>
    </row>
    <row r="474" spans="1:65" s="2" customFormat="1" ht="37.8" customHeight="1">
      <c r="A474" s="39"/>
      <c r="B474" s="40"/>
      <c r="C474" s="205" t="s">
        <v>910</v>
      </c>
      <c r="D474" s="205" t="s">
        <v>152</v>
      </c>
      <c r="E474" s="206" t="s">
        <v>911</v>
      </c>
      <c r="F474" s="207" t="s">
        <v>912</v>
      </c>
      <c r="G474" s="208" t="s">
        <v>382</v>
      </c>
      <c r="H474" s="209">
        <v>1150</v>
      </c>
      <c r="I474" s="210"/>
      <c r="J474" s="211">
        <f>ROUND(I474*H474,2)</f>
        <v>0</v>
      </c>
      <c r="K474" s="207" t="s">
        <v>156</v>
      </c>
      <c r="L474" s="45"/>
      <c r="M474" s="212" t="s">
        <v>19</v>
      </c>
      <c r="N474" s="213" t="s">
        <v>41</v>
      </c>
      <c r="O474" s="85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174</v>
      </c>
      <c r="AT474" s="216" t="s">
        <v>152</v>
      </c>
      <c r="AU474" s="216" t="s">
        <v>80</v>
      </c>
      <c r="AY474" s="18" t="s">
        <v>149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78</v>
      </c>
      <c r="BK474" s="217">
        <f>ROUND(I474*H474,2)</f>
        <v>0</v>
      </c>
      <c r="BL474" s="18" t="s">
        <v>174</v>
      </c>
      <c r="BM474" s="216" t="s">
        <v>913</v>
      </c>
    </row>
    <row r="475" spans="1:47" s="2" customFormat="1" ht="12">
      <c r="A475" s="39"/>
      <c r="B475" s="40"/>
      <c r="C475" s="41"/>
      <c r="D475" s="218" t="s">
        <v>159</v>
      </c>
      <c r="E475" s="41"/>
      <c r="F475" s="219" t="s">
        <v>914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159</v>
      </c>
      <c r="AU475" s="18" t="s">
        <v>80</v>
      </c>
    </row>
    <row r="476" spans="1:51" s="14" customFormat="1" ht="12">
      <c r="A476" s="14"/>
      <c r="B476" s="234"/>
      <c r="C476" s="235"/>
      <c r="D476" s="225" t="s">
        <v>161</v>
      </c>
      <c r="E476" s="236" t="s">
        <v>19</v>
      </c>
      <c r="F476" s="237" t="s">
        <v>892</v>
      </c>
      <c r="G476" s="235"/>
      <c r="H476" s="238">
        <v>764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161</v>
      </c>
      <c r="AU476" s="244" t="s">
        <v>80</v>
      </c>
      <c r="AV476" s="14" t="s">
        <v>80</v>
      </c>
      <c r="AW476" s="14" t="s">
        <v>32</v>
      </c>
      <c r="AX476" s="14" t="s">
        <v>70</v>
      </c>
      <c r="AY476" s="244" t="s">
        <v>149</v>
      </c>
    </row>
    <row r="477" spans="1:51" s="14" customFormat="1" ht="12">
      <c r="A477" s="14"/>
      <c r="B477" s="234"/>
      <c r="C477" s="235"/>
      <c r="D477" s="225" t="s">
        <v>161</v>
      </c>
      <c r="E477" s="236" t="s">
        <v>19</v>
      </c>
      <c r="F477" s="237" t="s">
        <v>893</v>
      </c>
      <c r="G477" s="235"/>
      <c r="H477" s="238">
        <v>381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161</v>
      </c>
      <c r="AU477" s="244" t="s">
        <v>80</v>
      </c>
      <c r="AV477" s="14" t="s">
        <v>80</v>
      </c>
      <c r="AW477" s="14" t="s">
        <v>32</v>
      </c>
      <c r="AX477" s="14" t="s">
        <v>70</v>
      </c>
      <c r="AY477" s="244" t="s">
        <v>149</v>
      </c>
    </row>
    <row r="478" spans="1:51" s="14" customFormat="1" ht="12">
      <c r="A478" s="14"/>
      <c r="B478" s="234"/>
      <c r="C478" s="235"/>
      <c r="D478" s="225" t="s">
        <v>161</v>
      </c>
      <c r="E478" s="236" t="s">
        <v>19</v>
      </c>
      <c r="F478" s="237" t="s">
        <v>904</v>
      </c>
      <c r="G478" s="235"/>
      <c r="H478" s="238">
        <v>5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4" t="s">
        <v>161</v>
      </c>
      <c r="AU478" s="244" t="s">
        <v>80</v>
      </c>
      <c r="AV478" s="14" t="s">
        <v>80</v>
      </c>
      <c r="AW478" s="14" t="s">
        <v>32</v>
      </c>
      <c r="AX478" s="14" t="s">
        <v>70</v>
      </c>
      <c r="AY478" s="244" t="s">
        <v>149</v>
      </c>
    </row>
    <row r="479" spans="1:51" s="15" customFormat="1" ht="12">
      <c r="A479" s="15"/>
      <c r="B479" s="245"/>
      <c r="C479" s="246"/>
      <c r="D479" s="225" t="s">
        <v>161</v>
      </c>
      <c r="E479" s="247" t="s">
        <v>19</v>
      </c>
      <c r="F479" s="248" t="s">
        <v>207</v>
      </c>
      <c r="G479" s="246"/>
      <c r="H479" s="249">
        <v>1150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5" t="s">
        <v>161</v>
      </c>
      <c r="AU479" s="255" t="s">
        <v>80</v>
      </c>
      <c r="AV479" s="15" t="s">
        <v>174</v>
      </c>
      <c r="AW479" s="15" t="s">
        <v>32</v>
      </c>
      <c r="AX479" s="15" t="s">
        <v>78</v>
      </c>
      <c r="AY479" s="255" t="s">
        <v>149</v>
      </c>
    </row>
    <row r="480" spans="1:65" s="2" customFormat="1" ht="49.05" customHeight="1">
      <c r="A480" s="39"/>
      <c r="B480" s="40"/>
      <c r="C480" s="205" t="s">
        <v>915</v>
      </c>
      <c r="D480" s="205" t="s">
        <v>152</v>
      </c>
      <c r="E480" s="206" t="s">
        <v>916</v>
      </c>
      <c r="F480" s="207" t="s">
        <v>917</v>
      </c>
      <c r="G480" s="208" t="s">
        <v>382</v>
      </c>
      <c r="H480" s="209">
        <v>293</v>
      </c>
      <c r="I480" s="210"/>
      <c r="J480" s="211">
        <f>ROUND(I480*H480,2)</f>
        <v>0</v>
      </c>
      <c r="K480" s="207" t="s">
        <v>156</v>
      </c>
      <c r="L480" s="45"/>
      <c r="M480" s="212" t="s">
        <v>19</v>
      </c>
      <c r="N480" s="213" t="s">
        <v>41</v>
      </c>
      <c r="O480" s="85"/>
      <c r="P480" s="214">
        <f>O480*H480</f>
        <v>0</v>
      </c>
      <c r="Q480" s="214">
        <v>0.1554</v>
      </c>
      <c r="R480" s="214">
        <f>Q480*H480</f>
        <v>45.5322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174</v>
      </c>
      <c r="AT480" s="216" t="s">
        <v>152</v>
      </c>
      <c r="AU480" s="216" t="s">
        <v>80</v>
      </c>
      <c r="AY480" s="18" t="s">
        <v>149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78</v>
      </c>
      <c r="BK480" s="217">
        <f>ROUND(I480*H480,2)</f>
        <v>0</v>
      </c>
      <c r="BL480" s="18" t="s">
        <v>174</v>
      </c>
      <c r="BM480" s="216" t="s">
        <v>918</v>
      </c>
    </row>
    <row r="481" spans="1:47" s="2" customFormat="1" ht="12">
      <c r="A481" s="39"/>
      <c r="B481" s="40"/>
      <c r="C481" s="41"/>
      <c r="D481" s="218" t="s">
        <v>159</v>
      </c>
      <c r="E481" s="41"/>
      <c r="F481" s="219" t="s">
        <v>919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159</v>
      </c>
      <c r="AU481" s="18" t="s">
        <v>80</v>
      </c>
    </row>
    <row r="482" spans="1:51" s="14" customFormat="1" ht="12">
      <c r="A482" s="14"/>
      <c r="B482" s="234"/>
      <c r="C482" s="235"/>
      <c r="D482" s="225" t="s">
        <v>161</v>
      </c>
      <c r="E482" s="236" t="s">
        <v>19</v>
      </c>
      <c r="F482" s="237" t="s">
        <v>920</v>
      </c>
      <c r="G482" s="235"/>
      <c r="H482" s="238">
        <v>293</v>
      </c>
      <c r="I482" s="239"/>
      <c r="J482" s="235"/>
      <c r="K482" s="235"/>
      <c r="L482" s="240"/>
      <c r="M482" s="241"/>
      <c r="N482" s="242"/>
      <c r="O482" s="242"/>
      <c r="P482" s="242"/>
      <c r="Q482" s="242"/>
      <c r="R482" s="242"/>
      <c r="S482" s="242"/>
      <c r="T482" s="24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4" t="s">
        <v>161</v>
      </c>
      <c r="AU482" s="244" t="s">
        <v>80</v>
      </c>
      <c r="AV482" s="14" t="s">
        <v>80</v>
      </c>
      <c r="AW482" s="14" t="s">
        <v>32</v>
      </c>
      <c r="AX482" s="14" t="s">
        <v>78</v>
      </c>
      <c r="AY482" s="244" t="s">
        <v>149</v>
      </c>
    </row>
    <row r="483" spans="1:65" s="2" customFormat="1" ht="16.5" customHeight="1">
      <c r="A483" s="39"/>
      <c r="B483" s="40"/>
      <c r="C483" s="259" t="s">
        <v>921</v>
      </c>
      <c r="D483" s="259" t="s">
        <v>440</v>
      </c>
      <c r="E483" s="260" t="s">
        <v>922</v>
      </c>
      <c r="F483" s="261" t="s">
        <v>923</v>
      </c>
      <c r="G483" s="262" t="s">
        <v>382</v>
      </c>
      <c r="H483" s="263">
        <v>298.86</v>
      </c>
      <c r="I483" s="264"/>
      <c r="J483" s="265">
        <f>ROUND(I483*H483,2)</f>
        <v>0</v>
      </c>
      <c r="K483" s="261" t="s">
        <v>156</v>
      </c>
      <c r="L483" s="266"/>
      <c r="M483" s="267" t="s">
        <v>19</v>
      </c>
      <c r="N483" s="268" t="s">
        <v>41</v>
      </c>
      <c r="O483" s="85"/>
      <c r="P483" s="214">
        <f>O483*H483</f>
        <v>0</v>
      </c>
      <c r="Q483" s="214">
        <v>0.08</v>
      </c>
      <c r="R483" s="214">
        <f>Q483*H483</f>
        <v>23.908800000000003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195</v>
      </c>
      <c r="AT483" s="216" t="s">
        <v>440</v>
      </c>
      <c r="AU483" s="216" t="s">
        <v>80</v>
      </c>
      <c r="AY483" s="18" t="s">
        <v>149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78</v>
      </c>
      <c r="BK483" s="217">
        <f>ROUND(I483*H483,2)</f>
        <v>0</v>
      </c>
      <c r="BL483" s="18" t="s">
        <v>174</v>
      </c>
      <c r="BM483" s="216" t="s">
        <v>924</v>
      </c>
    </row>
    <row r="484" spans="1:51" s="14" customFormat="1" ht="12">
      <c r="A484" s="14"/>
      <c r="B484" s="234"/>
      <c r="C484" s="235"/>
      <c r="D484" s="225" t="s">
        <v>161</v>
      </c>
      <c r="E484" s="235"/>
      <c r="F484" s="237" t="s">
        <v>925</v>
      </c>
      <c r="G484" s="235"/>
      <c r="H484" s="238">
        <v>298.86</v>
      </c>
      <c r="I484" s="239"/>
      <c r="J484" s="235"/>
      <c r="K484" s="235"/>
      <c r="L484" s="240"/>
      <c r="M484" s="241"/>
      <c r="N484" s="242"/>
      <c r="O484" s="242"/>
      <c r="P484" s="242"/>
      <c r="Q484" s="242"/>
      <c r="R484" s="242"/>
      <c r="S484" s="242"/>
      <c r="T484" s="24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4" t="s">
        <v>161</v>
      </c>
      <c r="AU484" s="244" t="s">
        <v>80</v>
      </c>
      <c r="AV484" s="14" t="s">
        <v>80</v>
      </c>
      <c r="AW484" s="14" t="s">
        <v>4</v>
      </c>
      <c r="AX484" s="14" t="s">
        <v>78</v>
      </c>
      <c r="AY484" s="244" t="s">
        <v>149</v>
      </c>
    </row>
    <row r="485" spans="1:65" s="2" customFormat="1" ht="49.05" customHeight="1">
      <c r="A485" s="39"/>
      <c r="B485" s="40"/>
      <c r="C485" s="205" t="s">
        <v>926</v>
      </c>
      <c r="D485" s="205" t="s">
        <v>152</v>
      </c>
      <c r="E485" s="206" t="s">
        <v>927</v>
      </c>
      <c r="F485" s="207" t="s">
        <v>917</v>
      </c>
      <c r="G485" s="208" t="s">
        <v>382</v>
      </c>
      <c r="H485" s="209">
        <v>8</v>
      </c>
      <c r="I485" s="210"/>
      <c r="J485" s="211">
        <f>ROUND(I485*H485,2)</f>
        <v>0</v>
      </c>
      <c r="K485" s="207" t="s">
        <v>19</v>
      </c>
      <c r="L485" s="45"/>
      <c r="M485" s="212" t="s">
        <v>19</v>
      </c>
      <c r="N485" s="213" t="s">
        <v>41</v>
      </c>
      <c r="O485" s="85"/>
      <c r="P485" s="214">
        <f>O485*H485</f>
        <v>0</v>
      </c>
      <c r="Q485" s="214">
        <v>0.1554</v>
      </c>
      <c r="R485" s="214">
        <f>Q485*H485</f>
        <v>1.2432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174</v>
      </c>
      <c r="AT485" s="216" t="s">
        <v>152</v>
      </c>
      <c r="AU485" s="216" t="s">
        <v>80</v>
      </c>
      <c r="AY485" s="18" t="s">
        <v>149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78</v>
      </c>
      <c r="BK485" s="217">
        <f>ROUND(I485*H485,2)</f>
        <v>0</v>
      </c>
      <c r="BL485" s="18" t="s">
        <v>174</v>
      </c>
      <c r="BM485" s="216" t="s">
        <v>928</v>
      </c>
    </row>
    <row r="486" spans="1:51" s="14" customFormat="1" ht="12">
      <c r="A486" s="14"/>
      <c r="B486" s="234"/>
      <c r="C486" s="235"/>
      <c r="D486" s="225" t="s">
        <v>161</v>
      </c>
      <c r="E486" s="236" t="s">
        <v>19</v>
      </c>
      <c r="F486" s="237" t="s">
        <v>929</v>
      </c>
      <c r="G486" s="235"/>
      <c r="H486" s="238">
        <v>8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161</v>
      </c>
      <c r="AU486" s="244" t="s">
        <v>80</v>
      </c>
      <c r="AV486" s="14" t="s">
        <v>80</v>
      </c>
      <c r="AW486" s="14" t="s">
        <v>32</v>
      </c>
      <c r="AX486" s="14" t="s">
        <v>78</v>
      </c>
      <c r="AY486" s="244" t="s">
        <v>149</v>
      </c>
    </row>
    <row r="487" spans="1:65" s="2" customFormat="1" ht="21.75" customHeight="1">
      <c r="A487" s="39"/>
      <c r="B487" s="40"/>
      <c r="C487" s="259" t="s">
        <v>930</v>
      </c>
      <c r="D487" s="259" t="s">
        <v>440</v>
      </c>
      <c r="E487" s="260" t="s">
        <v>931</v>
      </c>
      <c r="F487" s="261" t="s">
        <v>932</v>
      </c>
      <c r="G487" s="262" t="s">
        <v>382</v>
      </c>
      <c r="H487" s="263">
        <v>8.16</v>
      </c>
      <c r="I487" s="264"/>
      <c r="J487" s="265">
        <f>ROUND(I487*H487,2)</f>
        <v>0</v>
      </c>
      <c r="K487" s="261" t="s">
        <v>156</v>
      </c>
      <c r="L487" s="266"/>
      <c r="M487" s="267" t="s">
        <v>19</v>
      </c>
      <c r="N487" s="268" t="s">
        <v>41</v>
      </c>
      <c r="O487" s="85"/>
      <c r="P487" s="214">
        <f>O487*H487</f>
        <v>0</v>
      </c>
      <c r="Q487" s="214">
        <v>0.048</v>
      </c>
      <c r="R487" s="214">
        <f>Q487*H487</f>
        <v>0.39168000000000003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195</v>
      </c>
      <c r="AT487" s="216" t="s">
        <v>440</v>
      </c>
      <c r="AU487" s="216" t="s">
        <v>80</v>
      </c>
      <c r="AY487" s="18" t="s">
        <v>149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78</v>
      </c>
      <c r="BK487" s="217">
        <f>ROUND(I487*H487,2)</f>
        <v>0</v>
      </c>
      <c r="BL487" s="18" t="s">
        <v>174</v>
      </c>
      <c r="BM487" s="216" t="s">
        <v>933</v>
      </c>
    </row>
    <row r="488" spans="1:51" s="14" customFormat="1" ht="12">
      <c r="A488" s="14"/>
      <c r="B488" s="234"/>
      <c r="C488" s="235"/>
      <c r="D488" s="225" t="s">
        <v>161</v>
      </c>
      <c r="E488" s="235"/>
      <c r="F488" s="237" t="s">
        <v>934</v>
      </c>
      <c r="G488" s="235"/>
      <c r="H488" s="238">
        <v>8.16</v>
      </c>
      <c r="I488" s="239"/>
      <c r="J488" s="235"/>
      <c r="K488" s="235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161</v>
      </c>
      <c r="AU488" s="244" t="s">
        <v>80</v>
      </c>
      <c r="AV488" s="14" t="s">
        <v>80</v>
      </c>
      <c r="AW488" s="14" t="s">
        <v>4</v>
      </c>
      <c r="AX488" s="14" t="s">
        <v>78</v>
      </c>
      <c r="AY488" s="244" t="s">
        <v>149</v>
      </c>
    </row>
    <row r="489" spans="1:65" s="2" customFormat="1" ht="55.5" customHeight="1">
      <c r="A489" s="39"/>
      <c r="B489" s="40"/>
      <c r="C489" s="205" t="s">
        <v>935</v>
      </c>
      <c r="D489" s="205" t="s">
        <v>152</v>
      </c>
      <c r="E489" s="206" t="s">
        <v>936</v>
      </c>
      <c r="F489" s="207" t="s">
        <v>937</v>
      </c>
      <c r="G489" s="208" t="s">
        <v>382</v>
      </c>
      <c r="H489" s="209">
        <v>640</v>
      </c>
      <c r="I489" s="210"/>
      <c r="J489" s="211">
        <f>ROUND(I489*H489,2)</f>
        <v>0</v>
      </c>
      <c r="K489" s="207" t="s">
        <v>156</v>
      </c>
      <c r="L489" s="45"/>
      <c r="M489" s="212" t="s">
        <v>19</v>
      </c>
      <c r="N489" s="213" t="s">
        <v>41</v>
      </c>
      <c r="O489" s="85"/>
      <c r="P489" s="214">
        <f>O489*H489</f>
        <v>0</v>
      </c>
      <c r="Q489" s="214">
        <v>0.12095</v>
      </c>
      <c r="R489" s="214">
        <f>Q489*H489</f>
        <v>77.408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174</v>
      </c>
      <c r="AT489" s="216" t="s">
        <v>152</v>
      </c>
      <c r="AU489" s="216" t="s">
        <v>80</v>
      </c>
      <c r="AY489" s="18" t="s">
        <v>149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78</v>
      </c>
      <c r="BK489" s="217">
        <f>ROUND(I489*H489,2)</f>
        <v>0</v>
      </c>
      <c r="BL489" s="18" t="s">
        <v>174</v>
      </c>
      <c r="BM489" s="216" t="s">
        <v>938</v>
      </c>
    </row>
    <row r="490" spans="1:47" s="2" customFormat="1" ht="12">
      <c r="A490" s="39"/>
      <c r="B490" s="40"/>
      <c r="C490" s="41"/>
      <c r="D490" s="218" t="s">
        <v>159</v>
      </c>
      <c r="E490" s="41"/>
      <c r="F490" s="219" t="s">
        <v>939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159</v>
      </c>
      <c r="AU490" s="18" t="s">
        <v>80</v>
      </c>
    </row>
    <row r="491" spans="1:51" s="14" customFormat="1" ht="12">
      <c r="A491" s="14"/>
      <c r="B491" s="234"/>
      <c r="C491" s="235"/>
      <c r="D491" s="225" t="s">
        <v>161</v>
      </c>
      <c r="E491" s="236" t="s">
        <v>19</v>
      </c>
      <c r="F491" s="237" t="s">
        <v>940</v>
      </c>
      <c r="G491" s="235"/>
      <c r="H491" s="238">
        <v>640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161</v>
      </c>
      <c r="AU491" s="244" t="s">
        <v>80</v>
      </c>
      <c r="AV491" s="14" t="s">
        <v>80</v>
      </c>
      <c r="AW491" s="14" t="s">
        <v>32</v>
      </c>
      <c r="AX491" s="14" t="s">
        <v>78</v>
      </c>
      <c r="AY491" s="244" t="s">
        <v>149</v>
      </c>
    </row>
    <row r="492" spans="1:65" s="2" customFormat="1" ht="16.5" customHeight="1">
      <c r="A492" s="39"/>
      <c r="B492" s="40"/>
      <c r="C492" s="259" t="s">
        <v>941</v>
      </c>
      <c r="D492" s="259" t="s">
        <v>440</v>
      </c>
      <c r="E492" s="260" t="s">
        <v>942</v>
      </c>
      <c r="F492" s="261" t="s">
        <v>943</v>
      </c>
      <c r="G492" s="262" t="s">
        <v>382</v>
      </c>
      <c r="H492" s="263">
        <v>652.8</v>
      </c>
      <c r="I492" s="264"/>
      <c r="J492" s="265">
        <f>ROUND(I492*H492,2)</f>
        <v>0</v>
      </c>
      <c r="K492" s="261" t="s">
        <v>156</v>
      </c>
      <c r="L492" s="266"/>
      <c r="M492" s="267" t="s">
        <v>19</v>
      </c>
      <c r="N492" s="268" t="s">
        <v>41</v>
      </c>
      <c r="O492" s="85"/>
      <c r="P492" s="214">
        <f>O492*H492</f>
        <v>0</v>
      </c>
      <c r="Q492" s="214">
        <v>0.02813</v>
      </c>
      <c r="R492" s="214">
        <f>Q492*H492</f>
        <v>18.363263999999997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195</v>
      </c>
      <c r="AT492" s="216" t="s">
        <v>440</v>
      </c>
      <c r="AU492" s="216" t="s">
        <v>80</v>
      </c>
      <c r="AY492" s="18" t="s">
        <v>149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78</v>
      </c>
      <c r="BK492" s="217">
        <f>ROUND(I492*H492,2)</f>
        <v>0</v>
      </c>
      <c r="BL492" s="18" t="s">
        <v>174</v>
      </c>
      <c r="BM492" s="216" t="s">
        <v>944</v>
      </c>
    </row>
    <row r="493" spans="1:51" s="14" customFormat="1" ht="12">
      <c r="A493" s="14"/>
      <c r="B493" s="234"/>
      <c r="C493" s="235"/>
      <c r="D493" s="225" t="s">
        <v>161</v>
      </c>
      <c r="E493" s="235"/>
      <c r="F493" s="237" t="s">
        <v>945</v>
      </c>
      <c r="G493" s="235"/>
      <c r="H493" s="238">
        <v>652.8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161</v>
      </c>
      <c r="AU493" s="244" t="s">
        <v>80</v>
      </c>
      <c r="AV493" s="14" t="s">
        <v>80</v>
      </c>
      <c r="AW493" s="14" t="s">
        <v>4</v>
      </c>
      <c r="AX493" s="14" t="s">
        <v>78</v>
      </c>
      <c r="AY493" s="244" t="s">
        <v>149</v>
      </c>
    </row>
    <row r="494" spans="1:65" s="2" customFormat="1" ht="37.8" customHeight="1">
      <c r="A494" s="39"/>
      <c r="B494" s="40"/>
      <c r="C494" s="205" t="s">
        <v>946</v>
      </c>
      <c r="D494" s="205" t="s">
        <v>152</v>
      </c>
      <c r="E494" s="206" t="s">
        <v>947</v>
      </c>
      <c r="F494" s="207" t="s">
        <v>948</v>
      </c>
      <c r="G494" s="208" t="s">
        <v>382</v>
      </c>
      <c r="H494" s="209">
        <v>426</v>
      </c>
      <c r="I494" s="210"/>
      <c r="J494" s="211">
        <f>ROUND(I494*H494,2)</f>
        <v>0</v>
      </c>
      <c r="K494" s="207" t="s">
        <v>156</v>
      </c>
      <c r="L494" s="45"/>
      <c r="M494" s="212" t="s">
        <v>19</v>
      </c>
      <c r="N494" s="213" t="s">
        <v>41</v>
      </c>
      <c r="O494" s="85"/>
      <c r="P494" s="214">
        <f>O494*H494</f>
        <v>0</v>
      </c>
      <c r="Q494" s="214">
        <v>1E-05</v>
      </c>
      <c r="R494" s="214">
        <f>Q494*H494</f>
        <v>0.004260000000000001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174</v>
      </c>
      <c r="AT494" s="216" t="s">
        <v>152</v>
      </c>
      <c r="AU494" s="216" t="s">
        <v>80</v>
      </c>
      <c r="AY494" s="18" t="s">
        <v>149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78</v>
      </c>
      <c r="BK494" s="217">
        <f>ROUND(I494*H494,2)</f>
        <v>0</v>
      </c>
      <c r="BL494" s="18" t="s">
        <v>174</v>
      </c>
      <c r="BM494" s="216" t="s">
        <v>949</v>
      </c>
    </row>
    <row r="495" spans="1:47" s="2" customFormat="1" ht="12">
      <c r="A495" s="39"/>
      <c r="B495" s="40"/>
      <c r="C495" s="41"/>
      <c r="D495" s="218" t="s">
        <v>159</v>
      </c>
      <c r="E495" s="41"/>
      <c r="F495" s="219" t="s">
        <v>950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159</v>
      </c>
      <c r="AU495" s="18" t="s">
        <v>80</v>
      </c>
    </row>
    <row r="496" spans="1:51" s="14" customFormat="1" ht="12">
      <c r="A496" s="14"/>
      <c r="B496" s="234"/>
      <c r="C496" s="235"/>
      <c r="D496" s="225" t="s">
        <v>161</v>
      </c>
      <c r="E496" s="236" t="s">
        <v>19</v>
      </c>
      <c r="F496" s="237" t="s">
        <v>951</v>
      </c>
      <c r="G496" s="235"/>
      <c r="H496" s="238">
        <v>426</v>
      </c>
      <c r="I496" s="239"/>
      <c r="J496" s="235"/>
      <c r="K496" s="235"/>
      <c r="L496" s="240"/>
      <c r="M496" s="241"/>
      <c r="N496" s="242"/>
      <c r="O496" s="242"/>
      <c r="P496" s="242"/>
      <c r="Q496" s="242"/>
      <c r="R496" s="242"/>
      <c r="S496" s="242"/>
      <c r="T496" s="24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4" t="s">
        <v>161</v>
      </c>
      <c r="AU496" s="244" t="s">
        <v>80</v>
      </c>
      <c r="AV496" s="14" t="s">
        <v>80</v>
      </c>
      <c r="AW496" s="14" t="s">
        <v>32</v>
      </c>
      <c r="AX496" s="14" t="s">
        <v>78</v>
      </c>
      <c r="AY496" s="244" t="s">
        <v>149</v>
      </c>
    </row>
    <row r="497" spans="1:65" s="2" customFormat="1" ht="55.5" customHeight="1">
      <c r="A497" s="39"/>
      <c r="B497" s="40"/>
      <c r="C497" s="205" t="s">
        <v>952</v>
      </c>
      <c r="D497" s="205" t="s">
        <v>152</v>
      </c>
      <c r="E497" s="206" t="s">
        <v>953</v>
      </c>
      <c r="F497" s="207" t="s">
        <v>954</v>
      </c>
      <c r="G497" s="208" t="s">
        <v>382</v>
      </c>
      <c r="H497" s="209">
        <v>426</v>
      </c>
      <c r="I497" s="210"/>
      <c r="J497" s="211">
        <f>ROUND(I497*H497,2)</f>
        <v>0</v>
      </c>
      <c r="K497" s="207" t="s">
        <v>156</v>
      </c>
      <c r="L497" s="45"/>
      <c r="M497" s="212" t="s">
        <v>19</v>
      </c>
      <c r="N497" s="213" t="s">
        <v>41</v>
      </c>
      <c r="O497" s="85"/>
      <c r="P497" s="214">
        <f>O497*H497</f>
        <v>0</v>
      </c>
      <c r="Q497" s="214">
        <v>0.00088</v>
      </c>
      <c r="R497" s="214">
        <f>Q497*H497</f>
        <v>0.37488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174</v>
      </c>
      <c r="AT497" s="216" t="s">
        <v>152</v>
      </c>
      <c r="AU497" s="216" t="s">
        <v>80</v>
      </c>
      <c r="AY497" s="18" t="s">
        <v>149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78</v>
      </c>
      <c r="BK497" s="217">
        <f>ROUND(I497*H497,2)</f>
        <v>0</v>
      </c>
      <c r="BL497" s="18" t="s">
        <v>174</v>
      </c>
      <c r="BM497" s="216" t="s">
        <v>955</v>
      </c>
    </row>
    <row r="498" spans="1:47" s="2" customFormat="1" ht="12">
      <c r="A498" s="39"/>
      <c r="B498" s="40"/>
      <c r="C498" s="41"/>
      <c r="D498" s="218" t="s">
        <v>159</v>
      </c>
      <c r="E498" s="41"/>
      <c r="F498" s="219" t="s">
        <v>956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159</v>
      </c>
      <c r="AU498" s="18" t="s">
        <v>80</v>
      </c>
    </row>
    <row r="499" spans="1:51" s="14" customFormat="1" ht="12">
      <c r="A499" s="14"/>
      <c r="B499" s="234"/>
      <c r="C499" s="235"/>
      <c r="D499" s="225" t="s">
        <v>161</v>
      </c>
      <c r="E499" s="236" t="s">
        <v>19</v>
      </c>
      <c r="F499" s="237" t="s">
        <v>951</v>
      </c>
      <c r="G499" s="235"/>
      <c r="H499" s="238">
        <v>426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161</v>
      </c>
      <c r="AU499" s="244" t="s">
        <v>80</v>
      </c>
      <c r="AV499" s="14" t="s">
        <v>80</v>
      </c>
      <c r="AW499" s="14" t="s">
        <v>32</v>
      </c>
      <c r="AX499" s="14" t="s">
        <v>78</v>
      </c>
      <c r="AY499" s="244" t="s">
        <v>149</v>
      </c>
    </row>
    <row r="500" spans="1:65" s="2" customFormat="1" ht="24.15" customHeight="1">
      <c r="A500" s="39"/>
      <c r="B500" s="40"/>
      <c r="C500" s="205" t="s">
        <v>957</v>
      </c>
      <c r="D500" s="205" t="s">
        <v>152</v>
      </c>
      <c r="E500" s="206" t="s">
        <v>958</v>
      </c>
      <c r="F500" s="207" t="s">
        <v>959</v>
      </c>
      <c r="G500" s="208" t="s">
        <v>310</v>
      </c>
      <c r="H500" s="209">
        <v>1103.885</v>
      </c>
      <c r="I500" s="210"/>
      <c r="J500" s="211">
        <f>ROUND(I500*H500,2)</f>
        <v>0</v>
      </c>
      <c r="K500" s="207" t="s">
        <v>156</v>
      </c>
      <c r="L500" s="45"/>
      <c r="M500" s="212" t="s">
        <v>19</v>
      </c>
      <c r="N500" s="213" t="s">
        <v>41</v>
      </c>
      <c r="O500" s="85"/>
      <c r="P500" s="214">
        <f>O500*H500</f>
        <v>0</v>
      </c>
      <c r="Q500" s="214">
        <v>0.00047</v>
      </c>
      <c r="R500" s="214">
        <f>Q500*H500</f>
        <v>0.51882595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174</v>
      </c>
      <c r="AT500" s="216" t="s">
        <v>152</v>
      </c>
      <c r="AU500" s="216" t="s">
        <v>80</v>
      </c>
      <c r="AY500" s="18" t="s">
        <v>149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78</v>
      </c>
      <c r="BK500" s="217">
        <f>ROUND(I500*H500,2)</f>
        <v>0</v>
      </c>
      <c r="BL500" s="18" t="s">
        <v>174</v>
      </c>
      <c r="BM500" s="216" t="s">
        <v>960</v>
      </c>
    </row>
    <row r="501" spans="1:47" s="2" customFormat="1" ht="12">
      <c r="A501" s="39"/>
      <c r="B501" s="40"/>
      <c r="C501" s="41"/>
      <c r="D501" s="218" t="s">
        <v>159</v>
      </c>
      <c r="E501" s="41"/>
      <c r="F501" s="219" t="s">
        <v>961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159</v>
      </c>
      <c r="AU501" s="18" t="s">
        <v>80</v>
      </c>
    </row>
    <row r="502" spans="1:51" s="14" customFormat="1" ht="12">
      <c r="A502" s="14"/>
      <c r="B502" s="234"/>
      <c r="C502" s="235"/>
      <c r="D502" s="225" t="s">
        <v>161</v>
      </c>
      <c r="E502" s="236" t="s">
        <v>19</v>
      </c>
      <c r="F502" s="237" t="s">
        <v>962</v>
      </c>
      <c r="G502" s="235"/>
      <c r="H502" s="238">
        <v>1103.885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161</v>
      </c>
      <c r="AU502" s="244" t="s">
        <v>80</v>
      </c>
      <c r="AV502" s="14" t="s">
        <v>80</v>
      </c>
      <c r="AW502" s="14" t="s">
        <v>32</v>
      </c>
      <c r="AX502" s="14" t="s">
        <v>70</v>
      </c>
      <c r="AY502" s="244" t="s">
        <v>149</v>
      </c>
    </row>
    <row r="503" spans="1:51" s="15" customFormat="1" ht="12">
      <c r="A503" s="15"/>
      <c r="B503" s="245"/>
      <c r="C503" s="246"/>
      <c r="D503" s="225" t="s">
        <v>161</v>
      </c>
      <c r="E503" s="247" t="s">
        <v>19</v>
      </c>
      <c r="F503" s="248" t="s">
        <v>207</v>
      </c>
      <c r="G503" s="246"/>
      <c r="H503" s="249">
        <v>1103.885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5" t="s">
        <v>161</v>
      </c>
      <c r="AU503" s="255" t="s">
        <v>80</v>
      </c>
      <c r="AV503" s="15" t="s">
        <v>174</v>
      </c>
      <c r="AW503" s="15" t="s">
        <v>32</v>
      </c>
      <c r="AX503" s="15" t="s">
        <v>78</v>
      </c>
      <c r="AY503" s="255" t="s">
        <v>149</v>
      </c>
    </row>
    <row r="504" spans="1:65" s="2" customFormat="1" ht="24.15" customHeight="1">
      <c r="A504" s="39"/>
      <c r="B504" s="40"/>
      <c r="C504" s="205" t="s">
        <v>963</v>
      </c>
      <c r="D504" s="205" t="s">
        <v>152</v>
      </c>
      <c r="E504" s="206" t="s">
        <v>964</v>
      </c>
      <c r="F504" s="207" t="s">
        <v>959</v>
      </c>
      <c r="G504" s="208" t="s">
        <v>310</v>
      </c>
      <c r="H504" s="209">
        <v>487.025</v>
      </c>
      <c r="I504" s="210"/>
      <c r="J504" s="211">
        <f>ROUND(I504*H504,2)</f>
        <v>0</v>
      </c>
      <c r="K504" s="207" t="s">
        <v>19</v>
      </c>
      <c r="L504" s="45"/>
      <c r="M504" s="212" t="s">
        <v>19</v>
      </c>
      <c r="N504" s="213" t="s">
        <v>41</v>
      </c>
      <c r="O504" s="85"/>
      <c r="P504" s="214">
        <f>O504*H504</f>
        <v>0</v>
      </c>
      <c r="Q504" s="214">
        <v>0.00047</v>
      </c>
      <c r="R504" s="214">
        <f>Q504*H504</f>
        <v>0.22890175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174</v>
      </c>
      <c r="AT504" s="216" t="s">
        <v>152</v>
      </c>
      <c r="AU504" s="216" t="s">
        <v>80</v>
      </c>
      <c r="AY504" s="18" t="s">
        <v>149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78</v>
      </c>
      <c r="BK504" s="217">
        <f>ROUND(I504*H504,2)</f>
        <v>0</v>
      </c>
      <c r="BL504" s="18" t="s">
        <v>174</v>
      </c>
      <c r="BM504" s="216" t="s">
        <v>965</v>
      </c>
    </row>
    <row r="505" spans="1:51" s="14" customFormat="1" ht="12">
      <c r="A505" s="14"/>
      <c r="B505" s="234"/>
      <c r="C505" s="235"/>
      <c r="D505" s="225" t="s">
        <v>161</v>
      </c>
      <c r="E505" s="236" t="s">
        <v>19</v>
      </c>
      <c r="F505" s="237" t="s">
        <v>966</v>
      </c>
      <c r="G505" s="235"/>
      <c r="H505" s="238">
        <v>487.025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4" t="s">
        <v>161</v>
      </c>
      <c r="AU505" s="244" t="s">
        <v>80</v>
      </c>
      <c r="AV505" s="14" t="s">
        <v>80</v>
      </c>
      <c r="AW505" s="14" t="s">
        <v>32</v>
      </c>
      <c r="AX505" s="14" t="s">
        <v>78</v>
      </c>
      <c r="AY505" s="244" t="s">
        <v>149</v>
      </c>
    </row>
    <row r="506" spans="1:65" s="2" customFormat="1" ht="24.15" customHeight="1">
      <c r="A506" s="39"/>
      <c r="B506" s="40"/>
      <c r="C506" s="205" t="s">
        <v>967</v>
      </c>
      <c r="D506" s="205" t="s">
        <v>152</v>
      </c>
      <c r="E506" s="206" t="s">
        <v>968</v>
      </c>
      <c r="F506" s="207" t="s">
        <v>969</v>
      </c>
      <c r="G506" s="208" t="s">
        <v>310</v>
      </c>
      <c r="H506" s="209">
        <v>453.8</v>
      </c>
      <c r="I506" s="210"/>
      <c r="J506" s="211">
        <f>ROUND(I506*H506,2)</f>
        <v>0</v>
      </c>
      <c r="K506" s="207" t="s">
        <v>156</v>
      </c>
      <c r="L506" s="45"/>
      <c r="M506" s="212" t="s">
        <v>19</v>
      </c>
      <c r="N506" s="213" t="s">
        <v>41</v>
      </c>
      <c r="O506" s="85"/>
      <c r="P506" s="214">
        <f>O506*H506</f>
        <v>0</v>
      </c>
      <c r="Q506" s="214">
        <v>0.00069</v>
      </c>
      <c r="R506" s="214">
        <f>Q506*H506</f>
        <v>0.313122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174</v>
      </c>
      <c r="AT506" s="216" t="s">
        <v>152</v>
      </c>
      <c r="AU506" s="216" t="s">
        <v>80</v>
      </c>
      <c r="AY506" s="18" t="s">
        <v>149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78</v>
      </c>
      <c r="BK506" s="217">
        <f>ROUND(I506*H506,2)</f>
        <v>0</v>
      </c>
      <c r="BL506" s="18" t="s">
        <v>174</v>
      </c>
      <c r="BM506" s="216" t="s">
        <v>970</v>
      </c>
    </row>
    <row r="507" spans="1:47" s="2" customFormat="1" ht="12">
      <c r="A507" s="39"/>
      <c r="B507" s="40"/>
      <c r="C507" s="41"/>
      <c r="D507" s="218" t="s">
        <v>159</v>
      </c>
      <c r="E507" s="41"/>
      <c r="F507" s="219" t="s">
        <v>971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159</v>
      </c>
      <c r="AU507" s="18" t="s">
        <v>80</v>
      </c>
    </row>
    <row r="508" spans="1:51" s="14" customFormat="1" ht="12">
      <c r="A508" s="14"/>
      <c r="B508" s="234"/>
      <c r="C508" s="235"/>
      <c r="D508" s="225" t="s">
        <v>161</v>
      </c>
      <c r="E508" s="236" t="s">
        <v>19</v>
      </c>
      <c r="F508" s="237" t="s">
        <v>972</v>
      </c>
      <c r="G508" s="235"/>
      <c r="H508" s="238">
        <v>453.8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161</v>
      </c>
      <c r="AU508" s="244" t="s">
        <v>80</v>
      </c>
      <c r="AV508" s="14" t="s">
        <v>80</v>
      </c>
      <c r="AW508" s="14" t="s">
        <v>32</v>
      </c>
      <c r="AX508" s="14" t="s">
        <v>78</v>
      </c>
      <c r="AY508" s="244" t="s">
        <v>149</v>
      </c>
    </row>
    <row r="509" spans="1:65" s="2" customFormat="1" ht="24.15" customHeight="1">
      <c r="A509" s="39"/>
      <c r="B509" s="40"/>
      <c r="C509" s="205" t="s">
        <v>973</v>
      </c>
      <c r="D509" s="205" t="s">
        <v>152</v>
      </c>
      <c r="E509" s="206" t="s">
        <v>974</v>
      </c>
      <c r="F509" s="207" t="s">
        <v>975</v>
      </c>
      <c r="G509" s="208" t="s">
        <v>391</v>
      </c>
      <c r="H509" s="209">
        <v>8.594</v>
      </c>
      <c r="I509" s="210"/>
      <c r="J509" s="211">
        <f>ROUND(I509*H509,2)</f>
        <v>0</v>
      </c>
      <c r="K509" s="207" t="s">
        <v>156</v>
      </c>
      <c r="L509" s="45"/>
      <c r="M509" s="212" t="s">
        <v>19</v>
      </c>
      <c r="N509" s="213" t="s">
        <v>41</v>
      </c>
      <c r="O509" s="85"/>
      <c r="P509" s="214">
        <f>O509*H509</f>
        <v>0</v>
      </c>
      <c r="Q509" s="214">
        <v>0.12</v>
      </c>
      <c r="R509" s="214">
        <f>Q509*H509</f>
        <v>1.03128</v>
      </c>
      <c r="S509" s="214">
        <v>2.2</v>
      </c>
      <c r="T509" s="215">
        <f>S509*H509</f>
        <v>18.9068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174</v>
      </c>
      <c r="AT509" s="216" t="s">
        <v>152</v>
      </c>
      <c r="AU509" s="216" t="s">
        <v>80</v>
      </c>
      <c r="AY509" s="18" t="s">
        <v>149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78</v>
      </c>
      <c r="BK509" s="217">
        <f>ROUND(I509*H509,2)</f>
        <v>0</v>
      </c>
      <c r="BL509" s="18" t="s">
        <v>174</v>
      </c>
      <c r="BM509" s="216" t="s">
        <v>976</v>
      </c>
    </row>
    <row r="510" spans="1:47" s="2" customFormat="1" ht="12">
      <c r="A510" s="39"/>
      <c r="B510" s="40"/>
      <c r="C510" s="41"/>
      <c r="D510" s="218" t="s">
        <v>159</v>
      </c>
      <c r="E510" s="41"/>
      <c r="F510" s="219" t="s">
        <v>977</v>
      </c>
      <c r="G510" s="41"/>
      <c r="H510" s="41"/>
      <c r="I510" s="220"/>
      <c r="J510" s="41"/>
      <c r="K510" s="41"/>
      <c r="L510" s="45"/>
      <c r="M510" s="221"/>
      <c r="N510" s="222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159</v>
      </c>
      <c r="AU510" s="18" t="s">
        <v>80</v>
      </c>
    </row>
    <row r="511" spans="1:51" s="13" customFormat="1" ht="12">
      <c r="A511" s="13"/>
      <c r="B511" s="223"/>
      <c r="C511" s="224"/>
      <c r="D511" s="225" t="s">
        <v>161</v>
      </c>
      <c r="E511" s="226" t="s">
        <v>19</v>
      </c>
      <c r="F511" s="227" t="s">
        <v>978</v>
      </c>
      <c r="G511" s="224"/>
      <c r="H511" s="226" t="s">
        <v>19</v>
      </c>
      <c r="I511" s="228"/>
      <c r="J511" s="224"/>
      <c r="K511" s="224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161</v>
      </c>
      <c r="AU511" s="233" t="s">
        <v>80</v>
      </c>
      <c r="AV511" s="13" t="s">
        <v>78</v>
      </c>
      <c r="AW511" s="13" t="s">
        <v>32</v>
      </c>
      <c r="AX511" s="13" t="s">
        <v>70</v>
      </c>
      <c r="AY511" s="233" t="s">
        <v>149</v>
      </c>
    </row>
    <row r="512" spans="1:51" s="14" customFormat="1" ht="12">
      <c r="A512" s="14"/>
      <c r="B512" s="234"/>
      <c r="C512" s="235"/>
      <c r="D512" s="225" t="s">
        <v>161</v>
      </c>
      <c r="E512" s="236" t="s">
        <v>19</v>
      </c>
      <c r="F512" s="237" t="s">
        <v>979</v>
      </c>
      <c r="G512" s="235"/>
      <c r="H512" s="238">
        <v>1.373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161</v>
      </c>
      <c r="AU512" s="244" t="s">
        <v>80</v>
      </c>
      <c r="AV512" s="14" t="s">
        <v>80</v>
      </c>
      <c r="AW512" s="14" t="s">
        <v>32</v>
      </c>
      <c r="AX512" s="14" t="s">
        <v>70</v>
      </c>
      <c r="AY512" s="244" t="s">
        <v>149</v>
      </c>
    </row>
    <row r="513" spans="1:51" s="14" customFormat="1" ht="12">
      <c r="A513" s="14"/>
      <c r="B513" s="234"/>
      <c r="C513" s="235"/>
      <c r="D513" s="225" t="s">
        <v>161</v>
      </c>
      <c r="E513" s="236" t="s">
        <v>19</v>
      </c>
      <c r="F513" s="237" t="s">
        <v>980</v>
      </c>
      <c r="G513" s="235"/>
      <c r="H513" s="238">
        <v>7.011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4" t="s">
        <v>161</v>
      </c>
      <c r="AU513" s="244" t="s">
        <v>80</v>
      </c>
      <c r="AV513" s="14" t="s">
        <v>80</v>
      </c>
      <c r="AW513" s="14" t="s">
        <v>32</v>
      </c>
      <c r="AX513" s="14" t="s">
        <v>70</v>
      </c>
      <c r="AY513" s="244" t="s">
        <v>149</v>
      </c>
    </row>
    <row r="514" spans="1:51" s="14" customFormat="1" ht="12">
      <c r="A514" s="14"/>
      <c r="B514" s="234"/>
      <c r="C514" s="235"/>
      <c r="D514" s="225" t="s">
        <v>161</v>
      </c>
      <c r="E514" s="236" t="s">
        <v>19</v>
      </c>
      <c r="F514" s="237" t="s">
        <v>981</v>
      </c>
      <c r="G514" s="235"/>
      <c r="H514" s="238">
        <v>0.21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161</v>
      </c>
      <c r="AU514" s="244" t="s">
        <v>80</v>
      </c>
      <c r="AV514" s="14" t="s">
        <v>80</v>
      </c>
      <c r="AW514" s="14" t="s">
        <v>32</v>
      </c>
      <c r="AX514" s="14" t="s">
        <v>70</v>
      </c>
      <c r="AY514" s="244" t="s">
        <v>149</v>
      </c>
    </row>
    <row r="515" spans="1:51" s="15" customFormat="1" ht="12">
      <c r="A515" s="15"/>
      <c r="B515" s="245"/>
      <c r="C515" s="246"/>
      <c r="D515" s="225" t="s">
        <v>161</v>
      </c>
      <c r="E515" s="247" t="s">
        <v>19</v>
      </c>
      <c r="F515" s="248" t="s">
        <v>207</v>
      </c>
      <c r="G515" s="246"/>
      <c r="H515" s="249">
        <v>8.594</v>
      </c>
      <c r="I515" s="250"/>
      <c r="J515" s="246"/>
      <c r="K515" s="246"/>
      <c r="L515" s="251"/>
      <c r="M515" s="252"/>
      <c r="N515" s="253"/>
      <c r="O515" s="253"/>
      <c r="P515" s="253"/>
      <c r="Q515" s="253"/>
      <c r="R515" s="253"/>
      <c r="S515" s="253"/>
      <c r="T515" s="254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5" t="s">
        <v>161</v>
      </c>
      <c r="AU515" s="255" t="s">
        <v>80</v>
      </c>
      <c r="AV515" s="15" t="s">
        <v>174</v>
      </c>
      <c r="AW515" s="15" t="s">
        <v>32</v>
      </c>
      <c r="AX515" s="15" t="s">
        <v>78</v>
      </c>
      <c r="AY515" s="255" t="s">
        <v>149</v>
      </c>
    </row>
    <row r="516" spans="1:65" s="2" customFormat="1" ht="24.15" customHeight="1">
      <c r="A516" s="39"/>
      <c r="B516" s="40"/>
      <c r="C516" s="205" t="s">
        <v>982</v>
      </c>
      <c r="D516" s="205" t="s">
        <v>152</v>
      </c>
      <c r="E516" s="206" t="s">
        <v>983</v>
      </c>
      <c r="F516" s="207" t="s">
        <v>984</v>
      </c>
      <c r="G516" s="208" t="s">
        <v>391</v>
      </c>
      <c r="H516" s="209">
        <v>0.313</v>
      </c>
      <c r="I516" s="210"/>
      <c r="J516" s="211">
        <f>ROUND(I516*H516,2)</f>
        <v>0</v>
      </c>
      <c r="K516" s="207" t="s">
        <v>156</v>
      </c>
      <c r="L516" s="45"/>
      <c r="M516" s="212" t="s">
        <v>19</v>
      </c>
      <c r="N516" s="213" t="s">
        <v>41</v>
      </c>
      <c r="O516" s="85"/>
      <c r="P516" s="214">
        <f>O516*H516</f>
        <v>0</v>
      </c>
      <c r="Q516" s="214">
        <v>0.12171</v>
      </c>
      <c r="R516" s="214">
        <f>Q516*H516</f>
        <v>0.03809523</v>
      </c>
      <c r="S516" s="214">
        <v>2.4</v>
      </c>
      <c r="T516" s="215">
        <f>S516*H516</f>
        <v>0.7512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174</v>
      </c>
      <c r="AT516" s="216" t="s">
        <v>152</v>
      </c>
      <c r="AU516" s="216" t="s">
        <v>80</v>
      </c>
      <c r="AY516" s="18" t="s">
        <v>149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78</v>
      </c>
      <c r="BK516" s="217">
        <f>ROUND(I516*H516,2)</f>
        <v>0</v>
      </c>
      <c r="BL516" s="18" t="s">
        <v>174</v>
      </c>
      <c r="BM516" s="216" t="s">
        <v>985</v>
      </c>
    </row>
    <row r="517" spans="1:47" s="2" customFormat="1" ht="12">
      <c r="A517" s="39"/>
      <c r="B517" s="40"/>
      <c r="C517" s="41"/>
      <c r="D517" s="218" t="s">
        <v>159</v>
      </c>
      <c r="E517" s="41"/>
      <c r="F517" s="219" t="s">
        <v>986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159</v>
      </c>
      <c r="AU517" s="18" t="s">
        <v>80</v>
      </c>
    </row>
    <row r="518" spans="1:51" s="13" customFormat="1" ht="12">
      <c r="A518" s="13"/>
      <c r="B518" s="223"/>
      <c r="C518" s="224"/>
      <c r="D518" s="225" t="s">
        <v>161</v>
      </c>
      <c r="E518" s="226" t="s">
        <v>19</v>
      </c>
      <c r="F518" s="227" t="s">
        <v>317</v>
      </c>
      <c r="G518" s="224"/>
      <c r="H518" s="226" t="s">
        <v>19</v>
      </c>
      <c r="I518" s="228"/>
      <c r="J518" s="224"/>
      <c r="K518" s="224"/>
      <c r="L518" s="229"/>
      <c r="M518" s="230"/>
      <c r="N518" s="231"/>
      <c r="O518" s="231"/>
      <c r="P518" s="231"/>
      <c r="Q518" s="231"/>
      <c r="R518" s="231"/>
      <c r="S518" s="231"/>
      <c r="T518" s="23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3" t="s">
        <v>161</v>
      </c>
      <c r="AU518" s="233" t="s">
        <v>80</v>
      </c>
      <c r="AV518" s="13" t="s">
        <v>78</v>
      </c>
      <c r="AW518" s="13" t="s">
        <v>32</v>
      </c>
      <c r="AX518" s="13" t="s">
        <v>70</v>
      </c>
      <c r="AY518" s="233" t="s">
        <v>149</v>
      </c>
    </row>
    <row r="519" spans="1:51" s="14" customFormat="1" ht="12">
      <c r="A519" s="14"/>
      <c r="B519" s="234"/>
      <c r="C519" s="235"/>
      <c r="D519" s="225" t="s">
        <v>161</v>
      </c>
      <c r="E519" s="236" t="s">
        <v>19</v>
      </c>
      <c r="F519" s="237" t="s">
        <v>987</v>
      </c>
      <c r="G519" s="235"/>
      <c r="H519" s="238">
        <v>0.313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161</v>
      </c>
      <c r="AU519" s="244" t="s">
        <v>80</v>
      </c>
      <c r="AV519" s="14" t="s">
        <v>80</v>
      </c>
      <c r="AW519" s="14" t="s">
        <v>32</v>
      </c>
      <c r="AX519" s="14" t="s">
        <v>78</v>
      </c>
      <c r="AY519" s="244" t="s">
        <v>149</v>
      </c>
    </row>
    <row r="520" spans="1:65" s="2" customFormat="1" ht="78" customHeight="1">
      <c r="A520" s="39"/>
      <c r="B520" s="40"/>
      <c r="C520" s="205" t="s">
        <v>988</v>
      </c>
      <c r="D520" s="205" t="s">
        <v>152</v>
      </c>
      <c r="E520" s="206" t="s">
        <v>989</v>
      </c>
      <c r="F520" s="207" t="s">
        <v>990</v>
      </c>
      <c r="G520" s="208" t="s">
        <v>382</v>
      </c>
      <c r="H520" s="209">
        <v>88</v>
      </c>
      <c r="I520" s="210"/>
      <c r="J520" s="211">
        <f>ROUND(I520*H520,2)</f>
        <v>0</v>
      </c>
      <c r="K520" s="207" t="s">
        <v>156</v>
      </c>
      <c r="L520" s="45"/>
      <c r="M520" s="212" t="s">
        <v>19</v>
      </c>
      <c r="N520" s="213" t="s">
        <v>41</v>
      </c>
      <c r="O520" s="85"/>
      <c r="P520" s="214">
        <f>O520*H520</f>
        <v>0</v>
      </c>
      <c r="Q520" s="214">
        <v>9E-05</v>
      </c>
      <c r="R520" s="214">
        <f>Q520*H520</f>
        <v>0.00792</v>
      </c>
      <c r="S520" s="214">
        <v>0.042</v>
      </c>
      <c r="T520" s="215">
        <f>S520*H520</f>
        <v>3.696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174</v>
      </c>
      <c r="AT520" s="216" t="s">
        <v>152</v>
      </c>
      <c r="AU520" s="216" t="s">
        <v>80</v>
      </c>
      <c r="AY520" s="18" t="s">
        <v>149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78</v>
      </c>
      <c r="BK520" s="217">
        <f>ROUND(I520*H520,2)</f>
        <v>0</v>
      </c>
      <c r="BL520" s="18" t="s">
        <v>174</v>
      </c>
      <c r="BM520" s="216" t="s">
        <v>991</v>
      </c>
    </row>
    <row r="521" spans="1:47" s="2" customFormat="1" ht="12">
      <c r="A521" s="39"/>
      <c r="B521" s="40"/>
      <c r="C521" s="41"/>
      <c r="D521" s="218" t="s">
        <v>159</v>
      </c>
      <c r="E521" s="41"/>
      <c r="F521" s="219" t="s">
        <v>992</v>
      </c>
      <c r="G521" s="41"/>
      <c r="H521" s="41"/>
      <c r="I521" s="220"/>
      <c r="J521" s="41"/>
      <c r="K521" s="41"/>
      <c r="L521" s="45"/>
      <c r="M521" s="221"/>
      <c r="N521" s="222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159</v>
      </c>
      <c r="AU521" s="18" t="s">
        <v>80</v>
      </c>
    </row>
    <row r="522" spans="1:51" s="14" customFormat="1" ht="12">
      <c r="A522" s="14"/>
      <c r="B522" s="234"/>
      <c r="C522" s="235"/>
      <c r="D522" s="225" t="s">
        <v>161</v>
      </c>
      <c r="E522" s="236" t="s">
        <v>19</v>
      </c>
      <c r="F522" s="237" t="s">
        <v>993</v>
      </c>
      <c r="G522" s="235"/>
      <c r="H522" s="238">
        <v>88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4" t="s">
        <v>161</v>
      </c>
      <c r="AU522" s="244" t="s">
        <v>80</v>
      </c>
      <c r="AV522" s="14" t="s">
        <v>80</v>
      </c>
      <c r="AW522" s="14" t="s">
        <v>32</v>
      </c>
      <c r="AX522" s="14" t="s">
        <v>78</v>
      </c>
      <c r="AY522" s="244" t="s">
        <v>149</v>
      </c>
    </row>
    <row r="523" spans="1:65" s="2" customFormat="1" ht="55.5" customHeight="1">
      <c r="A523" s="39"/>
      <c r="B523" s="40"/>
      <c r="C523" s="205" t="s">
        <v>994</v>
      </c>
      <c r="D523" s="205" t="s">
        <v>152</v>
      </c>
      <c r="E523" s="206" t="s">
        <v>995</v>
      </c>
      <c r="F523" s="207" t="s">
        <v>996</v>
      </c>
      <c r="G523" s="208" t="s">
        <v>315</v>
      </c>
      <c r="H523" s="209">
        <v>15</v>
      </c>
      <c r="I523" s="210"/>
      <c r="J523" s="211">
        <f>ROUND(I523*H523,2)</f>
        <v>0</v>
      </c>
      <c r="K523" s="207" t="s">
        <v>156</v>
      </c>
      <c r="L523" s="45"/>
      <c r="M523" s="212" t="s">
        <v>19</v>
      </c>
      <c r="N523" s="213" t="s">
        <v>41</v>
      </c>
      <c r="O523" s="85"/>
      <c r="P523" s="214">
        <f>O523*H523</f>
        <v>0</v>
      </c>
      <c r="Q523" s="214">
        <v>0</v>
      </c>
      <c r="R523" s="214">
        <f>Q523*H523</f>
        <v>0</v>
      </c>
      <c r="S523" s="214">
        <v>0.082</v>
      </c>
      <c r="T523" s="215">
        <f>S523*H523</f>
        <v>1.23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6" t="s">
        <v>174</v>
      </c>
      <c r="AT523" s="216" t="s">
        <v>152</v>
      </c>
      <c r="AU523" s="216" t="s">
        <v>80</v>
      </c>
      <c r="AY523" s="18" t="s">
        <v>149</v>
      </c>
      <c r="BE523" s="217">
        <f>IF(N523="základní",J523,0)</f>
        <v>0</v>
      </c>
      <c r="BF523" s="217">
        <f>IF(N523="snížená",J523,0)</f>
        <v>0</v>
      </c>
      <c r="BG523" s="217">
        <f>IF(N523="zákl. přenesená",J523,0)</f>
        <v>0</v>
      </c>
      <c r="BH523" s="217">
        <f>IF(N523="sníž. přenesená",J523,0)</f>
        <v>0</v>
      </c>
      <c r="BI523" s="217">
        <f>IF(N523="nulová",J523,0)</f>
        <v>0</v>
      </c>
      <c r="BJ523" s="18" t="s">
        <v>78</v>
      </c>
      <c r="BK523" s="217">
        <f>ROUND(I523*H523,2)</f>
        <v>0</v>
      </c>
      <c r="BL523" s="18" t="s">
        <v>174</v>
      </c>
      <c r="BM523" s="216" t="s">
        <v>997</v>
      </c>
    </row>
    <row r="524" spans="1:47" s="2" customFormat="1" ht="12">
      <c r="A524" s="39"/>
      <c r="B524" s="40"/>
      <c r="C524" s="41"/>
      <c r="D524" s="218" t="s">
        <v>159</v>
      </c>
      <c r="E524" s="41"/>
      <c r="F524" s="219" t="s">
        <v>998</v>
      </c>
      <c r="G524" s="41"/>
      <c r="H524" s="41"/>
      <c r="I524" s="220"/>
      <c r="J524" s="41"/>
      <c r="K524" s="41"/>
      <c r="L524" s="45"/>
      <c r="M524" s="221"/>
      <c r="N524" s="222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159</v>
      </c>
      <c r="AU524" s="18" t="s">
        <v>80</v>
      </c>
    </row>
    <row r="525" spans="1:51" s="14" customFormat="1" ht="12">
      <c r="A525" s="14"/>
      <c r="B525" s="234"/>
      <c r="C525" s="235"/>
      <c r="D525" s="225" t="s">
        <v>161</v>
      </c>
      <c r="E525" s="236" t="s">
        <v>19</v>
      </c>
      <c r="F525" s="237" t="s">
        <v>8</v>
      </c>
      <c r="G525" s="235"/>
      <c r="H525" s="238">
        <v>15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161</v>
      </c>
      <c r="AU525" s="244" t="s">
        <v>80</v>
      </c>
      <c r="AV525" s="14" t="s">
        <v>80</v>
      </c>
      <c r="AW525" s="14" t="s">
        <v>32</v>
      </c>
      <c r="AX525" s="14" t="s">
        <v>78</v>
      </c>
      <c r="AY525" s="244" t="s">
        <v>149</v>
      </c>
    </row>
    <row r="526" spans="1:63" s="12" customFormat="1" ht="22.8" customHeight="1">
      <c r="A526" s="12"/>
      <c r="B526" s="189"/>
      <c r="C526" s="190"/>
      <c r="D526" s="191" t="s">
        <v>69</v>
      </c>
      <c r="E526" s="203" t="s">
        <v>999</v>
      </c>
      <c r="F526" s="203" t="s">
        <v>1000</v>
      </c>
      <c r="G526" s="190"/>
      <c r="H526" s="190"/>
      <c r="I526" s="193"/>
      <c r="J526" s="204">
        <f>BK526</f>
        <v>0</v>
      </c>
      <c r="K526" s="190"/>
      <c r="L526" s="195"/>
      <c r="M526" s="196"/>
      <c r="N526" s="197"/>
      <c r="O526" s="197"/>
      <c r="P526" s="198">
        <f>SUM(P527:P545)</f>
        <v>0</v>
      </c>
      <c r="Q526" s="197"/>
      <c r="R526" s="198">
        <f>SUM(R527:R545)</f>
        <v>0</v>
      </c>
      <c r="S526" s="197"/>
      <c r="T526" s="199">
        <f>SUM(T527:T545)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00" t="s">
        <v>78</v>
      </c>
      <c r="AT526" s="201" t="s">
        <v>69</v>
      </c>
      <c r="AU526" s="201" t="s">
        <v>78</v>
      </c>
      <c r="AY526" s="200" t="s">
        <v>149</v>
      </c>
      <c r="BK526" s="202">
        <f>SUM(BK527:BK545)</f>
        <v>0</v>
      </c>
    </row>
    <row r="527" spans="1:65" s="2" customFormat="1" ht="44.25" customHeight="1">
      <c r="A527" s="39"/>
      <c r="B527" s="40"/>
      <c r="C527" s="205" t="s">
        <v>1001</v>
      </c>
      <c r="D527" s="205" t="s">
        <v>152</v>
      </c>
      <c r="E527" s="206" t="s">
        <v>1002</v>
      </c>
      <c r="F527" s="207" t="s">
        <v>1003</v>
      </c>
      <c r="G527" s="208" t="s">
        <v>443</v>
      </c>
      <c r="H527" s="209">
        <v>87.885</v>
      </c>
      <c r="I527" s="210"/>
      <c r="J527" s="211">
        <f>ROUND(I527*H527,2)</f>
        <v>0</v>
      </c>
      <c r="K527" s="207" t="s">
        <v>156</v>
      </c>
      <c r="L527" s="45"/>
      <c r="M527" s="212" t="s">
        <v>19</v>
      </c>
      <c r="N527" s="213" t="s">
        <v>41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174</v>
      </c>
      <c r="AT527" s="216" t="s">
        <v>152</v>
      </c>
      <c r="AU527" s="216" t="s">
        <v>80</v>
      </c>
      <c r="AY527" s="18" t="s">
        <v>149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78</v>
      </c>
      <c r="BK527" s="217">
        <f>ROUND(I527*H527,2)</f>
        <v>0</v>
      </c>
      <c r="BL527" s="18" t="s">
        <v>174</v>
      </c>
      <c r="BM527" s="216" t="s">
        <v>1004</v>
      </c>
    </row>
    <row r="528" spans="1:47" s="2" customFormat="1" ht="12">
      <c r="A528" s="39"/>
      <c r="B528" s="40"/>
      <c r="C528" s="41"/>
      <c r="D528" s="218" t="s">
        <v>159</v>
      </c>
      <c r="E528" s="41"/>
      <c r="F528" s="219" t="s">
        <v>1005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159</v>
      </c>
      <c r="AU528" s="18" t="s">
        <v>80</v>
      </c>
    </row>
    <row r="529" spans="1:51" s="13" customFormat="1" ht="12">
      <c r="A529" s="13"/>
      <c r="B529" s="223"/>
      <c r="C529" s="224"/>
      <c r="D529" s="225" t="s">
        <v>161</v>
      </c>
      <c r="E529" s="226" t="s">
        <v>19</v>
      </c>
      <c r="F529" s="227" t="s">
        <v>978</v>
      </c>
      <c r="G529" s="224"/>
      <c r="H529" s="226" t="s">
        <v>19</v>
      </c>
      <c r="I529" s="228"/>
      <c r="J529" s="224"/>
      <c r="K529" s="224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161</v>
      </c>
      <c r="AU529" s="233" t="s">
        <v>80</v>
      </c>
      <c r="AV529" s="13" t="s">
        <v>78</v>
      </c>
      <c r="AW529" s="13" t="s">
        <v>32</v>
      </c>
      <c r="AX529" s="13" t="s">
        <v>70</v>
      </c>
      <c r="AY529" s="233" t="s">
        <v>149</v>
      </c>
    </row>
    <row r="530" spans="1:51" s="14" customFormat="1" ht="12">
      <c r="A530" s="14"/>
      <c r="B530" s="234"/>
      <c r="C530" s="235"/>
      <c r="D530" s="225" t="s">
        <v>161</v>
      </c>
      <c r="E530" s="236" t="s">
        <v>19</v>
      </c>
      <c r="F530" s="237" t="s">
        <v>1006</v>
      </c>
      <c r="G530" s="235"/>
      <c r="H530" s="238">
        <v>3.157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161</v>
      </c>
      <c r="AU530" s="244" t="s">
        <v>80</v>
      </c>
      <c r="AV530" s="14" t="s">
        <v>80</v>
      </c>
      <c r="AW530" s="14" t="s">
        <v>32</v>
      </c>
      <c r="AX530" s="14" t="s">
        <v>70</v>
      </c>
      <c r="AY530" s="244" t="s">
        <v>149</v>
      </c>
    </row>
    <row r="531" spans="1:51" s="14" customFormat="1" ht="12">
      <c r="A531" s="14"/>
      <c r="B531" s="234"/>
      <c r="C531" s="235"/>
      <c r="D531" s="225" t="s">
        <v>161</v>
      </c>
      <c r="E531" s="236" t="s">
        <v>19</v>
      </c>
      <c r="F531" s="237" t="s">
        <v>1007</v>
      </c>
      <c r="G531" s="235"/>
      <c r="H531" s="238">
        <v>16.125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161</v>
      </c>
      <c r="AU531" s="244" t="s">
        <v>80</v>
      </c>
      <c r="AV531" s="14" t="s">
        <v>80</v>
      </c>
      <c r="AW531" s="14" t="s">
        <v>32</v>
      </c>
      <c r="AX531" s="14" t="s">
        <v>70</v>
      </c>
      <c r="AY531" s="244" t="s">
        <v>149</v>
      </c>
    </row>
    <row r="532" spans="1:51" s="14" customFormat="1" ht="12">
      <c r="A532" s="14"/>
      <c r="B532" s="234"/>
      <c r="C532" s="235"/>
      <c r="D532" s="225" t="s">
        <v>161</v>
      </c>
      <c r="E532" s="236" t="s">
        <v>19</v>
      </c>
      <c r="F532" s="237" t="s">
        <v>1008</v>
      </c>
      <c r="G532" s="235"/>
      <c r="H532" s="238">
        <v>0.483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161</v>
      </c>
      <c r="AU532" s="244" t="s">
        <v>80</v>
      </c>
      <c r="AV532" s="14" t="s">
        <v>80</v>
      </c>
      <c r="AW532" s="14" t="s">
        <v>32</v>
      </c>
      <c r="AX532" s="14" t="s">
        <v>70</v>
      </c>
      <c r="AY532" s="244" t="s">
        <v>149</v>
      </c>
    </row>
    <row r="533" spans="1:51" s="14" customFormat="1" ht="12">
      <c r="A533" s="14"/>
      <c r="B533" s="234"/>
      <c r="C533" s="235"/>
      <c r="D533" s="225" t="s">
        <v>161</v>
      </c>
      <c r="E533" s="236" t="s">
        <v>19</v>
      </c>
      <c r="F533" s="237" t="s">
        <v>1009</v>
      </c>
      <c r="G533" s="235"/>
      <c r="H533" s="238">
        <v>17.04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4" t="s">
        <v>161</v>
      </c>
      <c r="AU533" s="244" t="s">
        <v>80</v>
      </c>
      <c r="AV533" s="14" t="s">
        <v>80</v>
      </c>
      <c r="AW533" s="14" t="s">
        <v>32</v>
      </c>
      <c r="AX533" s="14" t="s">
        <v>70</v>
      </c>
      <c r="AY533" s="244" t="s">
        <v>149</v>
      </c>
    </row>
    <row r="534" spans="1:51" s="14" customFormat="1" ht="12">
      <c r="A534" s="14"/>
      <c r="B534" s="234"/>
      <c r="C534" s="235"/>
      <c r="D534" s="225" t="s">
        <v>161</v>
      </c>
      <c r="E534" s="236" t="s">
        <v>19</v>
      </c>
      <c r="F534" s="237" t="s">
        <v>1010</v>
      </c>
      <c r="G534" s="235"/>
      <c r="H534" s="238">
        <v>46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4" t="s">
        <v>161</v>
      </c>
      <c r="AU534" s="244" t="s">
        <v>80</v>
      </c>
      <c r="AV534" s="14" t="s">
        <v>80</v>
      </c>
      <c r="AW534" s="14" t="s">
        <v>32</v>
      </c>
      <c r="AX534" s="14" t="s">
        <v>70</v>
      </c>
      <c r="AY534" s="244" t="s">
        <v>149</v>
      </c>
    </row>
    <row r="535" spans="1:51" s="14" customFormat="1" ht="12">
      <c r="A535" s="14"/>
      <c r="B535" s="234"/>
      <c r="C535" s="235"/>
      <c r="D535" s="225" t="s">
        <v>161</v>
      </c>
      <c r="E535" s="236" t="s">
        <v>19</v>
      </c>
      <c r="F535" s="237" t="s">
        <v>1011</v>
      </c>
      <c r="G535" s="235"/>
      <c r="H535" s="238">
        <v>2.53</v>
      </c>
      <c r="I535" s="239"/>
      <c r="J535" s="235"/>
      <c r="K535" s="235"/>
      <c r="L535" s="240"/>
      <c r="M535" s="241"/>
      <c r="N535" s="242"/>
      <c r="O535" s="242"/>
      <c r="P535" s="242"/>
      <c r="Q535" s="242"/>
      <c r="R535" s="242"/>
      <c r="S535" s="242"/>
      <c r="T535" s="24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4" t="s">
        <v>161</v>
      </c>
      <c r="AU535" s="244" t="s">
        <v>80</v>
      </c>
      <c r="AV535" s="14" t="s">
        <v>80</v>
      </c>
      <c r="AW535" s="14" t="s">
        <v>32</v>
      </c>
      <c r="AX535" s="14" t="s">
        <v>70</v>
      </c>
      <c r="AY535" s="244" t="s">
        <v>149</v>
      </c>
    </row>
    <row r="536" spans="1:51" s="14" customFormat="1" ht="12">
      <c r="A536" s="14"/>
      <c r="B536" s="234"/>
      <c r="C536" s="235"/>
      <c r="D536" s="225" t="s">
        <v>161</v>
      </c>
      <c r="E536" s="236" t="s">
        <v>19</v>
      </c>
      <c r="F536" s="237" t="s">
        <v>1012</v>
      </c>
      <c r="G536" s="235"/>
      <c r="H536" s="238">
        <v>2.55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4" t="s">
        <v>161</v>
      </c>
      <c r="AU536" s="244" t="s">
        <v>80</v>
      </c>
      <c r="AV536" s="14" t="s">
        <v>80</v>
      </c>
      <c r="AW536" s="14" t="s">
        <v>32</v>
      </c>
      <c r="AX536" s="14" t="s">
        <v>70</v>
      </c>
      <c r="AY536" s="244" t="s">
        <v>149</v>
      </c>
    </row>
    <row r="537" spans="1:51" s="15" customFormat="1" ht="12">
      <c r="A537" s="15"/>
      <c r="B537" s="245"/>
      <c r="C537" s="246"/>
      <c r="D537" s="225" t="s">
        <v>161</v>
      </c>
      <c r="E537" s="247" t="s">
        <v>19</v>
      </c>
      <c r="F537" s="248" t="s">
        <v>207</v>
      </c>
      <c r="G537" s="246"/>
      <c r="H537" s="249">
        <v>87.885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55" t="s">
        <v>161</v>
      </c>
      <c r="AU537" s="255" t="s">
        <v>80</v>
      </c>
      <c r="AV537" s="15" t="s">
        <v>174</v>
      </c>
      <c r="AW537" s="15" t="s">
        <v>32</v>
      </c>
      <c r="AX537" s="15" t="s">
        <v>78</v>
      </c>
      <c r="AY537" s="255" t="s">
        <v>149</v>
      </c>
    </row>
    <row r="538" spans="1:65" s="2" customFormat="1" ht="44.25" customHeight="1">
      <c r="A538" s="39"/>
      <c r="B538" s="40"/>
      <c r="C538" s="205" t="s">
        <v>1013</v>
      </c>
      <c r="D538" s="205" t="s">
        <v>152</v>
      </c>
      <c r="E538" s="206" t="s">
        <v>1014</v>
      </c>
      <c r="F538" s="207" t="s">
        <v>1015</v>
      </c>
      <c r="G538" s="208" t="s">
        <v>443</v>
      </c>
      <c r="H538" s="209">
        <v>0.719</v>
      </c>
      <c r="I538" s="210"/>
      <c r="J538" s="211">
        <f>ROUND(I538*H538,2)</f>
        <v>0</v>
      </c>
      <c r="K538" s="207" t="s">
        <v>156</v>
      </c>
      <c r="L538" s="45"/>
      <c r="M538" s="212" t="s">
        <v>19</v>
      </c>
      <c r="N538" s="213" t="s">
        <v>41</v>
      </c>
      <c r="O538" s="85"/>
      <c r="P538" s="214">
        <f>O538*H538</f>
        <v>0</v>
      </c>
      <c r="Q538" s="214">
        <v>0</v>
      </c>
      <c r="R538" s="214">
        <f>Q538*H538</f>
        <v>0</v>
      </c>
      <c r="S538" s="214">
        <v>0</v>
      </c>
      <c r="T538" s="215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6" t="s">
        <v>174</v>
      </c>
      <c r="AT538" s="216" t="s">
        <v>152</v>
      </c>
      <c r="AU538" s="216" t="s">
        <v>80</v>
      </c>
      <c r="AY538" s="18" t="s">
        <v>149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8" t="s">
        <v>78</v>
      </c>
      <c r="BK538" s="217">
        <f>ROUND(I538*H538,2)</f>
        <v>0</v>
      </c>
      <c r="BL538" s="18" t="s">
        <v>174</v>
      </c>
      <c r="BM538" s="216" t="s">
        <v>1016</v>
      </c>
    </row>
    <row r="539" spans="1:47" s="2" customFormat="1" ht="12">
      <c r="A539" s="39"/>
      <c r="B539" s="40"/>
      <c r="C539" s="41"/>
      <c r="D539" s="218" t="s">
        <v>159</v>
      </c>
      <c r="E539" s="41"/>
      <c r="F539" s="219" t="s">
        <v>1017</v>
      </c>
      <c r="G539" s="41"/>
      <c r="H539" s="41"/>
      <c r="I539" s="220"/>
      <c r="J539" s="41"/>
      <c r="K539" s="41"/>
      <c r="L539" s="45"/>
      <c r="M539" s="221"/>
      <c r="N539" s="222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159</v>
      </c>
      <c r="AU539" s="18" t="s">
        <v>80</v>
      </c>
    </row>
    <row r="540" spans="1:51" s="14" customFormat="1" ht="12">
      <c r="A540" s="14"/>
      <c r="B540" s="234"/>
      <c r="C540" s="235"/>
      <c r="D540" s="225" t="s">
        <v>161</v>
      </c>
      <c r="E540" s="236" t="s">
        <v>19</v>
      </c>
      <c r="F540" s="237" t="s">
        <v>1018</v>
      </c>
      <c r="G540" s="235"/>
      <c r="H540" s="238">
        <v>0.719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4" t="s">
        <v>161</v>
      </c>
      <c r="AU540" s="244" t="s">
        <v>80</v>
      </c>
      <c r="AV540" s="14" t="s">
        <v>80</v>
      </c>
      <c r="AW540" s="14" t="s">
        <v>32</v>
      </c>
      <c r="AX540" s="14" t="s">
        <v>78</v>
      </c>
      <c r="AY540" s="244" t="s">
        <v>149</v>
      </c>
    </row>
    <row r="541" spans="1:65" s="2" customFormat="1" ht="44.25" customHeight="1">
      <c r="A541" s="39"/>
      <c r="B541" s="40"/>
      <c r="C541" s="205" t="s">
        <v>1019</v>
      </c>
      <c r="D541" s="205" t="s">
        <v>152</v>
      </c>
      <c r="E541" s="206" t="s">
        <v>1020</v>
      </c>
      <c r="F541" s="207" t="s">
        <v>1021</v>
      </c>
      <c r="G541" s="208" t="s">
        <v>443</v>
      </c>
      <c r="H541" s="209">
        <v>758.724</v>
      </c>
      <c r="I541" s="210"/>
      <c r="J541" s="211">
        <f>ROUND(I541*H541,2)</f>
        <v>0</v>
      </c>
      <c r="K541" s="207" t="s">
        <v>156</v>
      </c>
      <c r="L541" s="45"/>
      <c r="M541" s="212" t="s">
        <v>19</v>
      </c>
      <c r="N541" s="213" t="s">
        <v>41</v>
      </c>
      <c r="O541" s="85"/>
      <c r="P541" s="214">
        <f>O541*H541</f>
        <v>0</v>
      </c>
      <c r="Q541" s="214">
        <v>0</v>
      </c>
      <c r="R541" s="214">
        <f>Q541*H541</f>
        <v>0</v>
      </c>
      <c r="S541" s="214">
        <v>0</v>
      </c>
      <c r="T541" s="21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174</v>
      </c>
      <c r="AT541" s="216" t="s">
        <v>152</v>
      </c>
      <c r="AU541" s="216" t="s">
        <v>80</v>
      </c>
      <c r="AY541" s="18" t="s">
        <v>149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78</v>
      </c>
      <c r="BK541" s="217">
        <f>ROUND(I541*H541,2)</f>
        <v>0</v>
      </c>
      <c r="BL541" s="18" t="s">
        <v>174</v>
      </c>
      <c r="BM541" s="216" t="s">
        <v>1022</v>
      </c>
    </row>
    <row r="542" spans="1:47" s="2" customFormat="1" ht="12">
      <c r="A542" s="39"/>
      <c r="B542" s="40"/>
      <c r="C542" s="41"/>
      <c r="D542" s="218" t="s">
        <v>159</v>
      </c>
      <c r="E542" s="41"/>
      <c r="F542" s="219" t="s">
        <v>1023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159</v>
      </c>
      <c r="AU542" s="18" t="s">
        <v>80</v>
      </c>
    </row>
    <row r="543" spans="1:51" s="14" customFormat="1" ht="12">
      <c r="A543" s="14"/>
      <c r="B543" s="234"/>
      <c r="C543" s="235"/>
      <c r="D543" s="225" t="s">
        <v>161</v>
      </c>
      <c r="E543" s="236" t="s">
        <v>19</v>
      </c>
      <c r="F543" s="237" t="s">
        <v>1024</v>
      </c>
      <c r="G543" s="235"/>
      <c r="H543" s="238">
        <v>470.832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4" t="s">
        <v>161</v>
      </c>
      <c r="AU543" s="244" t="s">
        <v>80</v>
      </c>
      <c r="AV543" s="14" t="s">
        <v>80</v>
      </c>
      <c r="AW543" s="14" t="s">
        <v>32</v>
      </c>
      <c r="AX543" s="14" t="s">
        <v>70</v>
      </c>
      <c r="AY543" s="244" t="s">
        <v>149</v>
      </c>
    </row>
    <row r="544" spans="1:51" s="14" customFormat="1" ht="12">
      <c r="A544" s="14"/>
      <c r="B544" s="234"/>
      <c r="C544" s="235"/>
      <c r="D544" s="225" t="s">
        <v>161</v>
      </c>
      <c r="E544" s="236" t="s">
        <v>19</v>
      </c>
      <c r="F544" s="237" t="s">
        <v>1025</v>
      </c>
      <c r="G544" s="235"/>
      <c r="H544" s="238">
        <v>287.892</v>
      </c>
      <c r="I544" s="239"/>
      <c r="J544" s="235"/>
      <c r="K544" s="235"/>
      <c r="L544" s="240"/>
      <c r="M544" s="241"/>
      <c r="N544" s="242"/>
      <c r="O544" s="242"/>
      <c r="P544" s="242"/>
      <c r="Q544" s="242"/>
      <c r="R544" s="242"/>
      <c r="S544" s="242"/>
      <c r="T544" s="24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4" t="s">
        <v>161</v>
      </c>
      <c r="AU544" s="244" t="s">
        <v>80</v>
      </c>
      <c r="AV544" s="14" t="s">
        <v>80</v>
      </c>
      <c r="AW544" s="14" t="s">
        <v>32</v>
      </c>
      <c r="AX544" s="14" t="s">
        <v>70</v>
      </c>
      <c r="AY544" s="244" t="s">
        <v>149</v>
      </c>
    </row>
    <row r="545" spans="1:51" s="15" customFormat="1" ht="12">
      <c r="A545" s="15"/>
      <c r="B545" s="245"/>
      <c r="C545" s="246"/>
      <c r="D545" s="225" t="s">
        <v>161</v>
      </c>
      <c r="E545" s="247" t="s">
        <v>19</v>
      </c>
      <c r="F545" s="248" t="s">
        <v>207</v>
      </c>
      <c r="G545" s="246"/>
      <c r="H545" s="249">
        <v>758.724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5" t="s">
        <v>161</v>
      </c>
      <c r="AU545" s="255" t="s">
        <v>80</v>
      </c>
      <c r="AV545" s="15" t="s">
        <v>174</v>
      </c>
      <c r="AW545" s="15" t="s">
        <v>32</v>
      </c>
      <c r="AX545" s="15" t="s">
        <v>78</v>
      </c>
      <c r="AY545" s="255" t="s">
        <v>149</v>
      </c>
    </row>
    <row r="546" spans="1:63" s="12" customFormat="1" ht="22.8" customHeight="1">
      <c r="A546" s="12"/>
      <c r="B546" s="189"/>
      <c r="C546" s="190"/>
      <c r="D546" s="191" t="s">
        <v>69</v>
      </c>
      <c r="E546" s="203" t="s">
        <v>1026</v>
      </c>
      <c r="F546" s="203" t="s">
        <v>1027</v>
      </c>
      <c r="G546" s="190"/>
      <c r="H546" s="190"/>
      <c r="I546" s="193"/>
      <c r="J546" s="204">
        <f>BK546</f>
        <v>0</v>
      </c>
      <c r="K546" s="190"/>
      <c r="L546" s="195"/>
      <c r="M546" s="196"/>
      <c r="N546" s="197"/>
      <c r="O546" s="197"/>
      <c r="P546" s="198">
        <f>SUM(P547:P548)</f>
        <v>0</v>
      </c>
      <c r="Q546" s="197"/>
      <c r="R546" s="198">
        <f>SUM(R547:R548)</f>
        <v>0</v>
      </c>
      <c r="S546" s="197"/>
      <c r="T546" s="199">
        <f>SUM(T547:T548)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00" t="s">
        <v>78</v>
      </c>
      <c r="AT546" s="201" t="s">
        <v>69</v>
      </c>
      <c r="AU546" s="201" t="s">
        <v>78</v>
      </c>
      <c r="AY546" s="200" t="s">
        <v>149</v>
      </c>
      <c r="BK546" s="202">
        <f>SUM(BK547:BK548)</f>
        <v>0</v>
      </c>
    </row>
    <row r="547" spans="1:65" s="2" customFormat="1" ht="44.25" customHeight="1">
      <c r="A547" s="39"/>
      <c r="B547" s="40"/>
      <c r="C547" s="205" t="s">
        <v>1028</v>
      </c>
      <c r="D547" s="205" t="s">
        <v>152</v>
      </c>
      <c r="E547" s="206" t="s">
        <v>1029</v>
      </c>
      <c r="F547" s="207" t="s">
        <v>1030</v>
      </c>
      <c r="G547" s="208" t="s">
        <v>443</v>
      </c>
      <c r="H547" s="209">
        <v>7376.435</v>
      </c>
      <c r="I547" s="210"/>
      <c r="J547" s="211">
        <f>ROUND(I547*H547,2)</f>
        <v>0</v>
      </c>
      <c r="K547" s="207" t="s">
        <v>156</v>
      </c>
      <c r="L547" s="45"/>
      <c r="M547" s="212" t="s">
        <v>19</v>
      </c>
      <c r="N547" s="213" t="s">
        <v>41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174</v>
      </c>
      <c r="AT547" s="216" t="s">
        <v>152</v>
      </c>
      <c r="AU547" s="216" t="s">
        <v>80</v>
      </c>
      <c r="AY547" s="18" t="s">
        <v>149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78</v>
      </c>
      <c r="BK547" s="217">
        <f>ROUND(I547*H547,2)</f>
        <v>0</v>
      </c>
      <c r="BL547" s="18" t="s">
        <v>174</v>
      </c>
      <c r="BM547" s="216" t="s">
        <v>1031</v>
      </c>
    </row>
    <row r="548" spans="1:47" s="2" customFormat="1" ht="12">
      <c r="A548" s="39"/>
      <c r="B548" s="40"/>
      <c r="C548" s="41"/>
      <c r="D548" s="218" t="s">
        <v>159</v>
      </c>
      <c r="E548" s="41"/>
      <c r="F548" s="219" t="s">
        <v>1032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159</v>
      </c>
      <c r="AU548" s="18" t="s">
        <v>80</v>
      </c>
    </row>
    <row r="549" spans="1:63" s="12" customFormat="1" ht="25.9" customHeight="1">
      <c r="A549" s="12"/>
      <c r="B549" s="189"/>
      <c r="C549" s="190"/>
      <c r="D549" s="191" t="s">
        <v>69</v>
      </c>
      <c r="E549" s="192" t="s">
        <v>146</v>
      </c>
      <c r="F549" s="192" t="s">
        <v>147</v>
      </c>
      <c r="G549" s="190"/>
      <c r="H549" s="190"/>
      <c r="I549" s="193"/>
      <c r="J549" s="194">
        <f>BK549</f>
        <v>0</v>
      </c>
      <c r="K549" s="190"/>
      <c r="L549" s="195"/>
      <c r="M549" s="196"/>
      <c r="N549" s="197"/>
      <c r="O549" s="197"/>
      <c r="P549" s="198">
        <f>P550</f>
        <v>0</v>
      </c>
      <c r="Q549" s="197"/>
      <c r="R549" s="198">
        <f>R550</f>
        <v>0</v>
      </c>
      <c r="S549" s="197"/>
      <c r="T549" s="199">
        <f>T550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0" t="s">
        <v>148</v>
      </c>
      <c r="AT549" s="201" t="s">
        <v>69</v>
      </c>
      <c r="AU549" s="201" t="s">
        <v>70</v>
      </c>
      <c r="AY549" s="200" t="s">
        <v>149</v>
      </c>
      <c r="BK549" s="202">
        <f>BK550</f>
        <v>0</v>
      </c>
    </row>
    <row r="550" spans="1:63" s="12" customFormat="1" ht="22.8" customHeight="1">
      <c r="A550" s="12"/>
      <c r="B550" s="189"/>
      <c r="C550" s="190"/>
      <c r="D550" s="191" t="s">
        <v>69</v>
      </c>
      <c r="E550" s="203" t="s">
        <v>287</v>
      </c>
      <c r="F550" s="203" t="s">
        <v>288</v>
      </c>
      <c r="G550" s="190"/>
      <c r="H550" s="190"/>
      <c r="I550" s="193"/>
      <c r="J550" s="204">
        <f>BK550</f>
        <v>0</v>
      </c>
      <c r="K550" s="190"/>
      <c r="L550" s="195"/>
      <c r="M550" s="196"/>
      <c r="N550" s="197"/>
      <c r="O550" s="197"/>
      <c r="P550" s="198">
        <f>SUM(P551:P552)</f>
        <v>0</v>
      </c>
      <c r="Q550" s="197"/>
      <c r="R550" s="198">
        <f>SUM(R551:R552)</f>
        <v>0</v>
      </c>
      <c r="S550" s="197"/>
      <c r="T550" s="199">
        <f>SUM(T551:T552)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00" t="s">
        <v>148</v>
      </c>
      <c r="AT550" s="201" t="s">
        <v>69</v>
      </c>
      <c r="AU550" s="201" t="s">
        <v>78</v>
      </c>
      <c r="AY550" s="200" t="s">
        <v>149</v>
      </c>
      <c r="BK550" s="202">
        <f>SUM(BK551:BK552)</f>
        <v>0</v>
      </c>
    </row>
    <row r="551" spans="1:65" s="2" customFormat="1" ht="16.5" customHeight="1">
      <c r="A551" s="39"/>
      <c r="B551" s="40"/>
      <c r="C551" s="205" t="s">
        <v>1033</v>
      </c>
      <c r="D551" s="205" t="s">
        <v>152</v>
      </c>
      <c r="E551" s="206" t="s">
        <v>1034</v>
      </c>
      <c r="F551" s="207" t="s">
        <v>1035</v>
      </c>
      <c r="G551" s="208" t="s">
        <v>155</v>
      </c>
      <c r="H551" s="209">
        <v>1</v>
      </c>
      <c r="I551" s="210"/>
      <c r="J551" s="211">
        <f>ROUND(I551*H551,2)</f>
        <v>0</v>
      </c>
      <c r="K551" s="207" t="s">
        <v>19</v>
      </c>
      <c r="L551" s="45"/>
      <c r="M551" s="212" t="s">
        <v>19</v>
      </c>
      <c r="N551" s="213" t="s">
        <v>41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157</v>
      </c>
      <c r="AT551" s="216" t="s">
        <v>152</v>
      </c>
      <c r="AU551" s="216" t="s">
        <v>80</v>
      </c>
      <c r="AY551" s="18" t="s">
        <v>149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78</v>
      </c>
      <c r="BK551" s="217">
        <f>ROUND(I551*H551,2)</f>
        <v>0</v>
      </c>
      <c r="BL551" s="18" t="s">
        <v>157</v>
      </c>
      <c r="BM551" s="216" t="s">
        <v>1036</v>
      </c>
    </row>
    <row r="552" spans="1:51" s="14" customFormat="1" ht="12">
      <c r="A552" s="14"/>
      <c r="B552" s="234"/>
      <c r="C552" s="235"/>
      <c r="D552" s="225" t="s">
        <v>161</v>
      </c>
      <c r="E552" s="236" t="s">
        <v>19</v>
      </c>
      <c r="F552" s="237" t="s">
        <v>1037</v>
      </c>
      <c r="G552" s="235"/>
      <c r="H552" s="238">
        <v>1</v>
      </c>
      <c r="I552" s="239"/>
      <c r="J552" s="235"/>
      <c r="K552" s="235"/>
      <c r="L552" s="240"/>
      <c r="M552" s="256"/>
      <c r="N552" s="257"/>
      <c r="O552" s="257"/>
      <c r="P552" s="257"/>
      <c r="Q552" s="257"/>
      <c r="R552" s="257"/>
      <c r="S552" s="257"/>
      <c r="T552" s="25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4" t="s">
        <v>161</v>
      </c>
      <c r="AU552" s="244" t="s">
        <v>80</v>
      </c>
      <c r="AV552" s="14" t="s">
        <v>80</v>
      </c>
      <c r="AW552" s="14" t="s">
        <v>32</v>
      </c>
      <c r="AX552" s="14" t="s">
        <v>78</v>
      </c>
      <c r="AY552" s="244" t="s">
        <v>149</v>
      </c>
    </row>
    <row r="553" spans="1:31" s="2" customFormat="1" ht="6.95" customHeight="1">
      <c r="A553" s="39"/>
      <c r="B553" s="60"/>
      <c r="C553" s="61"/>
      <c r="D553" s="61"/>
      <c r="E553" s="61"/>
      <c r="F553" s="61"/>
      <c r="G553" s="61"/>
      <c r="H553" s="61"/>
      <c r="I553" s="61"/>
      <c r="J553" s="61"/>
      <c r="K553" s="61"/>
      <c r="L553" s="45"/>
      <c r="M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</row>
  </sheetData>
  <sheetProtection password="CC35" sheet="1" objects="1" scenarios="1" formatColumns="0" formatRows="0" autoFilter="0"/>
  <autoFilter ref="C89:K55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112" r:id="rId1" display="https://podminky.urs.cz/item/CS_URS_2022_02/112155115"/>
    <hyperlink ref="F123" r:id="rId2" display="https://podminky.urs.cz/item/CS_URS_2022_02/112155121"/>
    <hyperlink ref="F189" r:id="rId3" display="https://podminky.urs.cz/item/CS_URS_2022_02/167151111"/>
    <hyperlink ref="F199" r:id="rId4" display="https://podminky.urs.cz/item/CS_URS_2022_02/171111103"/>
    <hyperlink ref="F202" r:id="rId5" display="https://podminky.urs.cz/item/CS_URS_2022_02/171151111"/>
    <hyperlink ref="F210" r:id="rId6" display="https://podminky.urs.cz/item/CS_URS_2022_02/171151112"/>
    <hyperlink ref="F217" r:id="rId7" display="https://podminky.urs.cz/item/CS_URS_2022_02/171152111"/>
    <hyperlink ref="F222" r:id="rId8" display="https://podminky.urs.cz/item/CS_URS_2022_02/171201231"/>
    <hyperlink ref="F235" r:id="rId9" display="https://podminky.urs.cz/item/CS_URS_2022_02/171251201"/>
    <hyperlink ref="F248" r:id="rId10" display="https://podminky.urs.cz/item/CS_URS_2022_02/172153101"/>
    <hyperlink ref="F251" r:id="rId11" display="https://podminky.urs.cz/item/CS_URS_2022_02/172153102"/>
    <hyperlink ref="F254" r:id="rId12" display="https://podminky.urs.cz/item/CS_URS_2022_02/174151101"/>
    <hyperlink ref="F257" r:id="rId13" display="https://podminky.urs.cz/item/CS_URS_2022_02/181351103"/>
    <hyperlink ref="F262" r:id="rId14" display="https://podminky.urs.cz/item/CS_URS_2022_02/181411131"/>
    <hyperlink ref="F267" r:id="rId15" display="https://podminky.urs.cz/item/CS_URS_2022_02/181951112"/>
    <hyperlink ref="F276" r:id="rId16" display="https://podminky.urs.cz/item/CS_URS_2022_02/185804312"/>
    <hyperlink ref="F279" r:id="rId17" display="https://podminky.urs.cz/item/CS_URS_2022_02/185851121"/>
    <hyperlink ref="F285" r:id="rId18" display="https://podminky.urs.cz/item/CS_URS_2022_02/211561111"/>
    <hyperlink ref="F289" r:id="rId19" display="https://podminky.urs.cz/item/CS_URS_2022_02/212752111"/>
    <hyperlink ref="F302" r:id="rId20" display="https://podminky.urs.cz/item/CS_URS_2022_02/451315126"/>
    <hyperlink ref="F306" r:id="rId21" display="https://podminky.urs.cz/item/CS_URS_2022_02/452318510"/>
    <hyperlink ref="F310" r:id="rId22" display="https://podminky.urs.cz/item/CS_URS_2022_02/461211821"/>
    <hyperlink ref="F313" r:id="rId23" display="https://podminky.urs.cz/item/CS_URS_2022_02/463211132"/>
    <hyperlink ref="F318" r:id="rId24" display="https://podminky.urs.cz/item/CS_URS_2022_02/564851111"/>
    <hyperlink ref="F324" r:id="rId25" display="https://podminky.urs.cz/item/CS_URS_2022_02/564851114"/>
    <hyperlink ref="F328" r:id="rId26" display="https://podminky.urs.cz/item/CS_URS_2022_02/564861111"/>
    <hyperlink ref="F332" r:id="rId27" display="https://podminky.urs.cz/item/CS_URS_2022_02/564871016"/>
    <hyperlink ref="F336" r:id="rId28" display="https://podminky.urs.cz/item/CS_URS_2022_02/564952113"/>
    <hyperlink ref="F340" r:id="rId29" display="https://podminky.urs.cz/item/CS_URS_2022_02/565135121"/>
    <hyperlink ref="F345" r:id="rId30" display="https://podminky.urs.cz/item/CS_URS_2022_02/569851111"/>
    <hyperlink ref="F348" r:id="rId31" display="https://podminky.urs.cz/item/CS_URS_2022_02/569903311"/>
    <hyperlink ref="F351" r:id="rId32" display="https://podminky.urs.cz/item/CS_URS_2022_02/573191111"/>
    <hyperlink ref="F355" r:id="rId33" display="https://podminky.urs.cz/item/CS_URS_2022_02/573231107"/>
    <hyperlink ref="F362" r:id="rId34" display="https://podminky.urs.cz/item/CS_URS_2022_02/577134141"/>
    <hyperlink ref="F367" r:id="rId35" display="https://podminky.urs.cz/item/CS_URS_2022_02/577155142"/>
    <hyperlink ref="F372" r:id="rId36" display="https://podminky.urs.cz/item/CS_URS_2022_02/594511113"/>
    <hyperlink ref="F376" r:id="rId37" display="https://podminky.urs.cz/item/CS_URS_2022_02/596211210"/>
    <hyperlink ref="F382" r:id="rId38" display="https://podminky.urs.cz/item/CS_URS_2022_02/596412312"/>
    <hyperlink ref="F390" r:id="rId39" display="https://podminky.urs.cz/item/CS_URS_2022_02/871310310"/>
    <hyperlink ref="F395" r:id="rId40" display="https://podminky.urs.cz/item/CS_URS_2022_02/877310310"/>
    <hyperlink ref="F414" r:id="rId41" display="https://podminky.urs.cz/item/CS_URS_2022_02/899623161"/>
    <hyperlink ref="F419" r:id="rId42" display="https://podminky.urs.cz/item/CS_URS_2022_02/911331131"/>
    <hyperlink ref="F424" r:id="rId43" display="https://podminky.urs.cz/item/CS_URS_2022_02/911331412"/>
    <hyperlink ref="F427" r:id="rId44" display="https://podminky.urs.cz/item/CS_URS_2022_02/912211121"/>
    <hyperlink ref="F431" r:id="rId45" display="https://podminky.urs.cz/item/CS_URS_2022_02/914111111"/>
    <hyperlink ref="F455" r:id="rId46" display="https://podminky.urs.cz/item/CS_URS_2022_02/914511111"/>
    <hyperlink ref="F459" r:id="rId47" display="https://podminky.urs.cz/item/CS_URS_2022_02/915211111"/>
    <hyperlink ref="F464" r:id="rId48" display="https://podminky.urs.cz/item/CS_URS_2022_02/915211112"/>
    <hyperlink ref="F469" r:id="rId49" display="https://podminky.urs.cz/item/CS_URS_2022_02/915221112"/>
    <hyperlink ref="F472" r:id="rId50" display="https://podminky.urs.cz/item/CS_URS_2022_02/915221121"/>
    <hyperlink ref="F475" r:id="rId51" display="https://podminky.urs.cz/item/CS_URS_2022_02/915611111"/>
    <hyperlink ref="F481" r:id="rId52" display="https://podminky.urs.cz/item/CS_URS_2022_02/916131213"/>
    <hyperlink ref="F490" r:id="rId53" display="https://podminky.urs.cz/item/CS_URS_2022_02/916132113"/>
    <hyperlink ref="F495" r:id="rId54" display="https://podminky.urs.cz/item/CS_URS_2022_02/919112233"/>
    <hyperlink ref="F498" r:id="rId55" display="https://podminky.urs.cz/item/CS_URS_2022_02/919121233"/>
    <hyperlink ref="F501" r:id="rId56" display="https://podminky.urs.cz/item/CS_URS_2022_02/919726122"/>
    <hyperlink ref="F507" r:id="rId57" display="https://podminky.urs.cz/item/CS_URS_2022_02/919726123"/>
    <hyperlink ref="F510" r:id="rId58" display="https://podminky.urs.cz/item/CS_URS_2022_02/962041211"/>
    <hyperlink ref="F517" r:id="rId59" display="https://podminky.urs.cz/item/CS_URS_2022_02/962051111"/>
    <hyperlink ref="F521" r:id="rId60" display="https://podminky.urs.cz/item/CS_URS_2022_02/966005311"/>
    <hyperlink ref="F524" r:id="rId61" display="https://podminky.urs.cz/item/CS_URS_2022_02/966006132"/>
    <hyperlink ref="F528" r:id="rId62" display="https://podminky.urs.cz/item/CS_URS_2022_02/997221861"/>
    <hyperlink ref="F539" r:id="rId63" display="https://podminky.urs.cz/item/CS_URS_2022_02/997221862"/>
    <hyperlink ref="F542" r:id="rId64" display="https://podminky.urs.cz/item/CS_URS_2022_02/997221875"/>
    <hyperlink ref="F548" r:id="rId65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1038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ROUND((SUM(BE84:BE185)),2)</f>
        <v>0</v>
      </c>
      <c r="G33" s="39"/>
      <c r="H33" s="39"/>
      <c r="I33" s="149">
        <v>0.21</v>
      </c>
      <c r="J33" s="148">
        <f>ROUND(((SUM(BE84:BE185))*I33),2)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ROUND((SUM(BF84:BF185)),2)</f>
        <v>0</v>
      </c>
      <c r="G34" s="39"/>
      <c r="H34" s="39"/>
      <c r="I34" s="149">
        <v>0.15</v>
      </c>
      <c r="J34" s="148">
        <f>ROUND(((SUM(BF84:BF185))*I34),2)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ROUND((SUM(BG84:BG185)),2)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ROUND((SUM(BH84:BH185)),2)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ROUND((SUM(BI84:BI185)),2)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101.K - Kanalizace - odvodnění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299</v>
      </c>
      <c r="E62" s="175"/>
      <c r="F62" s="175"/>
      <c r="G62" s="175"/>
      <c r="H62" s="175"/>
      <c r="I62" s="175"/>
      <c r="J62" s="176">
        <f>J127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301</v>
      </c>
      <c r="E63" s="175"/>
      <c r="F63" s="175"/>
      <c r="G63" s="175"/>
      <c r="H63" s="175"/>
      <c r="I63" s="175"/>
      <c r="J63" s="176">
        <f>J133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J183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III/2341 Holoubkov - stabilizace svahu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101.K - Kanalizace - odvodnění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Holoubkov</v>
      </c>
      <c r="G78" s="41"/>
      <c r="H78" s="41"/>
      <c r="I78" s="33" t="s">
        <v>23</v>
      </c>
      <c r="J78" s="73" t="str">
        <f>IF(J12="","",J12)</f>
        <v>7. 12. 2022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134</v>
      </c>
      <c r="D83" s="181" t="s">
        <v>55</v>
      </c>
      <c r="E83" s="181" t="s">
        <v>51</v>
      </c>
      <c r="F83" s="181" t="s">
        <v>52</v>
      </c>
      <c r="G83" s="181" t="s">
        <v>135</v>
      </c>
      <c r="H83" s="181" t="s">
        <v>136</v>
      </c>
      <c r="I83" s="181" t="s">
        <v>137</v>
      </c>
      <c r="J83" s="181" t="s">
        <v>125</v>
      </c>
      <c r="K83" s="182" t="s">
        <v>138</v>
      </c>
      <c r="L83" s="183"/>
      <c r="M83" s="93" t="s">
        <v>19</v>
      </c>
      <c r="N83" s="94" t="s">
        <v>40</v>
      </c>
      <c r="O83" s="94" t="s">
        <v>139</v>
      </c>
      <c r="P83" s="94" t="s">
        <v>140</v>
      </c>
      <c r="Q83" s="94" t="s">
        <v>141</v>
      </c>
      <c r="R83" s="94" t="s">
        <v>142</v>
      </c>
      <c r="S83" s="94" t="s">
        <v>143</v>
      </c>
      <c r="T83" s="95" t="s">
        <v>144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598.3138321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126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69</v>
      </c>
      <c r="E85" s="192" t="s">
        <v>305</v>
      </c>
      <c r="F85" s="192" t="s">
        <v>306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P86+P127+P133+P183</f>
        <v>0</v>
      </c>
      <c r="Q85" s="197"/>
      <c r="R85" s="198">
        <f>R86+R127+R133+R183</f>
        <v>598.3138321</v>
      </c>
      <c r="S85" s="197"/>
      <c r="T85" s="199">
        <f>T86+T127+T133+T183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70</v>
      </c>
      <c r="AY85" s="200" t="s">
        <v>149</v>
      </c>
      <c r="BK85" s="202">
        <f>BK86+BK127+BK133+BK183</f>
        <v>0</v>
      </c>
    </row>
    <row r="86" spans="1:63" s="12" customFormat="1" ht="22.8" customHeight="1">
      <c r="A86" s="12"/>
      <c r="B86" s="189"/>
      <c r="C86" s="190"/>
      <c r="D86" s="191" t="s">
        <v>69</v>
      </c>
      <c r="E86" s="203" t="s">
        <v>78</v>
      </c>
      <c r="F86" s="203" t="s">
        <v>307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SUM(P87:P126)</f>
        <v>0</v>
      </c>
      <c r="Q86" s="197"/>
      <c r="R86" s="198">
        <f>SUM(R87:R126)</f>
        <v>500.34882000000005</v>
      </c>
      <c r="S86" s="197"/>
      <c r="T86" s="199">
        <f>SUM(T87:T126)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78</v>
      </c>
      <c r="AY86" s="200" t="s">
        <v>149</v>
      </c>
      <c r="BK86" s="202">
        <f>SUM(BK87:BK126)</f>
        <v>0</v>
      </c>
    </row>
    <row r="87" spans="1:65" s="2" customFormat="1" ht="33" customHeight="1">
      <c r="A87" s="39"/>
      <c r="B87" s="40"/>
      <c r="C87" s="205" t="s">
        <v>78</v>
      </c>
      <c r="D87" s="205" t="s">
        <v>152</v>
      </c>
      <c r="E87" s="206" t="s">
        <v>1039</v>
      </c>
      <c r="F87" s="207" t="s">
        <v>1040</v>
      </c>
      <c r="G87" s="208" t="s">
        <v>391</v>
      </c>
      <c r="H87" s="209">
        <v>222.25</v>
      </c>
      <c r="I87" s="210"/>
      <c r="J87" s="211">
        <f>ROUND(I87*H87,2)</f>
        <v>0</v>
      </c>
      <c r="K87" s="207" t="s">
        <v>156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174</v>
      </c>
      <c r="AT87" s="216" t="s">
        <v>152</v>
      </c>
      <c r="AU87" s="216" t="s">
        <v>80</v>
      </c>
      <c r="AY87" s="18" t="s">
        <v>149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174</v>
      </c>
      <c r="BM87" s="216" t="s">
        <v>1041</v>
      </c>
    </row>
    <row r="88" spans="1:47" s="2" customFormat="1" ht="12">
      <c r="A88" s="39"/>
      <c r="B88" s="40"/>
      <c r="C88" s="41"/>
      <c r="D88" s="218" t="s">
        <v>159</v>
      </c>
      <c r="E88" s="41"/>
      <c r="F88" s="219" t="s">
        <v>1042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159</v>
      </c>
      <c r="AU88" s="18" t="s">
        <v>80</v>
      </c>
    </row>
    <row r="89" spans="1:51" s="13" customFormat="1" ht="12">
      <c r="A89" s="13"/>
      <c r="B89" s="223"/>
      <c r="C89" s="224"/>
      <c r="D89" s="225" t="s">
        <v>161</v>
      </c>
      <c r="E89" s="226" t="s">
        <v>19</v>
      </c>
      <c r="F89" s="227" t="s">
        <v>1043</v>
      </c>
      <c r="G89" s="224"/>
      <c r="H89" s="226" t="s">
        <v>19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161</v>
      </c>
      <c r="AU89" s="233" t="s">
        <v>80</v>
      </c>
      <c r="AV89" s="13" t="s">
        <v>78</v>
      </c>
      <c r="AW89" s="13" t="s">
        <v>32</v>
      </c>
      <c r="AX89" s="13" t="s">
        <v>70</v>
      </c>
      <c r="AY89" s="233" t="s">
        <v>149</v>
      </c>
    </row>
    <row r="90" spans="1:51" s="14" customFormat="1" ht="12">
      <c r="A90" s="14"/>
      <c r="B90" s="234"/>
      <c r="C90" s="235"/>
      <c r="D90" s="225" t="s">
        <v>161</v>
      </c>
      <c r="E90" s="236" t="s">
        <v>19</v>
      </c>
      <c r="F90" s="237" t="s">
        <v>1044</v>
      </c>
      <c r="G90" s="235"/>
      <c r="H90" s="238">
        <v>222.25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161</v>
      </c>
      <c r="AU90" s="244" t="s">
        <v>80</v>
      </c>
      <c r="AV90" s="14" t="s">
        <v>80</v>
      </c>
      <c r="AW90" s="14" t="s">
        <v>32</v>
      </c>
      <c r="AX90" s="14" t="s">
        <v>78</v>
      </c>
      <c r="AY90" s="244" t="s">
        <v>149</v>
      </c>
    </row>
    <row r="91" spans="1:65" s="2" customFormat="1" ht="44.25" customHeight="1">
      <c r="A91" s="39"/>
      <c r="B91" s="40"/>
      <c r="C91" s="205" t="s">
        <v>80</v>
      </c>
      <c r="D91" s="205" t="s">
        <v>152</v>
      </c>
      <c r="E91" s="206" t="s">
        <v>1045</v>
      </c>
      <c r="F91" s="207" t="s">
        <v>413</v>
      </c>
      <c r="G91" s="208" t="s">
        <v>391</v>
      </c>
      <c r="H91" s="209">
        <v>339.328</v>
      </c>
      <c r="I91" s="210"/>
      <c r="J91" s="211">
        <f>ROUND(I91*H91,2)</f>
        <v>0</v>
      </c>
      <c r="K91" s="207" t="s">
        <v>156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152</v>
      </c>
      <c r="AU91" s="216" t="s">
        <v>80</v>
      </c>
      <c r="AY91" s="18" t="s">
        <v>149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174</v>
      </c>
      <c r="BM91" s="216" t="s">
        <v>1046</v>
      </c>
    </row>
    <row r="92" spans="1:47" s="2" customFormat="1" ht="12">
      <c r="A92" s="39"/>
      <c r="B92" s="40"/>
      <c r="C92" s="41"/>
      <c r="D92" s="218" t="s">
        <v>159</v>
      </c>
      <c r="E92" s="41"/>
      <c r="F92" s="219" t="s">
        <v>1047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159</v>
      </c>
      <c r="AU92" s="18" t="s">
        <v>80</v>
      </c>
    </row>
    <row r="93" spans="1:51" s="13" customFormat="1" ht="12">
      <c r="A93" s="13"/>
      <c r="B93" s="223"/>
      <c r="C93" s="224"/>
      <c r="D93" s="225" t="s">
        <v>161</v>
      </c>
      <c r="E93" s="226" t="s">
        <v>19</v>
      </c>
      <c r="F93" s="227" t="s">
        <v>317</v>
      </c>
      <c r="G93" s="224"/>
      <c r="H93" s="226" t="s">
        <v>19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161</v>
      </c>
      <c r="AU93" s="233" t="s">
        <v>80</v>
      </c>
      <c r="AV93" s="13" t="s">
        <v>78</v>
      </c>
      <c r="AW93" s="13" t="s">
        <v>32</v>
      </c>
      <c r="AX93" s="13" t="s">
        <v>70</v>
      </c>
      <c r="AY93" s="233" t="s">
        <v>149</v>
      </c>
    </row>
    <row r="94" spans="1:51" s="14" customFormat="1" ht="12">
      <c r="A94" s="14"/>
      <c r="B94" s="234"/>
      <c r="C94" s="235"/>
      <c r="D94" s="225" t="s">
        <v>161</v>
      </c>
      <c r="E94" s="236" t="s">
        <v>19</v>
      </c>
      <c r="F94" s="237" t="s">
        <v>1048</v>
      </c>
      <c r="G94" s="235"/>
      <c r="H94" s="238">
        <v>14.994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70</v>
      </c>
      <c r="AY94" s="244" t="s">
        <v>149</v>
      </c>
    </row>
    <row r="95" spans="1:51" s="14" customFormat="1" ht="12">
      <c r="A95" s="14"/>
      <c r="B95" s="234"/>
      <c r="C95" s="235"/>
      <c r="D95" s="225" t="s">
        <v>161</v>
      </c>
      <c r="E95" s="236" t="s">
        <v>19</v>
      </c>
      <c r="F95" s="237" t="s">
        <v>1049</v>
      </c>
      <c r="G95" s="235"/>
      <c r="H95" s="238">
        <v>28.168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70</v>
      </c>
      <c r="AY95" s="244" t="s">
        <v>149</v>
      </c>
    </row>
    <row r="96" spans="1:51" s="14" customFormat="1" ht="12">
      <c r="A96" s="14"/>
      <c r="B96" s="234"/>
      <c r="C96" s="235"/>
      <c r="D96" s="225" t="s">
        <v>161</v>
      </c>
      <c r="E96" s="236" t="s">
        <v>19</v>
      </c>
      <c r="F96" s="237" t="s">
        <v>1050</v>
      </c>
      <c r="G96" s="235"/>
      <c r="H96" s="238">
        <v>47.766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70</v>
      </c>
      <c r="AY96" s="244" t="s">
        <v>149</v>
      </c>
    </row>
    <row r="97" spans="1:51" s="14" customFormat="1" ht="12">
      <c r="A97" s="14"/>
      <c r="B97" s="234"/>
      <c r="C97" s="235"/>
      <c r="D97" s="225" t="s">
        <v>161</v>
      </c>
      <c r="E97" s="236" t="s">
        <v>19</v>
      </c>
      <c r="F97" s="237" t="s">
        <v>1051</v>
      </c>
      <c r="G97" s="235"/>
      <c r="H97" s="238">
        <v>50.538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70</v>
      </c>
      <c r="AY97" s="244" t="s">
        <v>149</v>
      </c>
    </row>
    <row r="98" spans="1:51" s="14" customFormat="1" ht="12">
      <c r="A98" s="14"/>
      <c r="B98" s="234"/>
      <c r="C98" s="235"/>
      <c r="D98" s="225" t="s">
        <v>161</v>
      </c>
      <c r="E98" s="236" t="s">
        <v>19</v>
      </c>
      <c r="F98" s="237" t="s">
        <v>1052</v>
      </c>
      <c r="G98" s="235"/>
      <c r="H98" s="238">
        <v>64.984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pans="1:51" s="14" customFormat="1" ht="12">
      <c r="A99" s="14"/>
      <c r="B99" s="234"/>
      <c r="C99" s="235"/>
      <c r="D99" s="225" t="s">
        <v>161</v>
      </c>
      <c r="E99" s="236" t="s">
        <v>19</v>
      </c>
      <c r="F99" s="237" t="s">
        <v>1053</v>
      </c>
      <c r="G99" s="235"/>
      <c r="H99" s="238">
        <v>132.878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pans="1:51" s="15" customFormat="1" ht="12">
      <c r="A100" s="15"/>
      <c r="B100" s="245"/>
      <c r="C100" s="246"/>
      <c r="D100" s="225" t="s">
        <v>161</v>
      </c>
      <c r="E100" s="247" t="s">
        <v>19</v>
      </c>
      <c r="F100" s="248" t="s">
        <v>207</v>
      </c>
      <c r="G100" s="246"/>
      <c r="H100" s="249">
        <v>339.328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161</v>
      </c>
      <c r="AU100" s="255" t="s">
        <v>80</v>
      </c>
      <c r="AV100" s="15" t="s">
        <v>174</v>
      </c>
      <c r="AW100" s="15" t="s">
        <v>32</v>
      </c>
      <c r="AX100" s="15" t="s">
        <v>78</v>
      </c>
      <c r="AY100" s="255" t="s">
        <v>149</v>
      </c>
    </row>
    <row r="101" spans="1:65" s="2" customFormat="1" ht="37.8" customHeight="1">
      <c r="A101" s="39"/>
      <c r="B101" s="40"/>
      <c r="C101" s="205" t="s">
        <v>169</v>
      </c>
      <c r="D101" s="205" t="s">
        <v>152</v>
      </c>
      <c r="E101" s="206" t="s">
        <v>1054</v>
      </c>
      <c r="F101" s="207" t="s">
        <v>1055</v>
      </c>
      <c r="G101" s="208" t="s">
        <v>310</v>
      </c>
      <c r="H101" s="209">
        <v>198</v>
      </c>
      <c r="I101" s="210"/>
      <c r="J101" s="211">
        <f>ROUND(I101*H101,2)</f>
        <v>0</v>
      </c>
      <c r="K101" s="207" t="s">
        <v>156</v>
      </c>
      <c r="L101" s="45"/>
      <c r="M101" s="212" t="s">
        <v>19</v>
      </c>
      <c r="N101" s="213" t="s">
        <v>41</v>
      </c>
      <c r="O101" s="85"/>
      <c r="P101" s="214">
        <f>O101*H101</f>
        <v>0</v>
      </c>
      <c r="Q101" s="214">
        <v>0.00059</v>
      </c>
      <c r="R101" s="214">
        <f>Q101*H101</f>
        <v>0.11682000000000001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174</v>
      </c>
      <c r="AT101" s="216" t="s">
        <v>152</v>
      </c>
      <c r="AU101" s="216" t="s">
        <v>80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174</v>
      </c>
      <c r="BM101" s="216" t="s">
        <v>1056</v>
      </c>
    </row>
    <row r="102" spans="1:47" s="2" customFormat="1" ht="12">
      <c r="A102" s="39"/>
      <c r="B102" s="40"/>
      <c r="C102" s="41"/>
      <c r="D102" s="218" t="s">
        <v>159</v>
      </c>
      <c r="E102" s="41"/>
      <c r="F102" s="219" t="s">
        <v>1057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159</v>
      </c>
      <c r="AU102" s="18" t="s">
        <v>80</v>
      </c>
    </row>
    <row r="103" spans="1:51" s="14" customFormat="1" ht="12">
      <c r="A103" s="14"/>
      <c r="B103" s="234"/>
      <c r="C103" s="235"/>
      <c r="D103" s="225" t="s">
        <v>161</v>
      </c>
      <c r="E103" s="236" t="s">
        <v>19</v>
      </c>
      <c r="F103" s="237" t="s">
        <v>1058</v>
      </c>
      <c r="G103" s="235"/>
      <c r="H103" s="238">
        <v>198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32</v>
      </c>
      <c r="AX103" s="14" t="s">
        <v>78</v>
      </c>
      <c r="AY103" s="244" t="s">
        <v>149</v>
      </c>
    </row>
    <row r="104" spans="1:65" s="2" customFormat="1" ht="37.8" customHeight="1">
      <c r="A104" s="39"/>
      <c r="B104" s="40"/>
      <c r="C104" s="205" t="s">
        <v>174</v>
      </c>
      <c r="D104" s="205" t="s">
        <v>152</v>
      </c>
      <c r="E104" s="206" t="s">
        <v>1059</v>
      </c>
      <c r="F104" s="207" t="s">
        <v>1060</v>
      </c>
      <c r="G104" s="208" t="s">
        <v>310</v>
      </c>
      <c r="H104" s="209">
        <v>198</v>
      </c>
      <c r="I104" s="210"/>
      <c r="J104" s="211">
        <f>ROUND(I104*H104,2)</f>
        <v>0</v>
      </c>
      <c r="K104" s="207" t="s">
        <v>156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174</v>
      </c>
      <c r="AT104" s="216" t="s">
        <v>152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1061</v>
      </c>
    </row>
    <row r="105" spans="1:47" s="2" customFormat="1" ht="12">
      <c r="A105" s="39"/>
      <c r="B105" s="40"/>
      <c r="C105" s="41"/>
      <c r="D105" s="218" t="s">
        <v>159</v>
      </c>
      <c r="E105" s="41"/>
      <c r="F105" s="219" t="s">
        <v>1062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159</v>
      </c>
      <c r="AU105" s="18" t="s">
        <v>80</v>
      </c>
    </row>
    <row r="106" spans="1:51" s="14" customFormat="1" ht="12">
      <c r="A106" s="14"/>
      <c r="B106" s="234"/>
      <c r="C106" s="235"/>
      <c r="D106" s="225" t="s">
        <v>161</v>
      </c>
      <c r="E106" s="236" t="s">
        <v>19</v>
      </c>
      <c r="F106" s="237" t="s">
        <v>1058</v>
      </c>
      <c r="G106" s="235"/>
      <c r="H106" s="238">
        <v>198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32</v>
      </c>
      <c r="AX106" s="14" t="s">
        <v>78</v>
      </c>
      <c r="AY106" s="244" t="s">
        <v>149</v>
      </c>
    </row>
    <row r="107" spans="1:65" s="2" customFormat="1" ht="44.25" customHeight="1">
      <c r="A107" s="39"/>
      <c r="B107" s="40"/>
      <c r="C107" s="205" t="s">
        <v>148</v>
      </c>
      <c r="D107" s="205" t="s">
        <v>152</v>
      </c>
      <c r="E107" s="206" t="s">
        <v>476</v>
      </c>
      <c r="F107" s="207" t="s">
        <v>477</v>
      </c>
      <c r="G107" s="208" t="s">
        <v>443</v>
      </c>
      <c r="H107" s="209">
        <v>222.25</v>
      </c>
      <c r="I107" s="210"/>
      <c r="J107" s="211">
        <f>ROUND(I107*H107,2)</f>
        <v>0</v>
      </c>
      <c r="K107" s="207" t="s">
        <v>156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1063</v>
      </c>
    </row>
    <row r="108" spans="1:47" s="2" customFormat="1" ht="12">
      <c r="A108" s="39"/>
      <c r="B108" s="40"/>
      <c r="C108" s="41"/>
      <c r="D108" s="218" t="s">
        <v>159</v>
      </c>
      <c r="E108" s="41"/>
      <c r="F108" s="219" t="s">
        <v>479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159</v>
      </c>
      <c r="AU108" s="18" t="s">
        <v>80</v>
      </c>
    </row>
    <row r="109" spans="1:51" s="13" customFormat="1" ht="12">
      <c r="A109" s="13"/>
      <c r="B109" s="223"/>
      <c r="C109" s="224"/>
      <c r="D109" s="225" t="s">
        <v>161</v>
      </c>
      <c r="E109" s="226" t="s">
        <v>19</v>
      </c>
      <c r="F109" s="227" t="s">
        <v>1064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161</v>
      </c>
      <c r="AU109" s="233" t="s">
        <v>80</v>
      </c>
      <c r="AV109" s="13" t="s">
        <v>78</v>
      </c>
      <c r="AW109" s="13" t="s">
        <v>32</v>
      </c>
      <c r="AX109" s="13" t="s">
        <v>70</v>
      </c>
      <c r="AY109" s="233" t="s">
        <v>149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1044</v>
      </c>
      <c r="G110" s="235"/>
      <c r="H110" s="238">
        <v>222.25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pans="1:65" s="2" customFormat="1" ht="37.8" customHeight="1">
      <c r="A111" s="39"/>
      <c r="B111" s="40"/>
      <c r="C111" s="205" t="s">
        <v>185</v>
      </c>
      <c r="D111" s="205" t="s">
        <v>152</v>
      </c>
      <c r="E111" s="206" t="s">
        <v>491</v>
      </c>
      <c r="F111" s="207" t="s">
        <v>492</v>
      </c>
      <c r="G111" s="208" t="s">
        <v>391</v>
      </c>
      <c r="H111" s="209">
        <v>353.79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1065</v>
      </c>
    </row>
    <row r="112" spans="1:47" s="2" customFormat="1" ht="12">
      <c r="A112" s="39"/>
      <c r="B112" s="40"/>
      <c r="C112" s="41"/>
      <c r="D112" s="218" t="s">
        <v>159</v>
      </c>
      <c r="E112" s="41"/>
      <c r="F112" s="219" t="s">
        <v>494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pans="1:51" s="13" customFormat="1" ht="12">
      <c r="A113" s="13"/>
      <c r="B113" s="223"/>
      <c r="C113" s="224"/>
      <c r="D113" s="225" t="s">
        <v>161</v>
      </c>
      <c r="E113" s="226" t="s">
        <v>19</v>
      </c>
      <c r="F113" s="227" t="s">
        <v>1043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161</v>
      </c>
      <c r="AU113" s="233" t="s">
        <v>80</v>
      </c>
      <c r="AV113" s="13" t="s">
        <v>78</v>
      </c>
      <c r="AW113" s="13" t="s">
        <v>32</v>
      </c>
      <c r="AX113" s="13" t="s">
        <v>70</v>
      </c>
      <c r="AY113" s="233" t="s">
        <v>149</v>
      </c>
    </row>
    <row r="114" spans="1:51" s="14" customFormat="1" ht="12">
      <c r="A114" s="14"/>
      <c r="B114" s="234"/>
      <c r="C114" s="235"/>
      <c r="D114" s="225" t="s">
        <v>161</v>
      </c>
      <c r="E114" s="236" t="s">
        <v>19</v>
      </c>
      <c r="F114" s="237" t="s">
        <v>1066</v>
      </c>
      <c r="G114" s="235"/>
      <c r="H114" s="238">
        <v>353.79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32</v>
      </c>
      <c r="AX114" s="14" t="s">
        <v>78</v>
      </c>
      <c r="AY114" s="244" t="s">
        <v>149</v>
      </c>
    </row>
    <row r="115" spans="1:65" s="2" customFormat="1" ht="44.25" customHeight="1">
      <c r="A115" s="39"/>
      <c r="B115" s="40"/>
      <c r="C115" s="205" t="s">
        <v>189</v>
      </c>
      <c r="D115" s="205" t="s">
        <v>152</v>
      </c>
      <c r="E115" s="206" t="s">
        <v>508</v>
      </c>
      <c r="F115" s="207" t="s">
        <v>509</v>
      </c>
      <c r="G115" s="208" t="s">
        <v>391</v>
      </c>
      <c r="H115" s="209">
        <v>260.238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1067</v>
      </c>
    </row>
    <row r="116" spans="1:47" s="2" customFormat="1" ht="12">
      <c r="A116" s="39"/>
      <c r="B116" s="40"/>
      <c r="C116" s="41"/>
      <c r="D116" s="218" t="s">
        <v>159</v>
      </c>
      <c r="E116" s="41"/>
      <c r="F116" s="219" t="s">
        <v>511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pans="1:51" s="13" customFormat="1" ht="12">
      <c r="A117" s="13"/>
      <c r="B117" s="223"/>
      <c r="C117" s="224"/>
      <c r="D117" s="225" t="s">
        <v>161</v>
      </c>
      <c r="E117" s="226" t="s">
        <v>19</v>
      </c>
      <c r="F117" s="227" t="s">
        <v>1068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161</v>
      </c>
      <c r="AU117" s="233" t="s">
        <v>80</v>
      </c>
      <c r="AV117" s="13" t="s">
        <v>78</v>
      </c>
      <c r="AW117" s="13" t="s">
        <v>32</v>
      </c>
      <c r="AX117" s="13" t="s">
        <v>70</v>
      </c>
      <c r="AY117" s="233" t="s">
        <v>149</v>
      </c>
    </row>
    <row r="118" spans="1:51" s="14" customFormat="1" ht="12">
      <c r="A118" s="14"/>
      <c r="B118" s="234"/>
      <c r="C118" s="235"/>
      <c r="D118" s="225" t="s">
        <v>161</v>
      </c>
      <c r="E118" s="236" t="s">
        <v>19</v>
      </c>
      <c r="F118" s="237" t="s">
        <v>1069</v>
      </c>
      <c r="G118" s="235"/>
      <c r="H118" s="238">
        <v>10.094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70</v>
      </c>
      <c r="AY118" s="244" t="s">
        <v>149</v>
      </c>
    </row>
    <row r="119" spans="1:51" s="14" customFormat="1" ht="12">
      <c r="A119" s="14"/>
      <c r="B119" s="234"/>
      <c r="C119" s="235"/>
      <c r="D119" s="225" t="s">
        <v>161</v>
      </c>
      <c r="E119" s="236" t="s">
        <v>19</v>
      </c>
      <c r="F119" s="237" t="s">
        <v>1070</v>
      </c>
      <c r="G119" s="235"/>
      <c r="H119" s="238">
        <v>20.328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70</v>
      </c>
      <c r="AY119" s="244" t="s">
        <v>149</v>
      </c>
    </row>
    <row r="120" spans="1:51" s="14" customFormat="1" ht="12">
      <c r="A120" s="14"/>
      <c r="B120" s="234"/>
      <c r="C120" s="235"/>
      <c r="D120" s="225" t="s">
        <v>161</v>
      </c>
      <c r="E120" s="236" t="s">
        <v>19</v>
      </c>
      <c r="F120" s="237" t="s">
        <v>1071</v>
      </c>
      <c r="G120" s="235"/>
      <c r="H120" s="238">
        <v>34.896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161</v>
      </c>
      <c r="AU120" s="244" t="s">
        <v>80</v>
      </c>
      <c r="AV120" s="14" t="s">
        <v>80</v>
      </c>
      <c r="AW120" s="14" t="s">
        <v>32</v>
      </c>
      <c r="AX120" s="14" t="s">
        <v>70</v>
      </c>
      <c r="AY120" s="244" t="s">
        <v>149</v>
      </c>
    </row>
    <row r="121" spans="1:51" s="14" customFormat="1" ht="12">
      <c r="A121" s="14"/>
      <c r="B121" s="234"/>
      <c r="C121" s="235"/>
      <c r="D121" s="225" t="s">
        <v>161</v>
      </c>
      <c r="E121" s="236" t="s">
        <v>19</v>
      </c>
      <c r="F121" s="237" t="s">
        <v>1072</v>
      </c>
      <c r="G121" s="235"/>
      <c r="H121" s="238">
        <v>38.358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161</v>
      </c>
      <c r="AU121" s="244" t="s">
        <v>80</v>
      </c>
      <c r="AV121" s="14" t="s">
        <v>80</v>
      </c>
      <c r="AW121" s="14" t="s">
        <v>32</v>
      </c>
      <c r="AX121" s="14" t="s">
        <v>70</v>
      </c>
      <c r="AY121" s="244" t="s">
        <v>149</v>
      </c>
    </row>
    <row r="122" spans="1:51" s="14" customFormat="1" ht="12">
      <c r="A122" s="14"/>
      <c r="B122" s="234"/>
      <c r="C122" s="235"/>
      <c r="D122" s="225" t="s">
        <v>161</v>
      </c>
      <c r="E122" s="236" t="s">
        <v>19</v>
      </c>
      <c r="F122" s="237" t="s">
        <v>1073</v>
      </c>
      <c r="G122" s="235"/>
      <c r="H122" s="238">
        <v>51.334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70</v>
      </c>
      <c r="AY122" s="244" t="s">
        <v>149</v>
      </c>
    </row>
    <row r="123" spans="1:51" s="14" customFormat="1" ht="12">
      <c r="A123" s="14"/>
      <c r="B123" s="234"/>
      <c r="C123" s="235"/>
      <c r="D123" s="225" t="s">
        <v>161</v>
      </c>
      <c r="E123" s="236" t="s">
        <v>19</v>
      </c>
      <c r="F123" s="237" t="s">
        <v>1074</v>
      </c>
      <c r="G123" s="235"/>
      <c r="H123" s="238">
        <v>105.228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161</v>
      </c>
      <c r="AU123" s="244" t="s">
        <v>80</v>
      </c>
      <c r="AV123" s="14" t="s">
        <v>80</v>
      </c>
      <c r="AW123" s="14" t="s">
        <v>32</v>
      </c>
      <c r="AX123" s="14" t="s">
        <v>70</v>
      </c>
      <c r="AY123" s="244" t="s">
        <v>149</v>
      </c>
    </row>
    <row r="124" spans="1:51" s="15" customFormat="1" ht="12">
      <c r="A124" s="15"/>
      <c r="B124" s="245"/>
      <c r="C124" s="246"/>
      <c r="D124" s="225" t="s">
        <v>161</v>
      </c>
      <c r="E124" s="247" t="s">
        <v>19</v>
      </c>
      <c r="F124" s="248" t="s">
        <v>207</v>
      </c>
      <c r="G124" s="246"/>
      <c r="H124" s="249">
        <v>260.238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161</v>
      </c>
      <c r="AU124" s="255" t="s">
        <v>80</v>
      </c>
      <c r="AV124" s="15" t="s">
        <v>174</v>
      </c>
      <c r="AW124" s="15" t="s">
        <v>32</v>
      </c>
      <c r="AX124" s="15" t="s">
        <v>78</v>
      </c>
      <c r="AY124" s="255" t="s">
        <v>149</v>
      </c>
    </row>
    <row r="125" spans="1:65" s="2" customFormat="1" ht="16.5" customHeight="1">
      <c r="A125" s="39"/>
      <c r="B125" s="40"/>
      <c r="C125" s="259" t="s">
        <v>195</v>
      </c>
      <c r="D125" s="259" t="s">
        <v>440</v>
      </c>
      <c r="E125" s="260" t="s">
        <v>471</v>
      </c>
      <c r="F125" s="261" t="s">
        <v>472</v>
      </c>
      <c r="G125" s="262" t="s">
        <v>443</v>
      </c>
      <c r="H125" s="263">
        <v>500.232</v>
      </c>
      <c r="I125" s="264"/>
      <c r="J125" s="265">
        <f>ROUND(I125*H125,2)</f>
        <v>0</v>
      </c>
      <c r="K125" s="261" t="s">
        <v>156</v>
      </c>
      <c r="L125" s="266"/>
      <c r="M125" s="267" t="s">
        <v>19</v>
      </c>
      <c r="N125" s="268" t="s">
        <v>41</v>
      </c>
      <c r="O125" s="85"/>
      <c r="P125" s="214">
        <f>O125*H125</f>
        <v>0</v>
      </c>
      <c r="Q125" s="214">
        <v>1</v>
      </c>
      <c r="R125" s="214">
        <f>Q125*H125</f>
        <v>500.232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195</v>
      </c>
      <c r="AT125" s="216" t="s">
        <v>440</v>
      </c>
      <c r="AU125" s="216" t="s">
        <v>80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174</v>
      </c>
      <c r="BM125" s="216" t="s">
        <v>1075</v>
      </c>
    </row>
    <row r="126" spans="1:51" s="14" customFormat="1" ht="12">
      <c r="A126" s="14"/>
      <c r="B126" s="234"/>
      <c r="C126" s="235"/>
      <c r="D126" s="225" t="s">
        <v>161</v>
      </c>
      <c r="E126" s="236" t="s">
        <v>19</v>
      </c>
      <c r="F126" s="237" t="s">
        <v>1076</v>
      </c>
      <c r="G126" s="235"/>
      <c r="H126" s="238">
        <v>500.232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161</v>
      </c>
      <c r="AU126" s="244" t="s">
        <v>80</v>
      </c>
      <c r="AV126" s="14" t="s">
        <v>80</v>
      </c>
      <c r="AW126" s="14" t="s">
        <v>32</v>
      </c>
      <c r="AX126" s="14" t="s">
        <v>78</v>
      </c>
      <c r="AY126" s="244" t="s">
        <v>149</v>
      </c>
    </row>
    <row r="127" spans="1:63" s="12" customFormat="1" ht="22.8" customHeight="1">
      <c r="A127" s="12"/>
      <c r="B127" s="189"/>
      <c r="C127" s="190"/>
      <c r="D127" s="191" t="s">
        <v>69</v>
      </c>
      <c r="E127" s="203" t="s">
        <v>174</v>
      </c>
      <c r="F127" s="203" t="s">
        <v>595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SUM(P128:P132)</f>
        <v>0</v>
      </c>
      <c r="Q127" s="197"/>
      <c r="R127" s="198">
        <f>SUM(R128:R132)</f>
        <v>0</v>
      </c>
      <c r="S127" s="197"/>
      <c r="T127" s="199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78</v>
      </c>
      <c r="AT127" s="201" t="s">
        <v>69</v>
      </c>
      <c r="AU127" s="201" t="s">
        <v>78</v>
      </c>
      <c r="AY127" s="200" t="s">
        <v>149</v>
      </c>
      <c r="BK127" s="202">
        <f>SUM(BK128:BK132)</f>
        <v>0</v>
      </c>
    </row>
    <row r="128" spans="1:65" s="2" customFormat="1" ht="24.15" customHeight="1">
      <c r="A128" s="39"/>
      <c r="B128" s="40"/>
      <c r="C128" s="205" t="s">
        <v>201</v>
      </c>
      <c r="D128" s="205" t="s">
        <v>152</v>
      </c>
      <c r="E128" s="206" t="s">
        <v>597</v>
      </c>
      <c r="F128" s="207" t="s">
        <v>598</v>
      </c>
      <c r="G128" s="208" t="s">
        <v>310</v>
      </c>
      <c r="H128" s="209">
        <v>161.34</v>
      </c>
      <c r="I128" s="210"/>
      <c r="J128" s="211">
        <f>ROUND(I128*H128,2)</f>
        <v>0</v>
      </c>
      <c r="K128" s="207" t="s">
        <v>156</v>
      </c>
      <c r="L128" s="45"/>
      <c r="M128" s="212" t="s">
        <v>19</v>
      </c>
      <c r="N128" s="213" t="s">
        <v>41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174</v>
      </c>
      <c r="AT128" s="216" t="s">
        <v>152</v>
      </c>
      <c r="AU128" s="216" t="s">
        <v>80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78</v>
      </c>
      <c r="BK128" s="217">
        <f>ROUND(I128*H128,2)</f>
        <v>0</v>
      </c>
      <c r="BL128" s="18" t="s">
        <v>174</v>
      </c>
      <c r="BM128" s="216" t="s">
        <v>1077</v>
      </c>
    </row>
    <row r="129" spans="1:47" s="2" customFormat="1" ht="12">
      <c r="A129" s="39"/>
      <c r="B129" s="40"/>
      <c r="C129" s="41"/>
      <c r="D129" s="218" t="s">
        <v>159</v>
      </c>
      <c r="E129" s="41"/>
      <c r="F129" s="219" t="s">
        <v>600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159</v>
      </c>
      <c r="AU129" s="18" t="s">
        <v>80</v>
      </c>
    </row>
    <row r="130" spans="1:51" s="14" customFormat="1" ht="12">
      <c r="A130" s="14"/>
      <c r="B130" s="234"/>
      <c r="C130" s="235"/>
      <c r="D130" s="225" t="s">
        <v>161</v>
      </c>
      <c r="E130" s="236" t="s">
        <v>19</v>
      </c>
      <c r="F130" s="237" t="s">
        <v>1078</v>
      </c>
      <c r="G130" s="235"/>
      <c r="H130" s="238">
        <v>153.34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161</v>
      </c>
      <c r="AU130" s="244" t="s">
        <v>80</v>
      </c>
      <c r="AV130" s="14" t="s">
        <v>80</v>
      </c>
      <c r="AW130" s="14" t="s">
        <v>32</v>
      </c>
      <c r="AX130" s="14" t="s">
        <v>70</v>
      </c>
      <c r="AY130" s="244" t="s">
        <v>149</v>
      </c>
    </row>
    <row r="131" spans="1:51" s="14" customFormat="1" ht="12">
      <c r="A131" s="14"/>
      <c r="B131" s="234"/>
      <c r="C131" s="235"/>
      <c r="D131" s="225" t="s">
        <v>161</v>
      </c>
      <c r="E131" s="236" t="s">
        <v>19</v>
      </c>
      <c r="F131" s="237" t="s">
        <v>1079</v>
      </c>
      <c r="G131" s="235"/>
      <c r="H131" s="238">
        <v>8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161</v>
      </c>
      <c r="AU131" s="244" t="s">
        <v>80</v>
      </c>
      <c r="AV131" s="14" t="s">
        <v>80</v>
      </c>
      <c r="AW131" s="14" t="s">
        <v>32</v>
      </c>
      <c r="AX131" s="14" t="s">
        <v>70</v>
      </c>
      <c r="AY131" s="244" t="s">
        <v>149</v>
      </c>
    </row>
    <row r="132" spans="1:51" s="15" customFormat="1" ht="12">
      <c r="A132" s="15"/>
      <c r="B132" s="245"/>
      <c r="C132" s="246"/>
      <c r="D132" s="225" t="s">
        <v>161</v>
      </c>
      <c r="E132" s="247" t="s">
        <v>19</v>
      </c>
      <c r="F132" s="248" t="s">
        <v>207</v>
      </c>
      <c r="G132" s="246"/>
      <c r="H132" s="249">
        <v>161.34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161</v>
      </c>
      <c r="AU132" s="255" t="s">
        <v>80</v>
      </c>
      <c r="AV132" s="15" t="s">
        <v>174</v>
      </c>
      <c r="AW132" s="15" t="s">
        <v>32</v>
      </c>
      <c r="AX132" s="15" t="s">
        <v>78</v>
      </c>
      <c r="AY132" s="255" t="s">
        <v>149</v>
      </c>
    </row>
    <row r="133" spans="1:63" s="12" customFormat="1" ht="22.8" customHeight="1">
      <c r="A133" s="12"/>
      <c r="B133" s="189"/>
      <c r="C133" s="190"/>
      <c r="D133" s="191" t="s">
        <v>69</v>
      </c>
      <c r="E133" s="203" t="s">
        <v>195</v>
      </c>
      <c r="F133" s="203" t="s">
        <v>738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SUM(P134:P182)</f>
        <v>0</v>
      </c>
      <c r="Q133" s="197"/>
      <c r="R133" s="198">
        <f>SUM(R134:R182)</f>
        <v>97.9650121</v>
      </c>
      <c r="S133" s="197"/>
      <c r="T133" s="199">
        <f>SUM(T134:T182)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78</v>
      </c>
      <c r="AT133" s="201" t="s">
        <v>69</v>
      </c>
      <c r="AU133" s="201" t="s">
        <v>78</v>
      </c>
      <c r="AY133" s="200" t="s">
        <v>149</v>
      </c>
      <c r="BK133" s="202">
        <f>SUM(BK134:BK182)</f>
        <v>0</v>
      </c>
    </row>
    <row r="134" spans="1:65" s="2" customFormat="1" ht="33" customHeight="1">
      <c r="A134" s="39"/>
      <c r="B134" s="40"/>
      <c r="C134" s="205" t="s">
        <v>208</v>
      </c>
      <c r="D134" s="205" t="s">
        <v>152</v>
      </c>
      <c r="E134" s="206" t="s">
        <v>1080</v>
      </c>
      <c r="F134" s="207" t="s">
        <v>1081</v>
      </c>
      <c r="G134" s="208" t="s">
        <v>382</v>
      </c>
      <c r="H134" s="209">
        <v>116.1</v>
      </c>
      <c r="I134" s="210"/>
      <c r="J134" s="211">
        <f>ROUND(I134*H134,2)</f>
        <v>0</v>
      </c>
      <c r="K134" s="207" t="s">
        <v>156</v>
      </c>
      <c r="L134" s="45"/>
      <c r="M134" s="212" t="s">
        <v>19</v>
      </c>
      <c r="N134" s="213" t="s">
        <v>41</v>
      </c>
      <c r="O134" s="85"/>
      <c r="P134" s="214">
        <f>O134*H134</f>
        <v>0</v>
      </c>
      <c r="Q134" s="214">
        <v>2E-05</v>
      </c>
      <c r="R134" s="214">
        <f>Q134*H134</f>
        <v>0.0023220000000000003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174</v>
      </c>
      <c r="AT134" s="216" t="s">
        <v>152</v>
      </c>
      <c r="AU134" s="216" t="s">
        <v>80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78</v>
      </c>
      <c r="BK134" s="217">
        <f>ROUND(I134*H134,2)</f>
        <v>0</v>
      </c>
      <c r="BL134" s="18" t="s">
        <v>174</v>
      </c>
      <c r="BM134" s="216" t="s">
        <v>1082</v>
      </c>
    </row>
    <row r="135" spans="1:47" s="2" customFormat="1" ht="12">
      <c r="A135" s="39"/>
      <c r="B135" s="40"/>
      <c r="C135" s="41"/>
      <c r="D135" s="218" t="s">
        <v>159</v>
      </c>
      <c r="E135" s="41"/>
      <c r="F135" s="219" t="s">
        <v>1083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159</v>
      </c>
      <c r="AU135" s="18" t="s">
        <v>80</v>
      </c>
    </row>
    <row r="136" spans="1:51" s="14" customFormat="1" ht="12">
      <c r="A136" s="14"/>
      <c r="B136" s="234"/>
      <c r="C136" s="235"/>
      <c r="D136" s="225" t="s">
        <v>161</v>
      </c>
      <c r="E136" s="236" t="s">
        <v>19</v>
      </c>
      <c r="F136" s="237" t="s">
        <v>1084</v>
      </c>
      <c r="G136" s="235"/>
      <c r="H136" s="238">
        <v>116.1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161</v>
      </c>
      <c r="AU136" s="244" t="s">
        <v>80</v>
      </c>
      <c r="AV136" s="14" t="s">
        <v>80</v>
      </c>
      <c r="AW136" s="14" t="s">
        <v>32</v>
      </c>
      <c r="AX136" s="14" t="s">
        <v>78</v>
      </c>
      <c r="AY136" s="244" t="s">
        <v>149</v>
      </c>
    </row>
    <row r="137" spans="1:65" s="2" customFormat="1" ht="24.15" customHeight="1">
      <c r="A137" s="39"/>
      <c r="B137" s="40"/>
      <c r="C137" s="259" t="s">
        <v>214</v>
      </c>
      <c r="D137" s="259" t="s">
        <v>440</v>
      </c>
      <c r="E137" s="260" t="s">
        <v>1085</v>
      </c>
      <c r="F137" s="261" t="s">
        <v>1086</v>
      </c>
      <c r="G137" s="262" t="s">
        <v>382</v>
      </c>
      <c r="H137" s="263">
        <v>117.842</v>
      </c>
      <c r="I137" s="264"/>
      <c r="J137" s="265">
        <f>ROUND(I137*H137,2)</f>
        <v>0</v>
      </c>
      <c r="K137" s="261" t="s">
        <v>156</v>
      </c>
      <c r="L137" s="266"/>
      <c r="M137" s="267" t="s">
        <v>19</v>
      </c>
      <c r="N137" s="268" t="s">
        <v>41</v>
      </c>
      <c r="O137" s="85"/>
      <c r="P137" s="214">
        <f>O137*H137</f>
        <v>0</v>
      </c>
      <c r="Q137" s="214">
        <v>0.008</v>
      </c>
      <c r="R137" s="214">
        <f>Q137*H137</f>
        <v>0.942736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195</v>
      </c>
      <c r="AT137" s="216" t="s">
        <v>440</v>
      </c>
      <c r="AU137" s="216" t="s">
        <v>80</v>
      </c>
      <c r="AY137" s="18" t="s">
        <v>149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78</v>
      </c>
      <c r="BK137" s="217">
        <f>ROUND(I137*H137,2)</f>
        <v>0</v>
      </c>
      <c r="BL137" s="18" t="s">
        <v>174</v>
      </c>
      <c r="BM137" s="216" t="s">
        <v>1087</v>
      </c>
    </row>
    <row r="138" spans="1:51" s="14" customFormat="1" ht="12">
      <c r="A138" s="14"/>
      <c r="B138" s="234"/>
      <c r="C138" s="235"/>
      <c r="D138" s="225" t="s">
        <v>161</v>
      </c>
      <c r="E138" s="235"/>
      <c r="F138" s="237" t="s">
        <v>1088</v>
      </c>
      <c r="G138" s="235"/>
      <c r="H138" s="238">
        <v>117.842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161</v>
      </c>
      <c r="AU138" s="244" t="s">
        <v>80</v>
      </c>
      <c r="AV138" s="14" t="s">
        <v>80</v>
      </c>
      <c r="AW138" s="14" t="s">
        <v>4</v>
      </c>
      <c r="AX138" s="14" t="s">
        <v>78</v>
      </c>
      <c r="AY138" s="244" t="s">
        <v>149</v>
      </c>
    </row>
    <row r="139" spans="1:65" s="2" customFormat="1" ht="24.15" customHeight="1">
      <c r="A139" s="39"/>
      <c r="B139" s="40"/>
      <c r="C139" s="205" t="s">
        <v>220</v>
      </c>
      <c r="D139" s="205" t="s">
        <v>152</v>
      </c>
      <c r="E139" s="206" t="s">
        <v>1089</v>
      </c>
      <c r="F139" s="207" t="s">
        <v>1090</v>
      </c>
      <c r="G139" s="208" t="s">
        <v>382</v>
      </c>
      <c r="H139" s="209">
        <v>116.1</v>
      </c>
      <c r="I139" s="210"/>
      <c r="J139" s="211">
        <f>ROUND(I139*H139,2)</f>
        <v>0</v>
      </c>
      <c r="K139" s="207" t="s">
        <v>1091</v>
      </c>
      <c r="L139" s="45"/>
      <c r="M139" s="212" t="s">
        <v>19</v>
      </c>
      <c r="N139" s="213" t="s">
        <v>41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174</v>
      </c>
      <c r="AT139" s="216" t="s">
        <v>152</v>
      </c>
      <c r="AU139" s="216" t="s">
        <v>80</v>
      </c>
      <c r="AY139" s="18" t="s">
        <v>149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78</v>
      </c>
      <c r="BK139" s="217">
        <f>ROUND(I139*H139,2)</f>
        <v>0</v>
      </c>
      <c r="BL139" s="18" t="s">
        <v>174</v>
      </c>
      <c r="BM139" s="216" t="s">
        <v>1092</v>
      </c>
    </row>
    <row r="140" spans="1:65" s="2" customFormat="1" ht="44.25" customHeight="1">
      <c r="A140" s="39"/>
      <c r="B140" s="40"/>
      <c r="C140" s="205" t="s">
        <v>227</v>
      </c>
      <c r="D140" s="205" t="s">
        <v>152</v>
      </c>
      <c r="E140" s="206" t="s">
        <v>1093</v>
      </c>
      <c r="F140" s="207" t="s">
        <v>1094</v>
      </c>
      <c r="G140" s="208" t="s">
        <v>315</v>
      </c>
      <c r="H140" s="209">
        <v>6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2.11676</v>
      </c>
      <c r="R140" s="214">
        <f>Q140*H140</f>
        <v>12.700560000000001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1095</v>
      </c>
    </row>
    <row r="141" spans="1:47" s="2" customFormat="1" ht="12">
      <c r="A141" s="39"/>
      <c r="B141" s="40"/>
      <c r="C141" s="41"/>
      <c r="D141" s="218" t="s">
        <v>159</v>
      </c>
      <c r="E141" s="41"/>
      <c r="F141" s="219" t="s">
        <v>1096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pans="1:51" s="14" customFormat="1" ht="12">
      <c r="A142" s="14"/>
      <c r="B142" s="234"/>
      <c r="C142" s="235"/>
      <c r="D142" s="225" t="s">
        <v>161</v>
      </c>
      <c r="E142" s="236" t="s">
        <v>19</v>
      </c>
      <c r="F142" s="237" t="s">
        <v>1097</v>
      </c>
      <c r="G142" s="235"/>
      <c r="H142" s="238">
        <v>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78</v>
      </c>
      <c r="AY142" s="244" t="s">
        <v>149</v>
      </c>
    </row>
    <row r="143" spans="1:65" s="2" customFormat="1" ht="33" customHeight="1">
      <c r="A143" s="39"/>
      <c r="B143" s="40"/>
      <c r="C143" s="259" t="s">
        <v>235</v>
      </c>
      <c r="D143" s="259" t="s">
        <v>440</v>
      </c>
      <c r="E143" s="260" t="s">
        <v>1098</v>
      </c>
      <c r="F143" s="261" t="s">
        <v>1099</v>
      </c>
      <c r="G143" s="262" t="s">
        <v>315</v>
      </c>
      <c r="H143" s="263">
        <v>6</v>
      </c>
      <c r="I143" s="264"/>
      <c r="J143" s="265">
        <f>ROUND(I143*H143,2)</f>
        <v>0</v>
      </c>
      <c r="K143" s="261" t="s">
        <v>156</v>
      </c>
      <c r="L143" s="266"/>
      <c r="M143" s="267" t="s">
        <v>19</v>
      </c>
      <c r="N143" s="268" t="s">
        <v>41</v>
      </c>
      <c r="O143" s="85"/>
      <c r="P143" s="214">
        <f>O143*H143</f>
        <v>0</v>
      </c>
      <c r="Q143" s="214">
        <v>0.505</v>
      </c>
      <c r="R143" s="214">
        <f>Q143*H143</f>
        <v>3.0300000000000002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195</v>
      </c>
      <c r="AT143" s="216" t="s">
        <v>440</v>
      </c>
      <c r="AU143" s="216" t="s">
        <v>80</v>
      </c>
      <c r="AY143" s="18" t="s">
        <v>149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78</v>
      </c>
      <c r="BK143" s="217">
        <f>ROUND(I143*H143,2)</f>
        <v>0</v>
      </c>
      <c r="BL143" s="18" t="s">
        <v>174</v>
      </c>
      <c r="BM143" s="216" t="s">
        <v>1100</v>
      </c>
    </row>
    <row r="144" spans="1:51" s="14" customFormat="1" ht="12">
      <c r="A144" s="14"/>
      <c r="B144" s="234"/>
      <c r="C144" s="235"/>
      <c r="D144" s="225" t="s">
        <v>161</v>
      </c>
      <c r="E144" s="236" t="s">
        <v>19</v>
      </c>
      <c r="F144" s="237" t="s">
        <v>185</v>
      </c>
      <c r="G144" s="235"/>
      <c r="H144" s="238">
        <v>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161</v>
      </c>
      <c r="AU144" s="244" t="s">
        <v>80</v>
      </c>
      <c r="AV144" s="14" t="s">
        <v>80</v>
      </c>
      <c r="AW144" s="14" t="s">
        <v>32</v>
      </c>
      <c r="AX144" s="14" t="s">
        <v>78</v>
      </c>
      <c r="AY144" s="244" t="s">
        <v>149</v>
      </c>
    </row>
    <row r="145" spans="1:65" s="2" customFormat="1" ht="21.75" customHeight="1">
      <c r="A145" s="39"/>
      <c r="B145" s="40"/>
      <c r="C145" s="259" t="s">
        <v>8</v>
      </c>
      <c r="D145" s="259" t="s">
        <v>440</v>
      </c>
      <c r="E145" s="260" t="s">
        <v>1101</v>
      </c>
      <c r="F145" s="261" t="s">
        <v>1102</v>
      </c>
      <c r="G145" s="262" t="s">
        <v>315</v>
      </c>
      <c r="H145" s="263">
        <v>4</v>
      </c>
      <c r="I145" s="264"/>
      <c r="J145" s="265">
        <f>ROUND(I145*H145,2)</f>
        <v>0</v>
      </c>
      <c r="K145" s="261" t="s">
        <v>156</v>
      </c>
      <c r="L145" s="266"/>
      <c r="M145" s="267" t="s">
        <v>19</v>
      </c>
      <c r="N145" s="268" t="s">
        <v>41</v>
      </c>
      <c r="O145" s="85"/>
      <c r="P145" s="214">
        <f>O145*H145</f>
        <v>0</v>
      </c>
      <c r="Q145" s="214">
        <v>0.254</v>
      </c>
      <c r="R145" s="214">
        <f>Q145*H145</f>
        <v>1.016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195</v>
      </c>
      <c r="AT145" s="216" t="s">
        <v>440</v>
      </c>
      <c r="AU145" s="216" t="s">
        <v>80</v>
      </c>
      <c r="AY145" s="18" t="s">
        <v>149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78</v>
      </c>
      <c r="BK145" s="217">
        <f>ROUND(I145*H145,2)</f>
        <v>0</v>
      </c>
      <c r="BL145" s="18" t="s">
        <v>174</v>
      </c>
      <c r="BM145" s="216" t="s">
        <v>1103</v>
      </c>
    </row>
    <row r="146" spans="1:51" s="14" customFormat="1" ht="12">
      <c r="A146" s="14"/>
      <c r="B146" s="234"/>
      <c r="C146" s="235"/>
      <c r="D146" s="225" t="s">
        <v>161</v>
      </c>
      <c r="E146" s="236" t="s">
        <v>19</v>
      </c>
      <c r="F146" s="237" t="s">
        <v>1104</v>
      </c>
      <c r="G146" s="235"/>
      <c r="H146" s="238">
        <v>4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70</v>
      </c>
      <c r="AY146" s="244" t="s">
        <v>149</v>
      </c>
    </row>
    <row r="147" spans="1:51" s="15" customFormat="1" ht="12">
      <c r="A147" s="15"/>
      <c r="B147" s="245"/>
      <c r="C147" s="246"/>
      <c r="D147" s="225" t="s">
        <v>161</v>
      </c>
      <c r="E147" s="247" t="s">
        <v>19</v>
      </c>
      <c r="F147" s="248" t="s">
        <v>207</v>
      </c>
      <c r="G147" s="246"/>
      <c r="H147" s="249">
        <v>4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161</v>
      </c>
      <c r="AU147" s="255" t="s">
        <v>80</v>
      </c>
      <c r="AV147" s="15" t="s">
        <v>174</v>
      </c>
      <c r="AW147" s="15" t="s">
        <v>32</v>
      </c>
      <c r="AX147" s="15" t="s">
        <v>78</v>
      </c>
      <c r="AY147" s="255" t="s">
        <v>149</v>
      </c>
    </row>
    <row r="148" spans="1:65" s="2" customFormat="1" ht="21.75" customHeight="1">
      <c r="A148" s="39"/>
      <c r="B148" s="40"/>
      <c r="C148" s="259" t="s">
        <v>245</v>
      </c>
      <c r="D148" s="259" t="s">
        <v>440</v>
      </c>
      <c r="E148" s="260" t="s">
        <v>1105</v>
      </c>
      <c r="F148" s="261" t="s">
        <v>1106</v>
      </c>
      <c r="G148" s="262" t="s">
        <v>315</v>
      </c>
      <c r="H148" s="263">
        <v>3</v>
      </c>
      <c r="I148" s="264"/>
      <c r="J148" s="265">
        <f>ROUND(I148*H148,2)</f>
        <v>0</v>
      </c>
      <c r="K148" s="261" t="s">
        <v>156</v>
      </c>
      <c r="L148" s="266"/>
      <c r="M148" s="267" t="s">
        <v>19</v>
      </c>
      <c r="N148" s="268" t="s">
        <v>41</v>
      </c>
      <c r="O148" s="85"/>
      <c r="P148" s="214">
        <f>O148*H148</f>
        <v>0</v>
      </c>
      <c r="Q148" s="214">
        <v>0.506</v>
      </c>
      <c r="R148" s="214">
        <f>Q148*H148</f>
        <v>1.518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195</v>
      </c>
      <c r="AT148" s="216" t="s">
        <v>440</v>
      </c>
      <c r="AU148" s="216" t="s">
        <v>80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78</v>
      </c>
      <c r="BK148" s="217">
        <f>ROUND(I148*H148,2)</f>
        <v>0</v>
      </c>
      <c r="BL148" s="18" t="s">
        <v>174</v>
      </c>
      <c r="BM148" s="216" t="s">
        <v>1107</v>
      </c>
    </row>
    <row r="149" spans="1:51" s="14" customFormat="1" ht="12">
      <c r="A149" s="14"/>
      <c r="B149" s="234"/>
      <c r="C149" s="235"/>
      <c r="D149" s="225" t="s">
        <v>161</v>
      </c>
      <c r="E149" s="236" t="s">
        <v>19</v>
      </c>
      <c r="F149" s="237" t="s">
        <v>1108</v>
      </c>
      <c r="G149" s="235"/>
      <c r="H149" s="238">
        <v>3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pans="1:51" s="15" customFormat="1" ht="12">
      <c r="A150" s="15"/>
      <c r="B150" s="245"/>
      <c r="C150" s="246"/>
      <c r="D150" s="225" t="s">
        <v>161</v>
      </c>
      <c r="E150" s="247" t="s">
        <v>19</v>
      </c>
      <c r="F150" s="248" t="s">
        <v>207</v>
      </c>
      <c r="G150" s="246"/>
      <c r="H150" s="249">
        <v>3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161</v>
      </c>
      <c r="AU150" s="255" t="s">
        <v>80</v>
      </c>
      <c r="AV150" s="15" t="s">
        <v>174</v>
      </c>
      <c r="AW150" s="15" t="s">
        <v>32</v>
      </c>
      <c r="AX150" s="15" t="s">
        <v>78</v>
      </c>
      <c r="AY150" s="255" t="s">
        <v>149</v>
      </c>
    </row>
    <row r="151" spans="1:65" s="2" customFormat="1" ht="21.75" customHeight="1">
      <c r="A151" s="39"/>
      <c r="B151" s="40"/>
      <c r="C151" s="259" t="s">
        <v>250</v>
      </c>
      <c r="D151" s="259" t="s">
        <v>440</v>
      </c>
      <c r="E151" s="260" t="s">
        <v>1109</v>
      </c>
      <c r="F151" s="261" t="s">
        <v>1110</v>
      </c>
      <c r="G151" s="262" t="s">
        <v>315</v>
      </c>
      <c r="H151" s="263">
        <v>1</v>
      </c>
      <c r="I151" s="264"/>
      <c r="J151" s="265">
        <f>ROUND(I151*H151,2)</f>
        <v>0</v>
      </c>
      <c r="K151" s="261" t="s">
        <v>156</v>
      </c>
      <c r="L151" s="266"/>
      <c r="M151" s="267" t="s">
        <v>19</v>
      </c>
      <c r="N151" s="268" t="s">
        <v>41</v>
      </c>
      <c r="O151" s="85"/>
      <c r="P151" s="214">
        <f>O151*H151</f>
        <v>0</v>
      </c>
      <c r="Q151" s="214">
        <v>1.013</v>
      </c>
      <c r="R151" s="214">
        <f>Q151*H151</f>
        <v>1.013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195</v>
      </c>
      <c r="AT151" s="216" t="s">
        <v>440</v>
      </c>
      <c r="AU151" s="216" t="s">
        <v>80</v>
      </c>
      <c r="AY151" s="18" t="s">
        <v>149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78</v>
      </c>
      <c r="BK151" s="217">
        <f>ROUND(I151*H151,2)</f>
        <v>0</v>
      </c>
      <c r="BL151" s="18" t="s">
        <v>174</v>
      </c>
      <c r="BM151" s="216" t="s">
        <v>1111</v>
      </c>
    </row>
    <row r="152" spans="1:51" s="14" customFormat="1" ht="12">
      <c r="A152" s="14"/>
      <c r="B152" s="234"/>
      <c r="C152" s="235"/>
      <c r="D152" s="225" t="s">
        <v>161</v>
      </c>
      <c r="E152" s="236" t="s">
        <v>19</v>
      </c>
      <c r="F152" s="237" t="s">
        <v>1112</v>
      </c>
      <c r="G152" s="235"/>
      <c r="H152" s="238">
        <v>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161</v>
      </c>
      <c r="AU152" s="244" t="s">
        <v>80</v>
      </c>
      <c r="AV152" s="14" t="s">
        <v>80</v>
      </c>
      <c r="AW152" s="14" t="s">
        <v>32</v>
      </c>
      <c r="AX152" s="14" t="s">
        <v>78</v>
      </c>
      <c r="AY152" s="244" t="s">
        <v>149</v>
      </c>
    </row>
    <row r="153" spans="1:65" s="2" customFormat="1" ht="24.15" customHeight="1">
      <c r="A153" s="39"/>
      <c r="B153" s="40"/>
      <c r="C153" s="259" t="s">
        <v>256</v>
      </c>
      <c r="D153" s="259" t="s">
        <v>440</v>
      </c>
      <c r="E153" s="260" t="s">
        <v>1113</v>
      </c>
      <c r="F153" s="261" t="s">
        <v>1114</v>
      </c>
      <c r="G153" s="262" t="s">
        <v>315</v>
      </c>
      <c r="H153" s="263">
        <v>6</v>
      </c>
      <c r="I153" s="264"/>
      <c r="J153" s="265">
        <f>ROUND(I153*H153,2)</f>
        <v>0</v>
      </c>
      <c r="K153" s="261" t="s">
        <v>156</v>
      </c>
      <c r="L153" s="266"/>
      <c r="M153" s="267" t="s">
        <v>19</v>
      </c>
      <c r="N153" s="268" t="s">
        <v>41</v>
      </c>
      <c r="O153" s="85"/>
      <c r="P153" s="214">
        <f>O153*H153</f>
        <v>0</v>
      </c>
      <c r="Q153" s="214">
        <v>1.29</v>
      </c>
      <c r="R153" s="214">
        <f>Q153*H153</f>
        <v>7.74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195</v>
      </c>
      <c r="AT153" s="216" t="s">
        <v>440</v>
      </c>
      <c r="AU153" s="216" t="s">
        <v>80</v>
      </c>
      <c r="AY153" s="18" t="s">
        <v>149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78</v>
      </c>
      <c r="BK153" s="217">
        <f>ROUND(I153*H153,2)</f>
        <v>0</v>
      </c>
      <c r="BL153" s="18" t="s">
        <v>174</v>
      </c>
      <c r="BM153" s="216" t="s">
        <v>1115</v>
      </c>
    </row>
    <row r="154" spans="1:51" s="14" customFormat="1" ht="12">
      <c r="A154" s="14"/>
      <c r="B154" s="234"/>
      <c r="C154" s="235"/>
      <c r="D154" s="225" t="s">
        <v>161</v>
      </c>
      <c r="E154" s="236" t="s">
        <v>19</v>
      </c>
      <c r="F154" s="237" t="s">
        <v>185</v>
      </c>
      <c r="G154" s="235"/>
      <c r="H154" s="238">
        <v>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161</v>
      </c>
      <c r="AU154" s="244" t="s">
        <v>80</v>
      </c>
      <c r="AV154" s="14" t="s">
        <v>80</v>
      </c>
      <c r="AW154" s="14" t="s">
        <v>32</v>
      </c>
      <c r="AX154" s="14" t="s">
        <v>78</v>
      </c>
      <c r="AY154" s="244" t="s">
        <v>149</v>
      </c>
    </row>
    <row r="155" spans="1:65" s="2" customFormat="1" ht="24.15" customHeight="1">
      <c r="A155" s="39"/>
      <c r="B155" s="40"/>
      <c r="C155" s="259" t="s">
        <v>263</v>
      </c>
      <c r="D155" s="259" t="s">
        <v>440</v>
      </c>
      <c r="E155" s="260" t="s">
        <v>1116</v>
      </c>
      <c r="F155" s="261" t="s">
        <v>1117</v>
      </c>
      <c r="G155" s="262" t="s">
        <v>315</v>
      </c>
      <c r="H155" s="263">
        <v>6</v>
      </c>
      <c r="I155" s="264"/>
      <c r="J155" s="265">
        <f>ROUND(I155*H155,2)</f>
        <v>0</v>
      </c>
      <c r="K155" s="261" t="s">
        <v>156</v>
      </c>
      <c r="L155" s="266"/>
      <c r="M155" s="267" t="s">
        <v>19</v>
      </c>
      <c r="N155" s="268" t="s">
        <v>41</v>
      </c>
      <c r="O155" s="85"/>
      <c r="P155" s="214">
        <f>O155*H155</f>
        <v>0</v>
      </c>
      <c r="Q155" s="214">
        <v>0.021</v>
      </c>
      <c r="R155" s="214">
        <f>Q155*H155</f>
        <v>0.126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195</v>
      </c>
      <c r="AT155" s="216" t="s">
        <v>440</v>
      </c>
      <c r="AU155" s="216" t="s">
        <v>80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78</v>
      </c>
      <c r="BK155" s="217">
        <f>ROUND(I155*H155,2)</f>
        <v>0</v>
      </c>
      <c r="BL155" s="18" t="s">
        <v>174</v>
      </c>
      <c r="BM155" s="216" t="s">
        <v>1118</v>
      </c>
    </row>
    <row r="156" spans="1:51" s="14" customFormat="1" ht="12">
      <c r="A156" s="14"/>
      <c r="B156" s="234"/>
      <c r="C156" s="235"/>
      <c r="D156" s="225" t="s">
        <v>161</v>
      </c>
      <c r="E156" s="236" t="s">
        <v>19</v>
      </c>
      <c r="F156" s="237" t="s">
        <v>1119</v>
      </c>
      <c r="G156" s="235"/>
      <c r="H156" s="238">
        <v>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161</v>
      </c>
      <c r="AU156" s="244" t="s">
        <v>80</v>
      </c>
      <c r="AV156" s="14" t="s">
        <v>80</v>
      </c>
      <c r="AW156" s="14" t="s">
        <v>32</v>
      </c>
      <c r="AX156" s="14" t="s">
        <v>70</v>
      </c>
      <c r="AY156" s="244" t="s">
        <v>149</v>
      </c>
    </row>
    <row r="157" spans="1:51" s="14" customFormat="1" ht="12">
      <c r="A157" s="14"/>
      <c r="B157" s="234"/>
      <c r="C157" s="235"/>
      <c r="D157" s="225" t="s">
        <v>161</v>
      </c>
      <c r="E157" s="236" t="s">
        <v>19</v>
      </c>
      <c r="F157" s="237" t="s">
        <v>1120</v>
      </c>
      <c r="G157" s="235"/>
      <c r="H157" s="238">
        <v>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70</v>
      </c>
      <c r="AY157" s="244" t="s">
        <v>149</v>
      </c>
    </row>
    <row r="158" spans="1:51" s="14" customFormat="1" ht="12">
      <c r="A158" s="14"/>
      <c r="B158" s="234"/>
      <c r="C158" s="235"/>
      <c r="D158" s="225" t="s">
        <v>161</v>
      </c>
      <c r="E158" s="236" t="s">
        <v>19</v>
      </c>
      <c r="F158" s="237" t="s">
        <v>1121</v>
      </c>
      <c r="G158" s="235"/>
      <c r="H158" s="238">
        <v>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161</v>
      </c>
      <c r="AU158" s="244" t="s">
        <v>80</v>
      </c>
      <c r="AV158" s="14" t="s">
        <v>80</v>
      </c>
      <c r="AW158" s="14" t="s">
        <v>32</v>
      </c>
      <c r="AX158" s="14" t="s">
        <v>70</v>
      </c>
      <c r="AY158" s="244" t="s">
        <v>149</v>
      </c>
    </row>
    <row r="159" spans="1:51" s="14" customFormat="1" ht="12">
      <c r="A159" s="14"/>
      <c r="B159" s="234"/>
      <c r="C159" s="235"/>
      <c r="D159" s="225" t="s">
        <v>161</v>
      </c>
      <c r="E159" s="236" t="s">
        <v>19</v>
      </c>
      <c r="F159" s="237" t="s">
        <v>1122</v>
      </c>
      <c r="G159" s="235"/>
      <c r="H159" s="238">
        <v>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161</v>
      </c>
      <c r="AU159" s="244" t="s">
        <v>80</v>
      </c>
      <c r="AV159" s="14" t="s">
        <v>80</v>
      </c>
      <c r="AW159" s="14" t="s">
        <v>32</v>
      </c>
      <c r="AX159" s="14" t="s">
        <v>70</v>
      </c>
      <c r="AY159" s="244" t="s">
        <v>149</v>
      </c>
    </row>
    <row r="160" spans="1:51" s="14" customFormat="1" ht="12">
      <c r="A160" s="14"/>
      <c r="B160" s="234"/>
      <c r="C160" s="235"/>
      <c r="D160" s="225" t="s">
        <v>161</v>
      </c>
      <c r="E160" s="236" t="s">
        <v>19</v>
      </c>
      <c r="F160" s="237" t="s">
        <v>1123</v>
      </c>
      <c r="G160" s="235"/>
      <c r="H160" s="238">
        <v>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161</v>
      </c>
      <c r="AU160" s="244" t="s">
        <v>80</v>
      </c>
      <c r="AV160" s="14" t="s">
        <v>80</v>
      </c>
      <c r="AW160" s="14" t="s">
        <v>32</v>
      </c>
      <c r="AX160" s="14" t="s">
        <v>70</v>
      </c>
      <c r="AY160" s="244" t="s">
        <v>149</v>
      </c>
    </row>
    <row r="161" spans="1:51" s="15" customFormat="1" ht="12">
      <c r="A161" s="15"/>
      <c r="B161" s="245"/>
      <c r="C161" s="246"/>
      <c r="D161" s="225" t="s">
        <v>161</v>
      </c>
      <c r="E161" s="247" t="s">
        <v>19</v>
      </c>
      <c r="F161" s="248" t="s">
        <v>207</v>
      </c>
      <c r="G161" s="246"/>
      <c r="H161" s="249">
        <v>6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161</v>
      </c>
      <c r="AU161" s="255" t="s">
        <v>80</v>
      </c>
      <c r="AV161" s="15" t="s">
        <v>174</v>
      </c>
      <c r="AW161" s="15" t="s">
        <v>32</v>
      </c>
      <c r="AX161" s="15" t="s">
        <v>78</v>
      </c>
      <c r="AY161" s="255" t="s">
        <v>149</v>
      </c>
    </row>
    <row r="162" spans="1:65" s="2" customFormat="1" ht="24.15" customHeight="1">
      <c r="A162" s="39"/>
      <c r="B162" s="40"/>
      <c r="C162" s="259" t="s">
        <v>268</v>
      </c>
      <c r="D162" s="259" t="s">
        <v>440</v>
      </c>
      <c r="E162" s="260" t="s">
        <v>1124</v>
      </c>
      <c r="F162" s="261" t="s">
        <v>1125</v>
      </c>
      <c r="G162" s="262" t="s">
        <v>315</v>
      </c>
      <c r="H162" s="263">
        <v>2</v>
      </c>
      <c r="I162" s="264"/>
      <c r="J162" s="265">
        <f>ROUND(I162*H162,2)</f>
        <v>0</v>
      </c>
      <c r="K162" s="261" t="s">
        <v>156</v>
      </c>
      <c r="L162" s="266"/>
      <c r="M162" s="267" t="s">
        <v>19</v>
      </c>
      <c r="N162" s="268" t="s">
        <v>41</v>
      </c>
      <c r="O162" s="85"/>
      <c r="P162" s="214">
        <f>O162*H162</f>
        <v>0</v>
      </c>
      <c r="Q162" s="214">
        <v>0.032</v>
      </c>
      <c r="R162" s="214">
        <f>Q162*H162</f>
        <v>0.064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195</v>
      </c>
      <c r="AT162" s="216" t="s">
        <v>440</v>
      </c>
      <c r="AU162" s="216" t="s">
        <v>80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78</v>
      </c>
      <c r="BK162" s="217">
        <f>ROUND(I162*H162,2)</f>
        <v>0</v>
      </c>
      <c r="BL162" s="18" t="s">
        <v>174</v>
      </c>
      <c r="BM162" s="216" t="s">
        <v>1126</v>
      </c>
    </row>
    <row r="163" spans="1:51" s="14" customFormat="1" ht="12">
      <c r="A163" s="14"/>
      <c r="B163" s="234"/>
      <c r="C163" s="235"/>
      <c r="D163" s="225" t="s">
        <v>161</v>
      </c>
      <c r="E163" s="236" t="s">
        <v>19</v>
      </c>
      <c r="F163" s="237" t="s">
        <v>1121</v>
      </c>
      <c r="G163" s="235"/>
      <c r="H163" s="238">
        <v>1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161</v>
      </c>
      <c r="AU163" s="244" t="s">
        <v>80</v>
      </c>
      <c r="AV163" s="14" t="s">
        <v>80</v>
      </c>
      <c r="AW163" s="14" t="s">
        <v>32</v>
      </c>
      <c r="AX163" s="14" t="s">
        <v>70</v>
      </c>
      <c r="AY163" s="244" t="s">
        <v>149</v>
      </c>
    </row>
    <row r="164" spans="1:51" s="14" customFormat="1" ht="12">
      <c r="A164" s="14"/>
      <c r="B164" s="234"/>
      <c r="C164" s="235"/>
      <c r="D164" s="225" t="s">
        <v>161</v>
      </c>
      <c r="E164" s="236" t="s">
        <v>19</v>
      </c>
      <c r="F164" s="237" t="s">
        <v>1123</v>
      </c>
      <c r="G164" s="235"/>
      <c r="H164" s="238">
        <v>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161</v>
      </c>
      <c r="AU164" s="244" t="s">
        <v>80</v>
      </c>
      <c r="AV164" s="14" t="s">
        <v>80</v>
      </c>
      <c r="AW164" s="14" t="s">
        <v>32</v>
      </c>
      <c r="AX164" s="14" t="s">
        <v>70</v>
      </c>
      <c r="AY164" s="244" t="s">
        <v>149</v>
      </c>
    </row>
    <row r="165" spans="1:51" s="15" customFormat="1" ht="12">
      <c r="A165" s="15"/>
      <c r="B165" s="245"/>
      <c r="C165" s="246"/>
      <c r="D165" s="225" t="s">
        <v>161</v>
      </c>
      <c r="E165" s="247" t="s">
        <v>19</v>
      </c>
      <c r="F165" s="248" t="s">
        <v>207</v>
      </c>
      <c r="G165" s="246"/>
      <c r="H165" s="249">
        <v>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161</v>
      </c>
      <c r="AU165" s="255" t="s">
        <v>80</v>
      </c>
      <c r="AV165" s="15" t="s">
        <v>174</v>
      </c>
      <c r="AW165" s="15" t="s">
        <v>32</v>
      </c>
      <c r="AX165" s="15" t="s">
        <v>78</v>
      </c>
      <c r="AY165" s="255" t="s">
        <v>149</v>
      </c>
    </row>
    <row r="166" spans="1:65" s="2" customFormat="1" ht="24.15" customHeight="1">
      <c r="A166" s="39"/>
      <c r="B166" s="40"/>
      <c r="C166" s="259" t="s">
        <v>7</v>
      </c>
      <c r="D166" s="259" t="s">
        <v>440</v>
      </c>
      <c r="E166" s="260" t="s">
        <v>1127</v>
      </c>
      <c r="F166" s="261" t="s">
        <v>1128</v>
      </c>
      <c r="G166" s="262" t="s">
        <v>315</v>
      </c>
      <c r="H166" s="263">
        <v>11</v>
      </c>
      <c r="I166" s="264"/>
      <c r="J166" s="265">
        <f>ROUND(I166*H166,2)</f>
        <v>0</v>
      </c>
      <c r="K166" s="261" t="s">
        <v>156</v>
      </c>
      <c r="L166" s="266"/>
      <c r="M166" s="267" t="s">
        <v>19</v>
      </c>
      <c r="N166" s="268" t="s">
        <v>41</v>
      </c>
      <c r="O166" s="85"/>
      <c r="P166" s="214">
        <f>O166*H166</f>
        <v>0</v>
      </c>
      <c r="Q166" s="214">
        <v>0.041</v>
      </c>
      <c r="R166" s="214">
        <f>Q166*H166</f>
        <v>0.451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195</v>
      </c>
      <c r="AT166" s="216" t="s">
        <v>440</v>
      </c>
      <c r="AU166" s="216" t="s">
        <v>80</v>
      </c>
      <c r="AY166" s="18" t="s">
        <v>149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78</v>
      </c>
      <c r="BK166" s="217">
        <f>ROUND(I166*H166,2)</f>
        <v>0</v>
      </c>
      <c r="BL166" s="18" t="s">
        <v>174</v>
      </c>
      <c r="BM166" s="216" t="s">
        <v>1129</v>
      </c>
    </row>
    <row r="167" spans="1:51" s="14" customFormat="1" ht="12">
      <c r="A167" s="14"/>
      <c r="B167" s="234"/>
      <c r="C167" s="235"/>
      <c r="D167" s="225" t="s">
        <v>161</v>
      </c>
      <c r="E167" s="236" t="s">
        <v>19</v>
      </c>
      <c r="F167" s="237" t="s">
        <v>1119</v>
      </c>
      <c r="G167" s="235"/>
      <c r="H167" s="238">
        <v>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161</v>
      </c>
      <c r="AU167" s="244" t="s">
        <v>80</v>
      </c>
      <c r="AV167" s="14" t="s">
        <v>80</v>
      </c>
      <c r="AW167" s="14" t="s">
        <v>32</v>
      </c>
      <c r="AX167" s="14" t="s">
        <v>70</v>
      </c>
      <c r="AY167" s="244" t="s">
        <v>149</v>
      </c>
    </row>
    <row r="168" spans="1:51" s="14" customFormat="1" ht="12">
      <c r="A168" s="14"/>
      <c r="B168" s="234"/>
      <c r="C168" s="235"/>
      <c r="D168" s="225" t="s">
        <v>161</v>
      </c>
      <c r="E168" s="236" t="s">
        <v>19</v>
      </c>
      <c r="F168" s="237" t="s">
        <v>1130</v>
      </c>
      <c r="G168" s="235"/>
      <c r="H168" s="238">
        <v>3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70</v>
      </c>
      <c r="AY168" s="244" t="s">
        <v>149</v>
      </c>
    </row>
    <row r="169" spans="1:51" s="14" customFormat="1" ht="12">
      <c r="A169" s="14"/>
      <c r="B169" s="234"/>
      <c r="C169" s="235"/>
      <c r="D169" s="225" t="s">
        <v>161</v>
      </c>
      <c r="E169" s="236" t="s">
        <v>19</v>
      </c>
      <c r="F169" s="237" t="s">
        <v>1131</v>
      </c>
      <c r="G169" s="235"/>
      <c r="H169" s="238">
        <v>2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70</v>
      </c>
      <c r="AY169" s="244" t="s">
        <v>149</v>
      </c>
    </row>
    <row r="170" spans="1:51" s="14" customFormat="1" ht="12">
      <c r="A170" s="14"/>
      <c r="B170" s="234"/>
      <c r="C170" s="235"/>
      <c r="D170" s="225" t="s">
        <v>161</v>
      </c>
      <c r="E170" s="236" t="s">
        <v>19</v>
      </c>
      <c r="F170" s="237" t="s">
        <v>1123</v>
      </c>
      <c r="G170" s="235"/>
      <c r="H170" s="238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161</v>
      </c>
      <c r="AU170" s="244" t="s">
        <v>80</v>
      </c>
      <c r="AV170" s="14" t="s">
        <v>80</v>
      </c>
      <c r="AW170" s="14" t="s">
        <v>32</v>
      </c>
      <c r="AX170" s="14" t="s">
        <v>70</v>
      </c>
      <c r="AY170" s="244" t="s">
        <v>149</v>
      </c>
    </row>
    <row r="171" spans="1:51" s="14" customFormat="1" ht="12">
      <c r="A171" s="14"/>
      <c r="B171" s="234"/>
      <c r="C171" s="235"/>
      <c r="D171" s="225" t="s">
        <v>161</v>
      </c>
      <c r="E171" s="236" t="s">
        <v>19</v>
      </c>
      <c r="F171" s="237" t="s">
        <v>1132</v>
      </c>
      <c r="G171" s="235"/>
      <c r="H171" s="238">
        <v>3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70</v>
      </c>
      <c r="AY171" s="244" t="s">
        <v>149</v>
      </c>
    </row>
    <row r="172" spans="1:51" s="15" customFormat="1" ht="12">
      <c r="A172" s="15"/>
      <c r="B172" s="245"/>
      <c r="C172" s="246"/>
      <c r="D172" s="225" t="s">
        <v>161</v>
      </c>
      <c r="E172" s="247" t="s">
        <v>19</v>
      </c>
      <c r="F172" s="248" t="s">
        <v>207</v>
      </c>
      <c r="G172" s="246"/>
      <c r="H172" s="249">
        <v>11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161</v>
      </c>
      <c r="AU172" s="255" t="s">
        <v>80</v>
      </c>
      <c r="AV172" s="15" t="s">
        <v>174</v>
      </c>
      <c r="AW172" s="15" t="s">
        <v>32</v>
      </c>
      <c r="AX172" s="15" t="s">
        <v>78</v>
      </c>
      <c r="AY172" s="255" t="s">
        <v>149</v>
      </c>
    </row>
    <row r="173" spans="1:65" s="2" customFormat="1" ht="24.15" customHeight="1">
      <c r="A173" s="39"/>
      <c r="B173" s="40"/>
      <c r="C173" s="259" t="s">
        <v>281</v>
      </c>
      <c r="D173" s="259" t="s">
        <v>440</v>
      </c>
      <c r="E173" s="260" t="s">
        <v>1133</v>
      </c>
      <c r="F173" s="261" t="s">
        <v>1134</v>
      </c>
      <c r="G173" s="262" t="s">
        <v>315</v>
      </c>
      <c r="H173" s="263">
        <v>6</v>
      </c>
      <c r="I173" s="264"/>
      <c r="J173" s="265">
        <f>ROUND(I173*H173,2)</f>
        <v>0</v>
      </c>
      <c r="K173" s="261" t="s">
        <v>156</v>
      </c>
      <c r="L173" s="266"/>
      <c r="M173" s="267" t="s">
        <v>19</v>
      </c>
      <c r="N173" s="268" t="s">
        <v>41</v>
      </c>
      <c r="O173" s="85"/>
      <c r="P173" s="214">
        <f>O173*H173</f>
        <v>0</v>
      </c>
      <c r="Q173" s="214">
        <v>0.162</v>
      </c>
      <c r="R173" s="214">
        <f>Q173*H173</f>
        <v>0.972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195</v>
      </c>
      <c r="AT173" s="216" t="s">
        <v>440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1135</v>
      </c>
    </row>
    <row r="174" spans="1:51" s="14" customFormat="1" ht="12">
      <c r="A174" s="14"/>
      <c r="B174" s="234"/>
      <c r="C174" s="235"/>
      <c r="D174" s="225" t="s">
        <v>161</v>
      </c>
      <c r="E174" s="236" t="s">
        <v>19</v>
      </c>
      <c r="F174" s="237" t="s">
        <v>185</v>
      </c>
      <c r="G174" s="235"/>
      <c r="H174" s="238">
        <v>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161</v>
      </c>
      <c r="AU174" s="244" t="s">
        <v>80</v>
      </c>
      <c r="AV174" s="14" t="s">
        <v>80</v>
      </c>
      <c r="AW174" s="14" t="s">
        <v>32</v>
      </c>
      <c r="AX174" s="14" t="s">
        <v>78</v>
      </c>
      <c r="AY174" s="244" t="s">
        <v>149</v>
      </c>
    </row>
    <row r="175" spans="1:65" s="2" customFormat="1" ht="37.8" customHeight="1">
      <c r="A175" s="39"/>
      <c r="B175" s="40"/>
      <c r="C175" s="205" t="s">
        <v>289</v>
      </c>
      <c r="D175" s="205" t="s">
        <v>152</v>
      </c>
      <c r="E175" s="206" t="s">
        <v>1136</v>
      </c>
      <c r="F175" s="207" t="s">
        <v>1137</v>
      </c>
      <c r="G175" s="208" t="s">
        <v>391</v>
      </c>
      <c r="H175" s="209">
        <v>27</v>
      </c>
      <c r="I175" s="210"/>
      <c r="J175" s="211">
        <f>ROUND(I175*H175,2)</f>
        <v>0</v>
      </c>
      <c r="K175" s="207" t="s">
        <v>156</v>
      </c>
      <c r="L175" s="45"/>
      <c r="M175" s="212" t="s">
        <v>19</v>
      </c>
      <c r="N175" s="213" t="s">
        <v>41</v>
      </c>
      <c r="O175" s="85"/>
      <c r="P175" s="214">
        <f>O175*H175</f>
        <v>0</v>
      </c>
      <c r="Q175" s="214">
        <v>2.50187</v>
      </c>
      <c r="R175" s="214">
        <f>Q175*H175</f>
        <v>67.55049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174</v>
      </c>
      <c r="AT175" s="216" t="s">
        <v>152</v>
      </c>
      <c r="AU175" s="216" t="s">
        <v>80</v>
      </c>
      <c r="AY175" s="18" t="s">
        <v>149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78</v>
      </c>
      <c r="BK175" s="217">
        <f>ROUND(I175*H175,2)</f>
        <v>0</v>
      </c>
      <c r="BL175" s="18" t="s">
        <v>174</v>
      </c>
      <c r="BM175" s="216" t="s">
        <v>1138</v>
      </c>
    </row>
    <row r="176" spans="1:47" s="2" customFormat="1" ht="12">
      <c r="A176" s="39"/>
      <c r="B176" s="40"/>
      <c r="C176" s="41"/>
      <c r="D176" s="218" t="s">
        <v>159</v>
      </c>
      <c r="E176" s="41"/>
      <c r="F176" s="219" t="s">
        <v>1139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159</v>
      </c>
      <c r="AU176" s="18" t="s">
        <v>80</v>
      </c>
    </row>
    <row r="177" spans="1:51" s="14" customFormat="1" ht="12">
      <c r="A177" s="14"/>
      <c r="B177" s="234"/>
      <c r="C177" s="235"/>
      <c r="D177" s="225" t="s">
        <v>161</v>
      </c>
      <c r="E177" s="236" t="s">
        <v>19</v>
      </c>
      <c r="F177" s="237" t="s">
        <v>1140</v>
      </c>
      <c r="G177" s="235"/>
      <c r="H177" s="238">
        <v>27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161</v>
      </c>
      <c r="AU177" s="244" t="s">
        <v>80</v>
      </c>
      <c r="AV177" s="14" t="s">
        <v>80</v>
      </c>
      <c r="AW177" s="14" t="s">
        <v>32</v>
      </c>
      <c r="AX177" s="14" t="s">
        <v>78</v>
      </c>
      <c r="AY177" s="244" t="s">
        <v>149</v>
      </c>
    </row>
    <row r="178" spans="1:65" s="2" customFormat="1" ht="24.15" customHeight="1">
      <c r="A178" s="39"/>
      <c r="B178" s="40"/>
      <c r="C178" s="205" t="s">
        <v>417</v>
      </c>
      <c r="D178" s="205" t="s">
        <v>152</v>
      </c>
      <c r="E178" s="206" t="s">
        <v>1141</v>
      </c>
      <c r="F178" s="207" t="s">
        <v>1142</v>
      </c>
      <c r="G178" s="208" t="s">
        <v>443</v>
      </c>
      <c r="H178" s="209">
        <v>0.826</v>
      </c>
      <c r="I178" s="210"/>
      <c r="J178" s="211">
        <f>ROUND(I178*H178,2)</f>
        <v>0</v>
      </c>
      <c r="K178" s="207" t="s">
        <v>156</v>
      </c>
      <c r="L178" s="45"/>
      <c r="M178" s="212" t="s">
        <v>19</v>
      </c>
      <c r="N178" s="213" t="s">
        <v>41</v>
      </c>
      <c r="O178" s="85"/>
      <c r="P178" s="214">
        <f>O178*H178</f>
        <v>0</v>
      </c>
      <c r="Q178" s="214">
        <v>0.99735</v>
      </c>
      <c r="R178" s="214">
        <f>Q178*H178</f>
        <v>0.8238110999999999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174</v>
      </c>
      <c r="AT178" s="216" t="s">
        <v>152</v>
      </c>
      <c r="AU178" s="216" t="s">
        <v>80</v>
      </c>
      <c r="AY178" s="18" t="s">
        <v>149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78</v>
      </c>
      <c r="BK178" s="217">
        <f>ROUND(I178*H178,2)</f>
        <v>0</v>
      </c>
      <c r="BL178" s="18" t="s">
        <v>174</v>
      </c>
      <c r="BM178" s="216" t="s">
        <v>1143</v>
      </c>
    </row>
    <row r="179" spans="1:47" s="2" customFormat="1" ht="12">
      <c r="A179" s="39"/>
      <c r="B179" s="40"/>
      <c r="C179" s="41"/>
      <c r="D179" s="218" t="s">
        <v>159</v>
      </c>
      <c r="E179" s="41"/>
      <c r="F179" s="219" t="s">
        <v>1144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159</v>
      </c>
      <c r="AU179" s="18" t="s">
        <v>80</v>
      </c>
    </row>
    <row r="180" spans="1:51" s="14" customFormat="1" ht="12">
      <c r="A180" s="14"/>
      <c r="B180" s="234"/>
      <c r="C180" s="235"/>
      <c r="D180" s="225" t="s">
        <v>161</v>
      </c>
      <c r="E180" s="236" t="s">
        <v>19</v>
      </c>
      <c r="F180" s="237" t="s">
        <v>1145</v>
      </c>
      <c r="G180" s="235"/>
      <c r="H180" s="238">
        <v>0.826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78</v>
      </c>
      <c r="AY180" s="244" t="s">
        <v>149</v>
      </c>
    </row>
    <row r="181" spans="1:65" s="2" customFormat="1" ht="21.75" customHeight="1">
      <c r="A181" s="39"/>
      <c r="B181" s="40"/>
      <c r="C181" s="205" t="s">
        <v>422</v>
      </c>
      <c r="D181" s="205" t="s">
        <v>152</v>
      </c>
      <c r="E181" s="206" t="s">
        <v>1146</v>
      </c>
      <c r="F181" s="207" t="s">
        <v>1147</v>
      </c>
      <c r="G181" s="208" t="s">
        <v>382</v>
      </c>
      <c r="H181" s="209">
        <v>116.1</v>
      </c>
      <c r="I181" s="210"/>
      <c r="J181" s="211">
        <f>ROUND(I181*H181,2)</f>
        <v>0</v>
      </c>
      <c r="K181" s="207" t="s">
        <v>156</v>
      </c>
      <c r="L181" s="45"/>
      <c r="M181" s="212" t="s">
        <v>19</v>
      </c>
      <c r="N181" s="213" t="s">
        <v>41</v>
      </c>
      <c r="O181" s="85"/>
      <c r="P181" s="214">
        <f>O181*H181</f>
        <v>0</v>
      </c>
      <c r="Q181" s="214">
        <v>0.00013</v>
      </c>
      <c r="R181" s="214">
        <f>Q181*H181</f>
        <v>0.015092999999999999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174</v>
      </c>
      <c r="AT181" s="216" t="s">
        <v>152</v>
      </c>
      <c r="AU181" s="216" t="s">
        <v>80</v>
      </c>
      <c r="AY181" s="18" t="s">
        <v>149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78</v>
      </c>
      <c r="BK181" s="217">
        <f>ROUND(I181*H181,2)</f>
        <v>0</v>
      </c>
      <c r="BL181" s="18" t="s">
        <v>174</v>
      </c>
      <c r="BM181" s="216" t="s">
        <v>1148</v>
      </c>
    </row>
    <row r="182" spans="1:47" s="2" customFormat="1" ht="12">
      <c r="A182" s="39"/>
      <c r="B182" s="40"/>
      <c r="C182" s="41"/>
      <c r="D182" s="218" t="s">
        <v>159</v>
      </c>
      <c r="E182" s="41"/>
      <c r="F182" s="219" t="s">
        <v>1149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159</v>
      </c>
      <c r="AU182" s="18" t="s">
        <v>80</v>
      </c>
    </row>
    <row r="183" spans="1:63" s="12" customFormat="1" ht="22.8" customHeight="1">
      <c r="A183" s="12"/>
      <c r="B183" s="189"/>
      <c r="C183" s="190"/>
      <c r="D183" s="191" t="s">
        <v>69</v>
      </c>
      <c r="E183" s="203" t="s">
        <v>1026</v>
      </c>
      <c r="F183" s="203" t="s">
        <v>1027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SUM(P184:P185)</f>
        <v>0</v>
      </c>
      <c r="Q183" s="197"/>
      <c r="R183" s="198">
        <f>SUM(R184:R185)</f>
        <v>0</v>
      </c>
      <c r="S183" s="197"/>
      <c r="T183" s="199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78</v>
      </c>
      <c r="AT183" s="201" t="s">
        <v>69</v>
      </c>
      <c r="AU183" s="201" t="s">
        <v>78</v>
      </c>
      <c r="AY183" s="200" t="s">
        <v>149</v>
      </c>
      <c r="BK183" s="202">
        <f>SUM(BK184:BK185)</f>
        <v>0</v>
      </c>
    </row>
    <row r="184" spans="1:65" s="2" customFormat="1" ht="49.05" customHeight="1">
      <c r="A184" s="39"/>
      <c r="B184" s="40"/>
      <c r="C184" s="205" t="s">
        <v>427</v>
      </c>
      <c r="D184" s="205" t="s">
        <v>152</v>
      </c>
      <c r="E184" s="206" t="s">
        <v>1150</v>
      </c>
      <c r="F184" s="207" t="s">
        <v>1151</v>
      </c>
      <c r="G184" s="208" t="s">
        <v>443</v>
      </c>
      <c r="H184" s="209">
        <v>598.314</v>
      </c>
      <c r="I184" s="210"/>
      <c r="J184" s="211">
        <f>ROUND(I184*H184,2)</f>
        <v>0</v>
      </c>
      <c r="K184" s="207" t="s">
        <v>156</v>
      </c>
      <c r="L184" s="45"/>
      <c r="M184" s="212" t="s">
        <v>19</v>
      </c>
      <c r="N184" s="213" t="s">
        <v>41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174</v>
      </c>
      <c r="AT184" s="216" t="s">
        <v>152</v>
      </c>
      <c r="AU184" s="216" t="s">
        <v>80</v>
      </c>
      <c r="AY184" s="18" t="s">
        <v>149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78</v>
      </c>
      <c r="BK184" s="217">
        <f>ROUND(I184*H184,2)</f>
        <v>0</v>
      </c>
      <c r="BL184" s="18" t="s">
        <v>174</v>
      </c>
      <c r="BM184" s="216" t="s">
        <v>1152</v>
      </c>
    </row>
    <row r="185" spans="1:47" s="2" customFormat="1" ht="12">
      <c r="A185" s="39"/>
      <c r="B185" s="40"/>
      <c r="C185" s="41"/>
      <c r="D185" s="218" t="s">
        <v>159</v>
      </c>
      <c r="E185" s="41"/>
      <c r="F185" s="219" t="s">
        <v>1153</v>
      </c>
      <c r="G185" s="41"/>
      <c r="H185" s="41"/>
      <c r="I185" s="220"/>
      <c r="J185" s="41"/>
      <c r="K185" s="41"/>
      <c r="L185" s="45"/>
      <c r="M185" s="270"/>
      <c r="N185" s="271"/>
      <c r="O185" s="272"/>
      <c r="P185" s="272"/>
      <c r="Q185" s="272"/>
      <c r="R185" s="272"/>
      <c r="S185" s="272"/>
      <c r="T185" s="27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159</v>
      </c>
      <c r="AU185" s="18" t="s">
        <v>80</v>
      </c>
    </row>
    <row r="186" spans="1:31" s="2" customFormat="1" ht="6.95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83:K18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22211401"/>
    <hyperlink ref="F92" r:id="rId2" display="https://podminky.urs.cz/item/CS_URS_2022_02/132251103"/>
    <hyperlink ref="F102" r:id="rId3" display="https://podminky.urs.cz/item/CS_URS_2022_02/151811132"/>
    <hyperlink ref="F105" r:id="rId4" display="https://podminky.urs.cz/item/CS_URS_2022_02/151811232"/>
    <hyperlink ref="F108" r:id="rId5" display="https://podminky.urs.cz/item/CS_URS_2022_02/171201231"/>
    <hyperlink ref="F112" r:id="rId6" display="https://podminky.urs.cz/item/CS_URS_2022_02/171251201"/>
    <hyperlink ref="F116" r:id="rId7" display="https://podminky.urs.cz/item/CS_URS_2022_02/174151101"/>
    <hyperlink ref="F129" r:id="rId8" display="https://podminky.urs.cz/item/CS_URS_2022_02/451315126"/>
    <hyperlink ref="F135" r:id="rId9" display="https://podminky.urs.cz/item/CS_URS_2022_02/871360320"/>
    <hyperlink ref="F141" r:id="rId10" display="https://podminky.urs.cz/item/CS_URS_2022_02/894411121"/>
    <hyperlink ref="F176" r:id="rId11" display="https://podminky.urs.cz/item/CS_URS_2022_02/899633151"/>
    <hyperlink ref="F179" r:id="rId12" display="https://podminky.urs.cz/item/CS_URS_2022_02/899658211"/>
    <hyperlink ref="F182" r:id="rId13" display="https://podminky.urs.cz/item/CS_URS_2022_02/899722114"/>
    <hyperlink ref="F185" r:id="rId14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1154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ROUND((SUM(BE86:BE249)),2)</f>
        <v>0</v>
      </c>
      <c r="G33" s="39"/>
      <c r="H33" s="39"/>
      <c r="I33" s="149">
        <v>0.21</v>
      </c>
      <c r="J33" s="148">
        <f>ROUND(((SUM(BE86:BE249))*I33),2)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ROUND((SUM(BF86:BF249)),2)</f>
        <v>0</v>
      </c>
      <c r="G34" s="39"/>
      <c r="H34" s="39"/>
      <c r="I34" s="149">
        <v>0.15</v>
      </c>
      <c r="J34" s="148">
        <f>ROUND(((SUM(BF86:BF249))*I34),2)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ROUND((SUM(BG86:BG249)),2)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ROUND((SUM(BH86:BH249)),2)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ROUND((SUM(BI86:BI249)),2)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120 - Úprava MK a zřízení chodníku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1155</v>
      </c>
      <c r="E62" s="175"/>
      <c r="F62" s="175"/>
      <c r="G62" s="175"/>
      <c r="H62" s="175"/>
      <c r="I62" s="175"/>
      <c r="J62" s="176">
        <f>J144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300</v>
      </c>
      <c r="E63" s="175"/>
      <c r="F63" s="175"/>
      <c r="G63" s="175"/>
      <c r="H63" s="175"/>
      <c r="I63" s="175"/>
      <c r="J63" s="176">
        <f>J154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302</v>
      </c>
      <c r="E64" s="175"/>
      <c r="F64" s="175"/>
      <c r="G64" s="175"/>
      <c r="H64" s="175"/>
      <c r="I64" s="175"/>
      <c r="J64" s="176">
        <f>J213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303</v>
      </c>
      <c r="E65" s="175"/>
      <c r="F65" s="175"/>
      <c r="G65" s="175"/>
      <c r="H65" s="175"/>
      <c r="I65" s="175"/>
      <c r="J65" s="176">
        <f>J227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304</v>
      </c>
      <c r="E66" s="175"/>
      <c r="F66" s="175"/>
      <c r="G66" s="175"/>
      <c r="H66" s="175"/>
      <c r="I66" s="175"/>
      <c r="J66" s="176">
        <f>J247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120 - Úprava MK a zřízení chodníku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Holoubkov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359.065908</v>
      </c>
      <c r="S86" s="97"/>
      <c r="T86" s="187">
        <f>T87</f>
        <v>99.27550000000001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P88+P144+P154+P213+P227+P247</f>
        <v>0</v>
      </c>
      <c r="Q87" s="197"/>
      <c r="R87" s="198">
        <f>R88+R144+R154+R213+R227+R247</f>
        <v>359.065908</v>
      </c>
      <c r="S87" s="197"/>
      <c r="T87" s="199">
        <f>T88+T144+T154+T213+T227+T247</f>
        <v>99.27550000000001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BK88+BK144+BK154+BK213+BK227+BK247</f>
        <v>0</v>
      </c>
    </row>
    <row r="88" spans="1:63" s="12" customFormat="1" ht="22.8" customHeight="1">
      <c r="A88" s="12"/>
      <c r="B88" s="189"/>
      <c r="C88" s="190"/>
      <c r="D88" s="191" t="s">
        <v>69</v>
      </c>
      <c r="E88" s="203" t="s">
        <v>78</v>
      </c>
      <c r="F88" s="203" t="s">
        <v>307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SUM(P89:P143)</f>
        <v>0</v>
      </c>
      <c r="Q88" s="197"/>
      <c r="R88" s="198">
        <f>SUM(R89:R143)</f>
        <v>35.3822</v>
      </c>
      <c r="S88" s="197"/>
      <c r="T88" s="199">
        <f>SUM(T89:T143)</f>
        <v>95.0755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SUM(BK89:BK143)</f>
        <v>0</v>
      </c>
    </row>
    <row r="89" spans="1:65" s="2" customFormat="1" ht="76.35" customHeight="1">
      <c r="A89" s="39"/>
      <c r="B89" s="40"/>
      <c r="C89" s="205" t="s">
        <v>78</v>
      </c>
      <c r="D89" s="205" t="s">
        <v>152</v>
      </c>
      <c r="E89" s="206" t="s">
        <v>1156</v>
      </c>
      <c r="F89" s="207" t="s">
        <v>1157</v>
      </c>
      <c r="G89" s="208" t="s">
        <v>310</v>
      </c>
      <c r="H89" s="209">
        <v>26.5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0.255</v>
      </c>
      <c r="T89" s="215">
        <f>S89*H89</f>
        <v>6.7575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1158</v>
      </c>
    </row>
    <row r="90" spans="1:51" s="13" customFormat="1" ht="12">
      <c r="A90" s="13"/>
      <c r="B90" s="223"/>
      <c r="C90" s="224"/>
      <c r="D90" s="225" t="s">
        <v>161</v>
      </c>
      <c r="E90" s="226" t="s">
        <v>19</v>
      </c>
      <c r="F90" s="227" t="s">
        <v>415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161</v>
      </c>
      <c r="AU90" s="233" t="s">
        <v>80</v>
      </c>
      <c r="AV90" s="13" t="s">
        <v>78</v>
      </c>
      <c r="AW90" s="13" t="s">
        <v>32</v>
      </c>
      <c r="AX90" s="13" t="s">
        <v>70</v>
      </c>
      <c r="AY90" s="233" t="s">
        <v>149</v>
      </c>
    </row>
    <row r="91" spans="1:51" s="14" customFormat="1" ht="12">
      <c r="A91" s="14"/>
      <c r="B91" s="234"/>
      <c r="C91" s="235"/>
      <c r="D91" s="225" t="s">
        <v>161</v>
      </c>
      <c r="E91" s="236" t="s">
        <v>19</v>
      </c>
      <c r="F91" s="237" t="s">
        <v>1159</v>
      </c>
      <c r="G91" s="235"/>
      <c r="H91" s="238">
        <v>10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70</v>
      </c>
      <c r="AY91" s="244" t="s">
        <v>149</v>
      </c>
    </row>
    <row r="92" spans="1:51" s="14" customFormat="1" ht="12">
      <c r="A92" s="14"/>
      <c r="B92" s="234"/>
      <c r="C92" s="235"/>
      <c r="D92" s="225" t="s">
        <v>161</v>
      </c>
      <c r="E92" s="236" t="s">
        <v>19</v>
      </c>
      <c r="F92" s="237" t="s">
        <v>1160</v>
      </c>
      <c r="G92" s="235"/>
      <c r="H92" s="238">
        <v>9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70</v>
      </c>
      <c r="AY92" s="244" t="s">
        <v>149</v>
      </c>
    </row>
    <row r="93" spans="1:51" s="14" customFormat="1" ht="12">
      <c r="A93" s="14"/>
      <c r="B93" s="234"/>
      <c r="C93" s="235"/>
      <c r="D93" s="225" t="s">
        <v>161</v>
      </c>
      <c r="E93" s="236" t="s">
        <v>19</v>
      </c>
      <c r="F93" s="237" t="s">
        <v>1161</v>
      </c>
      <c r="G93" s="235"/>
      <c r="H93" s="238">
        <v>1.5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161</v>
      </c>
      <c r="AU93" s="244" t="s">
        <v>80</v>
      </c>
      <c r="AV93" s="14" t="s">
        <v>80</v>
      </c>
      <c r="AW93" s="14" t="s">
        <v>32</v>
      </c>
      <c r="AX93" s="14" t="s">
        <v>70</v>
      </c>
      <c r="AY93" s="244" t="s">
        <v>149</v>
      </c>
    </row>
    <row r="94" spans="1:51" s="14" customFormat="1" ht="12">
      <c r="A94" s="14"/>
      <c r="B94" s="234"/>
      <c r="C94" s="235"/>
      <c r="D94" s="225" t="s">
        <v>161</v>
      </c>
      <c r="E94" s="236" t="s">
        <v>19</v>
      </c>
      <c r="F94" s="237" t="s">
        <v>1162</v>
      </c>
      <c r="G94" s="235"/>
      <c r="H94" s="238">
        <v>6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70</v>
      </c>
      <c r="AY94" s="244" t="s">
        <v>149</v>
      </c>
    </row>
    <row r="95" spans="1:51" s="15" customFormat="1" ht="12">
      <c r="A95" s="15"/>
      <c r="B95" s="245"/>
      <c r="C95" s="246"/>
      <c r="D95" s="225" t="s">
        <v>161</v>
      </c>
      <c r="E95" s="247" t="s">
        <v>19</v>
      </c>
      <c r="F95" s="248" t="s">
        <v>207</v>
      </c>
      <c r="G95" s="246"/>
      <c r="H95" s="249">
        <v>26.5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5" t="s">
        <v>161</v>
      </c>
      <c r="AU95" s="255" t="s">
        <v>80</v>
      </c>
      <c r="AV95" s="15" t="s">
        <v>174</v>
      </c>
      <c r="AW95" s="15" t="s">
        <v>32</v>
      </c>
      <c r="AX95" s="15" t="s">
        <v>78</v>
      </c>
      <c r="AY95" s="255" t="s">
        <v>149</v>
      </c>
    </row>
    <row r="96" spans="1:65" s="2" customFormat="1" ht="55.5" customHeight="1">
      <c r="A96" s="39"/>
      <c r="B96" s="40"/>
      <c r="C96" s="205" t="s">
        <v>80</v>
      </c>
      <c r="D96" s="205" t="s">
        <v>152</v>
      </c>
      <c r="E96" s="206" t="s">
        <v>1163</v>
      </c>
      <c r="F96" s="207" t="s">
        <v>1164</v>
      </c>
      <c r="G96" s="208" t="s">
        <v>310</v>
      </c>
      <c r="H96" s="209">
        <v>73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0.5</v>
      </c>
      <c r="T96" s="215">
        <f>S96*H96</f>
        <v>36.5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152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174</v>
      </c>
      <c r="BM96" s="216" t="s">
        <v>1165</v>
      </c>
    </row>
    <row r="97" spans="1:51" s="13" customFormat="1" ht="12">
      <c r="A97" s="13"/>
      <c r="B97" s="223"/>
      <c r="C97" s="224"/>
      <c r="D97" s="225" t="s">
        <v>161</v>
      </c>
      <c r="E97" s="226" t="s">
        <v>19</v>
      </c>
      <c r="F97" s="227" t="s">
        <v>317</v>
      </c>
      <c r="G97" s="224"/>
      <c r="H97" s="226" t="s">
        <v>19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161</v>
      </c>
      <c r="AU97" s="233" t="s">
        <v>80</v>
      </c>
      <c r="AV97" s="13" t="s">
        <v>78</v>
      </c>
      <c r="AW97" s="13" t="s">
        <v>32</v>
      </c>
      <c r="AX97" s="13" t="s">
        <v>70</v>
      </c>
      <c r="AY97" s="233" t="s">
        <v>149</v>
      </c>
    </row>
    <row r="98" spans="1:51" s="14" customFormat="1" ht="12">
      <c r="A98" s="14"/>
      <c r="B98" s="234"/>
      <c r="C98" s="235"/>
      <c r="D98" s="225" t="s">
        <v>161</v>
      </c>
      <c r="E98" s="236" t="s">
        <v>19</v>
      </c>
      <c r="F98" s="237" t="s">
        <v>1166</v>
      </c>
      <c r="G98" s="235"/>
      <c r="H98" s="238">
        <v>73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pans="1:51" s="15" customFormat="1" ht="12">
      <c r="A99" s="15"/>
      <c r="B99" s="245"/>
      <c r="C99" s="246"/>
      <c r="D99" s="225" t="s">
        <v>161</v>
      </c>
      <c r="E99" s="247" t="s">
        <v>19</v>
      </c>
      <c r="F99" s="248" t="s">
        <v>207</v>
      </c>
      <c r="G99" s="246"/>
      <c r="H99" s="249">
        <v>73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161</v>
      </c>
      <c r="AU99" s="255" t="s">
        <v>80</v>
      </c>
      <c r="AV99" s="15" t="s">
        <v>174</v>
      </c>
      <c r="AW99" s="15" t="s">
        <v>32</v>
      </c>
      <c r="AX99" s="15" t="s">
        <v>78</v>
      </c>
      <c r="AY99" s="255" t="s">
        <v>149</v>
      </c>
    </row>
    <row r="100" spans="1:65" s="2" customFormat="1" ht="49.05" customHeight="1">
      <c r="A100" s="39"/>
      <c r="B100" s="40"/>
      <c r="C100" s="205" t="s">
        <v>169</v>
      </c>
      <c r="D100" s="205" t="s">
        <v>152</v>
      </c>
      <c r="E100" s="206" t="s">
        <v>1167</v>
      </c>
      <c r="F100" s="207" t="s">
        <v>1168</v>
      </c>
      <c r="G100" s="208" t="s">
        <v>310</v>
      </c>
      <c r="H100" s="209">
        <v>73</v>
      </c>
      <c r="I100" s="210"/>
      <c r="J100" s="211">
        <f>ROUND(I100*H100,2)</f>
        <v>0</v>
      </c>
      <c r="K100" s="207" t="s">
        <v>156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0.316</v>
      </c>
      <c r="T100" s="215">
        <f>S100*H100</f>
        <v>23.068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152</v>
      </c>
      <c r="AU100" s="216" t="s">
        <v>80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174</v>
      </c>
      <c r="BM100" s="216" t="s">
        <v>1169</v>
      </c>
    </row>
    <row r="101" spans="1:47" s="2" customFormat="1" ht="12">
      <c r="A101" s="39"/>
      <c r="B101" s="40"/>
      <c r="C101" s="41"/>
      <c r="D101" s="218" t="s">
        <v>159</v>
      </c>
      <c r="E101" s="41"/>
      <c r="F101" s="219" t="s">
        <v>1170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159</v>
      </c>
      <c r="AU101" s="18" t="s">
        <v>80</v>
      </c>
    </row>
    <row r="102" spans="1:51" s="13" customFormat="1" ht="12">
      <c r="A102" s="13"/>
      <c r="B102" s="223"/>
      <c r="C102" s="224"/>
      <c r="D102" s="225" t="s">
        <v>161</v>
      </c>
      <c r="E102" s="226" t="s">
        <v>19</v>
      </c>
      <c r="F102" s="227" t="s">
        <v>317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161</v>
      </c>
      <c r="AU102" s="233" t="s">
        <v>80</v>
      </c>
      <c r="AV102" s="13" t="s">
        <v>78</v>
      </c>
      <c r="AW102" s="13" t="s">
        <v>32</v>
      </c>
      <c r="AX102" s="13" t="s">
        <v>70</v>
      </c>
      <c r="AY102" s="233" t="s">
        <v>149</v>
      </c>
    </row>
    <row r="103" spans="1:51" s="14" customFormat="1" ht="12">
      <c r="A103" s="14"/>
      <c r="B103" s="234"/>
      <c r="C103" s="235"/>
      <c r="D103" s="225" t="s">
        <v>161</v>
      </c>
      <c r="E103" s="236" t="s">
        <v>19</v>
      </c>
      <c r="F103" s="237" t="s">
        <v>1171</v>
      </c>
      <c r="G103" s="235"/>
      <c r="H103" s="238">
        <v>73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32</v>
      </c>
      <c r="AX103" s="14" t="s">
        <v>78</v>
      </c>
      <c r="AY103" s="244" t="s">
        <v>149</v>
      </c>
    </row>
    <row r="104" spans="1:65" s="2" customFormat="1" ht="62.7" customHeight="1">
      <c r="A104" s="39"/>
      <c r="B104" s="40"/>
      <c r="C104" s="205" t="s">
        <v>174</v>
      </c>
      <c r="D104" s="205" t="s">
        <v>152</v>
      </c>
      <c r="E104" s="206" t="s">
        <v>364</v>
      </c>
      <c r="F104" s="207" t="s">
        <v>365</v>
      </c>
      <c r="G104" s="208" t="s">
        <v>310</v>
      </c>
      <c r="H104" s="209">
        <v>4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0.625</v>
      </c>
      <c r="T104" s="215">
        <f>S104*H104</f>
        <v>2.5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174</v>
      </c>
      <c r="AT104" s="216" t="s">
        <v>152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1172</v>
      </c>
    </row>
    <row r="105" spans="1:51" s="14" customFormat="1" ht="12">
      <c r="A105" s="14"/>
      <c r="B105" s="234"/>
      <c r="C105" s="235"/>
      <c r="D105" s="225" t="s">
        <v>161</v>
      </c>
      <c r="E105" s="236" t="s">
        <v>19</v>
      </c>
      <c r="F105" s="237" t="s">
        <v>1173</v>
      </c>
      <c r="G105" s="235"/>
      <c r="H105" s="238">
        <v>4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70</v>
      </c>
      <c r="AY105" s="244" t="s">
        <v>149</v>
      </c>
    </row>
    <row r="106" spans="1:51" s="15" customFormat="1" ht="12">
      <c r="A106" s="15"/>
      <c r="B106" s="245"/>
      <c r="C106" s="246"/>
      <c r="D106" s="225" t="s">
        <v>161</v>
      </c>
      <c r="E106" s="247" t="s">
        <v>19</v>
      </c>
      <c r="F106" s="248" t="s">
        <v>207</v>
      </c>
      <c r="G106" s="246"/>
      <c r="H106" s="249">
        <v>4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5" t="s">
        <v>161</v>
      </c>
      <c r="AU106" s="255" t="s">
        <v>80</v>
      </c>
      <c r="AV106" s="15" t="s">
        <v>174</v>
      </c>
      <c r="AW106" s="15" t="s">
        <v>32</v>
      </c>
      <c r="AX106" s="15" t="s">
        <v>78</v>
      </c>
      <c r="AY106" s="255" t="s">
        <v>149</v>
      </c>
    </row>
    <row r="107" spans="1:65" s="2" customFormat="1" ht="44.25" customHeight="1">
      <c r="A107" s="39"/>
      <c r="B107" s="40"/>
      <c r="C107" s="205" t="s">
        <v>148</v>
      </c>
      <c r="D107" s="205" t="s">
        <v>152</v>
      </c>
      <c r="E107" s="206" t="s">
        <v>380</v>
      </c>
      <c r="F107" s="207" t="s">
        <v>381</v>
      </c>
      <c r="G107" s="208" t="s">
        <v>382</v>
      </c>
      <c r="H107" s="209">
        <v>10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0.23</v>
      </c>
      <c r="T107" s="215">
        <f>S107*H107</f>
        <v>2.3000000000000003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1174</v>
      </c>
    </row>
    <row r="108" spans="1:51" s="14" customFormat="1" ht="12">
      <c r="A108" s="14"/>
      <c r="B108" s="234"/>
      <c r="C108" s="235"/>
      <c r="D108" s="225" t="s">
        <v>161</v>
      </c>
      <c r="E108" s="236" t="s">
        <v>19</v>
      </c>
      <c r="F108" s="237" t="s">
        <v>353</v>
      </c>
      <c r="G108" s="235"/>
      <c r="H108" s="238">
        <v>10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161</v>
      </c>
      <c r="AU108" s="244" t="s">
        <v>80</v>
      </c>
      <c r="AV108" s="14" t="s">
        <v>80</v>
      </c>
      <c r="AW108" s="14" t="s">
        <v>32</v>
      </c>
      <c r="AX108" s="14" t="s">
        <v>78</v>
      </c>
      <c r="AY108" s="244" t="s">
        <v>149</v>
      </c>
    </row>
    <row r="109" spans="1:65" s="2" customFormat="1" ht="44.25" customHeight="1">
      <c r="A109" s="39"/>
      <c r="B109" s="40"/>
      <c r="C109" s="205" t="s">
        <v>185</v>
      </c>
      <c r="D109" s="205" t="s">
        <v>152</v>
      </c>
      <c r="E109" s="206" t="s">
        <v>385</v>
      </c>
      <c r="F109" s="207" t="s">
        <v>386</v>
      </c>
      <c r="G109" s="208" t="s">
        <v>382</v>
      </c>
      <c r="H109" s="209">
        <v>81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0.29</v>
      </c>
      <c r="T109" s="215">
        <f>S109*H109</f>
        <v>23.49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1175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1176</v>
      </c>
      <c r="G110" s="235"/>
      <c r="H110" s="238">
        <v>81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pans="1:65" s="2" customFormat="1" ht="37.8" customHeight="1">
      <c r="A111" s="39"/>
      <c r="B111" s="40"/>
      <c r="C111" s="205" t="s">
        <v>189</v>
      </c>
      <c r="D111" s="205" t="s">
        <v>152</v>
      </c>
      <c r="E111" s="206" t="s">
        <v>1177</v>
      </c>
      <c r="F111" s="207" t="s">
        <v>1178</v>
      </c>
      <c r="G111" s="208" t="s">
        <v>382</v>
      </c>
      <c r="H111" s="209">
        <v>11.5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0.04</v>
      </c>
      <c r="T111" s="215">
        <f>S111*H111</f>
        <v>0.46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1179</v>
      </c>
    </row>
    <row r="112" spans="1:51" s="14" customFormat="1" ht="12">
      <c r="A112" s="14"/>
      <c r="B112" s="234"/>
      <c r="C112" s="235"/>
      <c r="D112" s="225" t="s">
        <v>161</v>
      </c>
      <c r="E112" s="236" t="s">
        <v>19</v>
      </c>
      <c r="F112" s="237" t="s">
        <v>1180</v>
      </c>
      <c r="G112" s="235"/>
      <c r="H112" s="238">
        <v>11.5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32</v>
      </c>
      <c r="AX112" s="14" t="s">
        <v>78</v>
      </c>
      <c r="AY112" s="244" t="s">
        <v>149</v>
      </c>
    </row>
    <row r="113" spans="1:65" s="2" customFormat="1" ht="33" customHeight="1">
      <c r="A113" s="39"/>
      <c r="B113" s="40"/>
      <c r="C113" s="205" t="s">
        <v>195</v>
      </c>
      <c r="D113" s="205" t="s">
        <v>152</v>
      </c>
      <c r="E113" s="206" t="s">
        <v>389</v>
      </c>
      <c r="F113" s="207" t="s">
        <v>390</v>
      </c>
      <c r="G113" s="208" t="s">
        <v>391</v>
      </c>
      <c r="H113" s="209">
        <v>125.5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41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174</v>
      </c>
      <c r="AT113" s="216" t="s">
        <v>152</v>
      </c>
      <c r="AU113" s="216" t="s">
        <v>80</v>
      </c>
      <c r="AY113" s="18" t="s">
        <v>149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78</v>
      </c>
      <c r="BK113" s="217">
        <f>ROUND(I113*H113,2)</f>
        <v>0</v>
      </c>
      <c r="BL113" s="18" t="s">
        <v>174</v>
      </c>
      <c r="BM113" s="216" t="s">
        <v>1181</v>
      </c>
    </row>
    <row r="114" spans="1:51" s="13" customFormat="1" ht="12">
      <c r="A114" s="13"/>
      <c r="B114" s="223"/>
      <c r="C114" s="224"/>
      <c r="D114" s="225" t="s">
        <v>161</v>
      </c>
      <c r="E114" s="226" t="s">
        <v>19</v>
      </c>
      <c r="F114" s="227" t="s">
        <v>317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pans="1:51" s="14" customFormat="1" ht="12">
      <c r="A115" s="14"/>
      <c r="B115" s="234"/>
      <c r="C115" s="235"/>
      <c r="D115" s="225" t="s">
        <v>161</v>
      </c>
      <c r="E115" s="236" t="s">
        <v>19</v>
      </c>
      <c r="F115" s="237" t="s">
        <v>1182</v>
      </c>
      <c r="G115" s="235"/>
      <c r="H115" s="238">
        <v>125.5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pans="1:65" s="2" customFormat="1" ht="44.25" customHeight="1">
      <c r="A116" s="39"/>
      <c r="B116" s="40"/>
      <c r="C116" s="205" t="s">
        <v>201</v>
      </c>
      <c r="D116" s="205" t="s">
        <v>152</v>
      </c>
      <c r="E116" s="206" t="s">
        <v>434</v>
      </c>
      <c r="F116" s="207" t="s">
        <v>435</v>
      </c>
      <c r="G116" s="208" t="s">
        <v>391</v>
      </c>
      <c r="H116" s="209">
        <v>114.701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1183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437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65" s="2" customFormat="1" ht="16.5" customHeight="1">
      <c r="A118" s="39"/>
      <c r="B118" s="40"/>
      <c r="C118" s="259" t="s">
        <v>208</v>
      </c>
      <c r="D118" s="259" t="s">
        <v>440</v>
      </c>
      <c r="E118" s="260" t="s">
        <v>441</v>
      </c>
      <c r="F118" s="261" t="s">
        <v>442</v>
      </c>
      <c r="G118" s="262" t="s">
        <v>443</v>
      </c>
      <c r="H118" s="263">
        <v>17.377</v>
      </c>
      <c r="I118" s="264"/>
      <c r="J118" s="265">
        <f>ROUND(I118*H118,2)</f>
        <v>0</v>
      </c>
      <c r="K118" s="261" t="s">
        <v>156</v>
      </c>
      <c r="L118" s="266"/>
      <c r="M118" s="267" t="s">
        <v>19</v>
      </c>
      <c r="N118" s="268" t="s">
        <v>41</v>
      </c>
      <c r="O118" s="85"/>
      <c r="P118" s="214">
        <f>O118*H118</f>
        <v>0</v>
      </c>
      <c r="Q118" s="214">
        <v>1</v>
      </c>
      <c r="R118" s="214">
        <f>Q118*H118</f>
        <v>17.377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195</v>
      </c>
      <c r="AT118" s="216" t="s">
        <v>440</v>
      </c>
      <c r="AU118" s="216" t="s">
        <v>80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78</v>
      </c>
      <c r="BK118" s="217">
        <f>ROUND(I118*H118,2)</f>
        <v>0</v>
      </c>
      <c r="BL118" s="18" t="s">
        <v>174</v>
      </c>
      <c r="BM118" s="216" t="s">
        <v>1184</v>
      </c>
    </row>
    <row r="119" spans="1:65" s="2" customFormat="1" ht="44.25" customHeight="1">
      <c r="A119" s="39"/>
      <c r="B119" s="40"/>
      <c r="C119" s="205" t="s">
        <v>214</v>
      </c>
      <c r="D119" s="205" t="s">
        <v>152</v>
      </c>
      <c r="E119" s="206" t="s">
        <v>476</v>
      </c>
      <c r="F119" s="207" t="s">
        <v>477</v>
      </c>
      <c r="G119" s="208" t="s">
        <v>443</v>
      </c>
      <c r="H119" s="209">
        <v>251</v>
      </c>
      <c r="I119" s="210"/>
      <c r="J119" s="211">
        <f>ROUND(I119*H119,2)</f>
        <v>0</v>
      </c>
      <c r="K119" s="207" t="s">
        <v>156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174</v>
      </c>
      <c r="BM119" s="216" t="s">
        <v>1185</v>
      </c>
    </row>
    <row r="120" spans="1:47" s="2" customFormat="1" ht="12">
      <c r="A120" s="39"/>
      <c r="B120" s="40"/>
      <c r="C120" s="41"/>
      <c r="D120" s="218" t="s">
        <v>159</v>
      </c>
      <c r="E120" s="41"/>
      <c r="F120" s="219" t="s">
        <v>479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159</v>
      </c>
      <c r="AU120" s="18" t="s">
        <v>80</v>
      </c>
    </row>
    <row r="121" spans="1:51" s="14" customFormat="1" ht="12">
      <c r="A121" s="14"/>
      <c r="B121" s="234"/>
      <c r="C121" s="235"/>
      <c r="D121" s="225" t="s">
        <v>161</v>
      </c>
      <c r="E121" s="236" t="s">
        <v>19</v>
      </c>
      <c r="F121" s="237" t="s">
        <v>1186</v>
      </c>
      <c r="G121" s="235"/>
      <c r="H121" s="238">
        <v>251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161</v>
      </c>
      <c r="AU121" s="244" t="s">
        <v>80</v>
      </c>
      <c r="AV121" s="14" t="s">
        <v>80</v>
      </c>
      <c r="AW121" s="14" t="s">
        <v>32</v>
      </c>
      <c r="AX121" s="14" t="s">
        <v>78</v>
      </c>
      <c r="AY121" s="244" t="s">
        <v>149</v>
      </c>
    </row>
    <row r="122" spans="1:65" s="2" customFormat="1" ht="37.8" customHeight="1">
      <c r="A122" s="39"/>
      <c r="B122" s="40"/>
      <c r="C122" s="205" t="s">
        <v>220</v>
      </c>
      <c r="D122" s="205" t="s">
        <v>152</v>
      </c>
      <c r="E122" s="206" t="s">
        <v>514</v>
      </c>
      <c r="F122" s="207" t="s">
        <v>515</v>
      </c>
      <c r="G122" s="208" t="s">
        <v>310</v>
      </c>
      <c r="H122" s="209">
        <v>60</v>
      </c>
      <c r="I122" s="210"/>
      <c r="J122" s="211">
        <f>ROUND(I122*H122,2)</f>
        <v>0</v>
      </c>
      <c r="K122" s="207" t="s">
        <v>156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174</v>
      </c>
      <c r="BM122" s="216" t="s">
        <v>1187</v>
      </c>
    </row>
    <row r="123" spans="1:47" s="2" customFormat="1" ht="12">
      <c r="A123" s="39"/>
      <c r="B123" s="40"/>
      <c r="C123" s="41"/>
      <c r="D123" s="218" t="s">
        <v>159</v>
      </c>
      <c r="E123" s="41"/>
      <c r="F123" s="219" t="s">
        <v>517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159</v>
      </c>
      <c r="AU123" s="18" t="s">
        <v>80</v>
      </c>
    </row>
    <row r="124" spans="1:51" s="14" customFormat="1" ht="12">
      <c r="A124" s="14"/>
      <c r="B124" s="234"/>
      <c r="C124" s="235"/>
      <c r="D124" s="225" t="s">
        <v>161</v>
      </c>
      <c r="E124" s="236" t="s">
        <v>19</v>
      </c>
      <c r="F124" s="237" t="s">
        <v>1188</v>
      </c>
      <c r="G124" s="235"/>
      <c r="H124" s="238">
        <v>60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161</v>
      </c>
      <c r="AU124" s="244" t="s">
        <v>80</v>
      </c>
      <c r="AV124" s="14" t="s">
        <v>80</v>
      </c>
      <c r="AW124" s="14" t="s">
        <v>32</v>
      </c>
      <c r="AX124" s="14" t="s">
        <v>78</v>
      </c>
      <c r="AY124" s="244" t="s">
        <v>149</v>
      </c>
    </row>
    <row r="125" spans="1:65" s="2" customFormat="1" ht="16.5" customHeight="1">
      <c r="A125" s="39"/>
      <c r="B125" s="40"/>
      <c r="C125" s="259" t="s">
        <v>227</v>
      </c>
      <c r="D125" s="259" t="s">
        <v>440</v>
      </c>
      <c r="E125" s="260" t="s">
        <v>520</v>
      </c>
      <c r="F125" s="261" t="s">
        <v>521</v>
      </c>
      <c r="G125" s="262" t="s">
        <v>443</v>
      </c>
      <c r="H125" s="263">
        <v>18.004</v>
      </c>
      <c r="I125" s="264"/>
      <c r="J125" s="265">
        <f>ROUND(I125*H125,2)</f>
        <v>0</v>
      </c>
      <c r="K125" s="261" t="s">
        <v>156</v>
      </c>
      <c r="L125" s="266"/>
      <c r="M125" s="267" t="s">
        <v>19</v>
      </c>
      <c r="N125" s="268" t="s">
        <v>41</v>
      </c>
      <c r="O125" s="85"/>
      <c r="P125" s="214">
        <f>O125*H125</f>
        <v>0</v>
      </c>
      <c r="Q125" s="214">
        <v>1</v>
      </c>
      <c r="R125" s="214">
        <f>Q125*H125</f>
        <v>18.004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195</v>
      </c>
      <c r="AT125" s="216" t="s">
        <v>440</v>
      </c>
      <c r="AU125" s="216" t="s">
        <v>80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174</v>
      </c>
      <c r="BM125" s="216" t="s">
        <v>1189</v>
      </c>
    </row>
    <row r="126" spans="1:65" s="2" customFormat="1" ht="37.8" customHeight="1">
      <c r="A126" s="39"/>
      <c r="B126" s="40"/>
      <c r="C126" s="205" t="s">
        <v>235</v>
      </c>
      <c r="D126" s="205" t="s">
        <v>152</v>
      </c>
      <c r="E126" s="206" t="s">
        <v>525</v>
      </c>
      <c r="F126" s="207" t="s">
        <v>526</v>
      </c>
      <c r="G126" s="208" t="s">
        <v>310</v>
      </c>
      <c r="H126" s="209">
        <v>60</v>
      </c>
      <c r="I126" s="210"/>
      <c r="J126" s="211">
        <f>ROUND(I126*H126,2)</f>
        <v>0</v>
      </c>
      <c r="K126" s="207" t="s">
        <v>156</v>
      </c>
      <c r="L126" s="45"/>
      <c r="M126" s="212" t="s">
        <v>19</v>
      </c>
      <c r="N126" s="213" t="s">
        <v>41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174</v>
      </c>
      <c r="AT126" s="216" t="s">
        <v>152</v>
      </c>
      <c r="AU126" s="216" t="s">
        <v>80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78</v>
      </c>
      <c r="BK126" s="217">
        <f>ROUND(I126*H126,2)</f>
        <v>0</v>
      </c>
      <c r="BL126" s="18" t="s">
        <v>174</v>
      </c>
      <c r="BM126" s="216" t="s">
        <v>1190</v>
      </c>
    </row>
    <row r="127" spans="1:47" s="2" customFormat="1" ht="12">
      <c r="A127" s="39"/>
      <c r="B127" s="40"/>
      <c r="C127" s="41"/>
      <c r="D127" s="218" t="s">
        <v>159</v>
      </c>
      <c r="E127" s="41"/>
      <c r="F127" s="219" t="s">
        <v>528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159</v>
      </c>
      <c r="AU127" s="18" t="s">
        <v>80</v>
      </c>
    </row>
    <row r="128" spans="1:51" s="14" customFormat="1" ht="12">
      <c r="A128" s="14"/>
      <c r="B128" s="234"/>
      <c r="C128" s="235"/>
      <c r="D128" s="225" t="s">
        <v>161</v>
      </c>
      <c r="E128" s="236" t="s">
        <v>19</v>
      </c>
      <c r="F128" s="237" t="s">
        <v>1188</v>
      </c>
      <c r="G128" s="235"/>
      <c r="H128" s="238">
        <v>60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161</v>
      </c>
      <c r="AU128" s="244" t="s">
        <v>80</v>
      </c>
      <c r="AV128" s="14" t="s">
        <v>80</v>
      </c>
      <c r="AW128" s="14" t="s">
        <v>32</v>
      </c>
      <c r="AX128" s="14" t="s">
        <v>78</v>
      </c>
      <c r="AY128" s="244" t="s">
        <v>149</v>
      </c>
    </row>
    <row r="129" spans="1:65" s="2" customFormat="1" ht="16.5" customHeight="1">
      <c r="A129" s="39"/>
      <c r="B129" s="40"/>
      <c r="C129" s="259" t="s">
        <v>8</v>
      </c>
      <c r="D129" s="259" t="s">
        <v>440</v>
      </c>
      <c r="E129" s="260" t="s">
        <v>1191</v>
      </c>
      <c r="F129" s="261" t="s">
        <v>1192</v>
      </c>
      <c r="G129" s="262" t="s">
        <v>532</v>
      </c>
      <c r="H129" s="263">
        <v>1.2</v>
      </c>
      <c r="I129" s="264"/>
      <c r="J129" s="265">
        <f>ROUND(I129*H129,2)</f>
        <v>0</v>
      </c>
      <c r="K129" s="261" t="s">
        <v>156</v>
      </c>
      <c r="L129" s="266"/>
      <c r="M129" s="267" t="s">
        <v>19</v>
      </c>
      <c r="N129" s="268" t="s">
        <v>41</v>
      </c>
      <c r="O129" s="85"/>
      <c r="P129" s="214">
        <f>O129*H129</f>
        <v>0</v>
      </c>
      <c r="Q129" s="214">
        <v>0.001</v>
      </c>
      <c r="R129" s="214">
        <f>Q129*H129</f>
        <v>0.0012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195</v>
      </c>
      <c r="AT129" s="216" t="s">
        <v>440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174</v>
      </c>
      <c r="BM129" s="216" t="s">
        <v>1193</v>
      </c>
    </row>
    <row r="130" spans="1:51" s="14" customFormat="1" ht="12">
      <c r="A130" s="14"/>
      <c r="B130" s="234"/>
      <c r="C130" s="235"/>
      <c r="D130" s="225" t="s">
        <v>161</v>
      </c>
      <c r="E130" s="235"/>
      <c r="F130" s="237" t="s">
        <v>1194</v>
      </c>
      <c r="G130" s="235"/>
      <c r="H130" s="238">
        <v>1.2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161</v>
      </c>
      <c r="AU130" s="244" t="s">
        <v>80</v>
      </c>
      <c r="AV130" s="14" t="s">
        <v>80</v>
      </c>
      <c r="AW130" s="14" t="s">
        <v>4</v>
      </c>
      <c r="AX130" s="14" t="s">
        <v>78</v>
      </c>
      <c r="AY130" s="244" t="s">
        <v>149</v>
      </c>
    </row>
    <row r="131" spans="1:65" s="2" customFormat="1" ht="33" customHeight="1">
      <c r="A131" s="39"/>
      <c r="B131" s="40"/>
      <c r="C131" s="205" t="s">
        <v>245</v>
      </c>
      <c r="D131" s="205" t="s">
        <v>152</v>
      </c>
      <c r="E131" s="206" t="s">
        <v>536</v>
      </c>
      <c r="F131" s="207" t="s">
        <v>537</v>
      </c>
      <c r="G131" s="208" t="s">
        <v>310</v>
      </c>
      <c r="H131" s="209">
        <v>679.5</v>
      </c>
      <c r="I131" s="210"/>
      <c r="J131" s="211">
        <f>ROUND(I131*H131,2)</f>
        <v>0</v>
      </c>
      <c r="K131" s="207" t="s">
        <v>156</v>
      </c>
      <c r="L131" s="45"/>
      <c r="M131" s="212" t="s">
        <v>19</v>
      </c>
      <c r="N131" s="213" t="s">
        <v>41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174</v>
      </c>
      <c r="AT131" s="216" t="s">
        <v>152</v>
      </c>
      <c r="AU131" s="216" t="s">
        <v>80</v>
      </c>
      <c r="AY131" s="18" t="s">
        <v>149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78</v>
      </c>
      <c r="BK131" s="217">
        <f>ROUND(I131*H131,2)</f>
        <v>0</v>
      </c>
      <c r="BL131" s="18" t="s">
        <v>174</v>
      </c>
      <c r="BM131" s="216" t="s">
        <v>1195</v>
      </c>
    </row>
    <row r="132" spans="1:47" s="2" customFormat="1" ht="12">
      <c r="A132" s="39"/>
      <c r="B132" s="40"/>
      <c r="C132" s="41"/>
      <c r="D132" s="218" t="s">
        <v>159</v>
      </c>
      <c r="E132" s="41"/>
      <c r="F132" s="219" t="s">
        <v>539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159</v>
      </c>
      <c r="AU132" s="18" t="s">
        <v>80</v>
      </c>
    </row>
    <row r="133" spans="1:51" s="13" customFormat="1" ht="12">
      <c r="A133" s="13"/>
      <c r="B133" s="223"/>
      <c r="C133" s="224"/>
      <c r="D133" s="225" t="s">
        <v>161</v>
      </c>
      <c r="E133" s="226" t="s">
        <v>19</v>
      </c>
      <c r="F133" s="227" t="s">
        <v>1196</v>
      </c>
      <c r="G133" s="224"/>
      <c r="H133" s="226" t="s">
        <v>19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161</v>
      </c>
      <c r="AU133" s="233" t="s">
        <v>80</v>
      </c>
      <c r="AV133" s="13" t="s">
        <v>78</v>
      </c>
      <c r="AW133" s="13" t="s">
        <v>32</v>
      </c>
      <c r="AX133" s="13" t="s">
        <v>70</v>
      </c>
      <c r="AY133" s="233" t="s">
        <v>149</v>
      </c>
    </row>
    <row r="134" spans="1:51" s="14" customFormat="1" ht="12">
      <c r="A134" s="14"/>
      <c r="B134" s="234"/>
      <c r="C134" s="235"/>
      <c r="D134" s="225" t="s">
        <v>161</v>
      </c>
      <c r="E134" s="236" t="s">
        <v>19</v>
      </c>
      <c r="F134" s="237" t="s">
        <v>1197</v>
      </c>
      <c r="G134" s="235"/>
      <c r="H134" s="238">
        <v>161.5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pans="1:51" s="14" customFormat="1" ht="12">
      <c r="A135" s="14"/>
      <c r="B135" s="234"/>
      <c r="C135" s="235"/>
      <c r="D135" s="225" t="s">
        <v>161</v>
      </c>
      <c r="E135" s="236" t="s">
        <v>19</v>
      </c>
      <c r="F135" s="237" t="s">
        <v>1198</v>
      </c>
      <c r="G135" s="235"/>
      <c r="H135" s="238">
        <v>518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70</v>
      </c>
      <c r="AY135" s="244" t="s">
        <v>149</v>
      </c>
    </row>
    <row r="136" spans="1:51" s="15" customFormat="1" ht="12">
      <c r="A136" s="15"/>
      <c r="B136" s="245"/>
      <c r="C136" s="246"/>
      <c r="D136" s="225" t="s">
        <v>161</v>
      </c>
      <c r="E136" s="247" t="s">
        <v>19</v>
      </c>
      <c r="F136" s="248" t="s">
        <v>207</v>
      </c>
      <c r="G136" s="246"/>
      <c r="H136" s="249">
        <v>679.5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161</v>
      </c>
      <c r="AU136" s="255" t="s">
        <v>80</v>
      </c>
      <c r="AV136" s="15" t="s">
        <v>174</v>
      </c>
      <c r="AW136" s="15" t="s">
        <v>32</v>
      </c>
      <c r="AX136" s="15" t="s">
        <v>78</v>
      </c>
      <c r="AY136" s="255" t="s">
        <v>149</v>
      </c>
    </row>
    <row r="137" spans="1:65" s="2" customFormat="1" ht="21.75" customHeight="1">
      <c r="A137" s="39"/>
      <c r="B137" s="40"/>
      <c r="C137" s="205" t="s">
        <v>250</v>
      </c>
      <c r="D137" s="205" t="s">
        <v>152</v>
      </c>
      <c r="E137" s="206" t="s">
        <v>550</v>
      </c>
      <c r="F137" s="207" t="s">
        <v>551</v>
      </c>
      <c r="G137" s="208" t="s">
        <v>391</v>
      </c>
      <c r="H137" s="209">
        <v>3</v>
      </c>
      <c r="I137" s="210"/>
      <c r="J137" s="211">
        <f>ROUND(I137*H137,2)</f>
        <v>0</v>
      </c>
      <c r="K137" s="207" t="s">
        <v>156</v>
      </c>
      <c r="L137" s="45"/>
      <c r="M137" s="212" t="s">
        <v>19</v>
      </c>
      <c r="N137" s="213" t="s">
        <v>41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174</v>
      </c>
      <c r="AT137" s="216" t="s">
        <v>152</v>
      </c>
      <c r="AU137" s="216" t="s">
        <v>80</v>
      </c>
      <c r="AY137" s="18" t="s">
        <v>149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78</v>
      </c>
      <c r="BK137" s="217">
        <f>ROUND(I137*H137,2)</f>
        <v>0</v>
      </c>
      <c r="BL137" s="18" t="s">
        <v>174</v>
      </c>
      <c r="BM137" s="216" t="s">
        <v>1199</v>
      </c>
    </row>
    <row r="138" spans="1:47" s="2" customFormat="1" ht="12">
      <c r="A138" s="39"/>
      <c r="B138" s="40"/>
      <c r="C138" s="41"/>
      <c r="D138" s="218" t="s">
        <v>159</v>
      </c>
      <c r="E138" s="41"/>
      <c r="F138" s="219" t="s">
        <v>553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159</v>
      </c>
      <c r="AU138" s="18" t="s">
        <v>80</v>
      </c>
    </row>
    <row r="139" spans="1:51" s="14" customFormat="1" ht="12">
      <c r="A139" s="14"/>
      <c r="B139" s="234"/>
      <c r="C139" s="235"/>
      <c r="D139" s="225" t="s">
        <v>161</v>
      </c>
      <c r="E139" s="236" t="s">
        <v>19</v>
      </c>
      <c r="F139" s="237" t="s">
        <v>1200</v>
      </c>
      <c r="G139" s="235"/>
      <c r="H139" s="238">
        <v>3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161</v>
      </c>
      <c r="AU139" s="244" t="s">
        <v>80</v>
      </c>
      <c r="AV139" s="14" t="s">
        <v>80</v>
      </c>
      <c r="AW139" s="14" t="s">
        <v>32</v>
      </c>
      <c r="AX139" s="14" t="s">
        <v>78</v>
      </c>
      <c r="AY139" s="244" t="s">
        <v>149</v>
      </c>
    </row>
    <row r="140" spans="1:65" s="2" customFormat="1" ht="21.75" customHeight="1">
      <c r="A140" s="39"/>
      <c r="B140" s="40"/>
      <c r="C140" s="205" t="s">
        <v>256</v>
      </c>
      <c r="D140" s="205" t="s">
        <v>152</v>
      </c>
      <c r="E140" s="206" t="s">
        <v>556</v>
      </c>
      <c r="F140" s="207" t="s">
        <v>557</v>
      </c>
      <c r="G140" s="208" t="s">
        <v>391</v>
      </c>
      <c r="H140" s="209">
        <v>3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1201</v>
      </c>
    </row>
    <row r="141" spans="1:47" s="2" customFormat="1" ht="12">
      <c r="A141" s="39"/>
      <c r="B141" s="40"/>
      <c r="C141" s="41"/>
      <c r="D141" s="218" t="s">
        <v>159</v>
      </c>
      <c r="E141" s="41"/>
      <c r="F141" s="219" t="s">
        <v>559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pans="1:51" s="14" customFormat="1" ht="12">
      <c r="A142" s="14"/>
      <c r="B142" s="234"/>
      <c r="C142" s="235"/>
      <c r="D142" s="225" t="s">
        <v>161</v>
      </c>
      <c r="E142" s="236" t="s">
        <v>19</v>
      </c>
      <c r="F142" s="237" t="s">
        <v>1202</v>
      </c>
      <c r="G142" s="235"/>
      <c r="H142" s="238">
        <v>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78</v>
      </c>
      <c r="AY142" s="244" t="s">
        <v>149</v>
      </c>
    </row>
    <row r="143" spans="1:65" s="2" customFormat="1" ht="16.5" customHeight="1">
      <c r="A143" s="39"/>
      <c r="B143" s="40"/>
      <c r="C143" s="259" t="s">
        <v>263</v>
      </c>
      <c r="D143" s="259" t="s">
        <v>440</v>
      </c>
      <c r="E143" s="260" t="s">
        <v>561</v>
      </c>
      <c r="F143" s="261" t="s">
        <v>562</v>
      </c>
      <c r="G143" s="262" t="s">
        <v>391</v>
      </c>
      <c r="H143" s="263">
        <v>3</v>
      </c>
      <c r="I143" s="264"/>
      <c r="J143" s="265">
        <f>ROUND(I143*H143,2)</f>
        <v>0</v>
      </c>
      <c r="K143" s="261" t="s">
        <v>156</v>
      </c>
      <c r="L143" s="266"/>
      <c r="M143" s="267" t="s">
        <v>19</v>
      </c>
      <c r="N143" s="268" t="s">
        <v>41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195</v>
      </c>
      <c r="AT143" s="216" t="s">
        <v>440</v>
      </c>
      <c r="AU143" s="216" t="s">
        <v>80</v>
      </c>
      <c r="AY143" s="18" t="s">
        <v>149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78</v>
      </c>
      <c r="BK143" s="217">
        <f>ROUND(I143*H143,2)</f>
        <v>0</v>
      </c>
      <c r="BL143" s="18" t="s">
        <v>174</v>
      </c>
      <c r="BM143" s="216" t="s">
        <v>1203</v>
      </c>
    </row>
    <row r="144" spans="1:63" s="12" customFormat="1" ht="22.8" customHeight="1">
      <c r="A144" s="12"/>
      <c r="B144" s="189"/>
      <c r="C144" s="190"/>
      <c r="D144" s="191" t="s">
        <v>69</v>
      </c>
      <c r="E144" s="203" t="s">
        <v>169</v>
      </c>
      <c r="F144" s="203" t="s">
        <v>1204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SUM(P145:P153)</f>
        <v>0</v>
      </c>
      <c r="Q144" s="197"/>
      <c r="R144" s="198">
        <f>SUM(R145:R153)</f>
        <v>25.335825</v>
      </c>
      <c r="S144" s="197"/>
      <c r="T144" s="199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0" t="s">
        <v>78</v>
      </c>
      <c r="AT144" s="201" t="s">
        <v>69</v>
      </c>
      <c r="AU144" s="201" t="s">
        <v>78</v>
      </c>
      <c r="AY144" s="200" t="s">
        <v>149</v>
      </c>
      <c r="BK144" s="202">
        <f>SUM(BK145:BK153)</f>
        <v>0</v>
      </c>
    </row>
    <row r="145" spans="1:65" s="2" customFormat="1" ht="37.8" customHeight="1">
      <c r="A145" s="39"/>
      <c r="B145" s="40"/>
      <c r="C145" s="205" t="s">
        <v>268</v>
      </c>
      <c r="D145" s="205" t="s">
        <v>152</v>
      </c>
      <c r="E145" s="206" t="s">
        <v>1205</v>
      </c>
      <c r="F145" s="207" t="s">
        <v>1206</v>
      </c>
      <c r="G145" s="208" t="s">
        <v>382</v>
      </c>
      <c r="H145" s="209">
        <v>29</v>
      </c>
      <c r="I145" s="210"/>
      <c r="J145" s="211">
        <f>ROUND(I145*H145,2)</f>
        <v>0</v>
      </c>
      <c r="K145" s="207" t="s">
        <v>156</v>
      </c>
      <c r="L145" s="45"/>
      <c r="M145" s="212" t="s">
        <v>19</v>
      </c>
      <c r="N145" s="213" t="s">
        <v>41</v>
      </c>
      <c r="O145" s="85"/>
      <c r="P145" s="214">
        <f>O145*H145</f>
        <v>0</v>
      </c>
      <c r="Q145" s="214">
        <v>0.50574</v>
      </c>
      <c r="R145" s="214">
        <f>Q145*H145</f>
        <v>14.666459999999999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174</v>
      </c>
      <c r="AT145" s="216" t="s">
        <v>152</v>
      </c>
      <c r="AU145" s="216" t="s">
        <v>80</v>
      </c>
      <c r="AY145" s="18" t="s">
        <v>149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78</v>
      </c>
      <c r="BK145" s="217">
        <f>ROUND(I145*H145,2)</f>
        <v>0</v>
      </c>
      <c r="BL145" s="18" t="s">
        <v>174</v>
      </c>
      <c r="BM145" s="216" t="s">
        <v>1207</v>
      </c>
    </row>
    <row r="146" spans="1:47" s="2" customFormat="1" ht="12">
      <c r="A146" s="39"/>
      <c r="B146" s="40"/>
      <c r="C146" s="41"/>
      <c r="D146" s="218" t="s">
        <v>159</v>
      </c>
      <c r="E146" s="41"/>
      <c r="F146" s="219" t="s">
        <v>1208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159</v>
      </c>
      <c r="AU146" s="18" t="s">
        <v>80</v>
      </c>
    </row>
    <row r="147" spans="1:51" s="14" customFormat="1" ht="12">
      <c r="A147" s="14"/>
      <c r="B147" s="234"/>
      <c r="C147" s="235"/>
      <c r="D147" s="225" t="s">
        <v>161</v>
      </c>
      <c r="E147" s="236" t="s">
        <v>19</v>
      </c>
      <c r="F147" s="237" t="s">
        <v>1209</v>
      </c>
      <c r="G147" s="235"/>
      <c r="H147" s="238">
        <v>29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161</v>
      </c>
      <c r="AU147" s="244" t="s">
        <v>80</v>
      </c>
      <c r="AV147" s="14" t="s">
        <v>80</v>
      </c>
      <c r="AW147" s="14" t="s">
        <v>32</v>
      </c>
      <c r="AX147" s="14" t="s">
        <v>78</v>
      </c>
      <c r="AY147" s="244" t="s">
        <v>149</v>
      </c>
    </row>
    <row r="148" spans="1:65" s="2" customFormat="1" ht="33" customHeight="1">
      <c r="A148" s="39"/>
      <c r="B148" s="40"/>
      <c r="C148" s="205" t="s">
        <v>7</v>
      </c>
      <c r="D148" s="205" t="s">
        <v>152</v>
      </c>
      <c r="E148" s="206" t="s">
        <v>1210</v>
      </c>
      <c r="F148" s="207" t="s">
        <v>1211</v>
      </c>
      <c r="G148" s="208" t="s">
        <v>382</v>
      </c>
      <c r="H148" s="209">
        <v>18</v>
      </c>
      <c r="I148" s="210"/>
      <c r="J148" s="211">
        <f>ROUND(I148*H148,2)</f>
        <v>0</v>
      </c>
      <c r="K148" s="207" t="s">
        <v>156</v>
      </c>
      <c r="L148" s="45"/>
      <c r="M148" s="212" t="s">
        <v>19</v>
      </c>
      <c r="N148" s="213" t="s">
        <v>41</v>
      </c>
      <c r="O148" s="85"/>
      <c r="P148" s="214">
        <f>O148*H148</f>
        <v>0</v>
      </c>
      <c r="Q148" s="214">
        <v>0.24127</v>
      </c>
      <c r="R148" s="214">
        <f>Q148*H148</f>
        <v>4.34286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174</v>
      </c>
      <c r="AT148" s="216" t="s">
        <v>152</v>
      </c>
      <c r="AU148" s="216" t="s">
        <v>80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78</v>
      </c>
      <c r="BK148" s="217">
        <f>ROUND(I148*H148,2)</f>
        <v>0</v>
      </c>
      <c r="BL148" s="18" t="s">
        <v>174</v>
      </c>
      <c r="BM148" s="216" t="s">
        <v>1212</v>
      </c>
    </row>
    <row r="149" spans="1:47" s="2" customFormat="1" ht="12">
      <c r="A149" s="39"/>
      <c r="B149" s="40"/>
      <c r="C149" s="41"/>
      <c r="D149" s="218" t="s">
        <v>159</v>
      </c>
      <c r="E149" s="41"/>
      <c r="F149" s="219" t="s">
        <v>1213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159</v>
      </c>
      <c r="AU149" s="18" t="s">
        <v>80</v>
      </c>
    </row>
    <row r="150" spans="1:51" s="13" customFormat="1" ht="12">
      <c r="A150" s="13"/>
      <c r="B150" s="223"/>
      <c r="C150" s="224"/>
      <c r="D150" s="225" t="s">
        <v>161</v>
      </c>
      <c r="E150" s="226" t="s">
        <v>19</v>
      </c>
      <c r="F150" s="227" t="s">
        <v>1214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161</v>
      </c>
      <c r="AU150" s="233" t="s">
        <v>80</v>
      </c>
      <c r="AV150" s="13" t="s">
        <v>78</v>
      </c>
      <c r="AW150" s="13" t="s">
        <v>32</v>
      </c>
      <c r="AX150" s="13" t="s">
        <v>70</v>
      </c>
      <c r="AY150" s="233" t="s">
        <v>149</v>
      </c>
    </row>
    <row r="151" spans="1:51" s="14" customFormat="1" ht="12">
      <c r="A151" s="14"/>
      <c r="B151" s="234"/>
      <c r="C151" s="235"/>
      <c r="D151" s="225" t="s">
        <v>161</v>
      </c>
      <c r="E151" s="236" t="s">
        <v>19</v>
      </c>
      <c r="F151" s="237" t="s">
        <v>1215</v>
      </c>
      <c r="G151" s="235"/>
      <c r="H151" s="238">
        <v>18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161</v>
      </c>
      <c r="AU151" s="244" t="s">
        <v>80</v>
      </c>
      <c r="AV151" s="14" t="s">
        <v>80</v>
      </c>
      <c r="AW151" s="14" t="s">
        <v>32</v>
      </c>
      <c r="AX151" s="14" t="s">
        <v>78</v>
      </c>
      <c r="AY151" s="244" t="s">
        <v>149</v>
      </c>
    </row>
    <row r="152" spans="1:65" s="2" customFormat="1" ht="24.15" customHeight="1">
      <c r="A152" s="39"/>
      <c r="B152" s="40"/>
      <c r="C152" s="259" t="s">
        <v>281</v>
      </c>
      <c r="D152" s="259" t="s">
        <v>440</v>
      </c>
      <c r="E152" s="260" t="s">
        <v>1216</v>
      </c>
      <c r="F152" s="261" t="s">
        <v>1217</v>
      </c>
      <c r="G152" s="262" t="s">
        <v>315</v>
      </c>
      <c r="H152" s="263">
        <v>102.87</v>
      </c>
      <c r="I152" s="264"/>
      <c r="J152" s="265">
        <f>ROUND(I152*H152,2)</f>
        <v>0</v>
      </c>
      <c r="K152" s="261" t="s">
        <v>156</v>
      </c>
      <c r="L152" s="266"/>
      <c r="M152" s="267" t="s">
        <v>19</v>
      </c>
      <c r="N152" s="268" t="s">
        <v>41</v>
      </c>
      <c r="O152" s="85"/>
      <c r="P152" s="214">
        <f>O152*H152</f>
        <v>0</v>
      </c>
      <c r="Q152" s="214">
        <v>0.0615</v>
      </c>
      <c r="R152" s="214">
        <f>Q152*H152</f>
        <v>6.326505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195</v>
      </c>
      <c r="AT152" s="216" t="s">
        <v>440</v>
      </c>
      <c r="AU152" s="216" t="s">
        <v>80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78</v>
      </c>
      <c r="BK152" s="217">
        <f>ROUND(I152*H152,2)</f>
        <v>0</v>
      </c>
      <c r="BL152" s="18" t="s">
        <v>174</v>
      </c>
      <c r="BM152" s="216" t="s">
        <v>1218</v>
      </c>
    </row>
    <row r="153" spans="1:51" s="14" customFormat="1" ht="12">
      <c r="A153" s="14"/>
      <c r="B153" s="234"/>
      <c r="C153" s="235"/>
      <c r="D153" s="225" t="s">
        <v>161</v>
      </c>
      <c r="E153" s="235"/>
      <c r="F153" s="237" t="s">
        <v>1219</v>
      </c>
      <c r="G153" s="235"/>
      <c r="H153" s="238">
        <v>102.87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4</v>
      </c>
      <c r="AX153" s="14" t="s">
        <v>78</v>
      </c>
      <c r="AY153" s="244" t="s">
        <v>149</v>
      </c>
    </row>
    <row r="154" spans="1:63" s="12" customFormat="1" ht="22.8" customHeight="1">
      <c r="A154" s="12"/>
      <c r="B154" s="189"/>
      <c r="C154" s="190"/>
      <c r="D154" s="191" t="s">
        <v>69</v>
      </c>
      <c r="E154" s="203" t="s">
        <v>148</v>
      </c>
      <c r="F154" s="203" t="s">
        <v>622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SUM(P155:P212)</f>
        <v>0</v>
      </c>
      <c r="Q154" s="197"/>
      <c r="R154" s="198">
        <f>SUM(R155:R212)</f>
        <v>150.301483</v>
      </c>
      <c r="S154" s="197"/>
      <c r="T154" s="199">
        <f>SUM(T155:T212)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78</v>
      </c>
      <c r="AT154" s="201" t="s">
        <v>69</v>
      </c>
      <c r="AU154" s="201" t="s">
        <v>78</v>
      </c>
      <c r="AY154" s="200" t="s">
        <v>149</v>
      </c>
      <c r="BK154" s="202">
        <f>SUM(BK155:BK212)</f>
        <v>0</v>
      </c>
    </row>
    <row r="155" spans="1:65" s="2" customFormat="1" ht="33" customHeight="1">
      <c r="A155" s="39"/>
      <c r="B155" s="40"/>
      <c r="C155" s="205" t="s">
        <v>289</v>
      </c>
      <c r="D155" s="205" t="s">
        <v>152</v>
      </c>
      <c r="E155" s="206" t="s">
        <v>624</v>
      </c>
      <c r="F155" s="207" t="s">
        <v>625</v>
      </c>
      <c r="G155" s="208" t="s">
        <v>310</v>
      </c>
      <c r="H155" s="209">
        <v>890.2</v>
      </c>
      <c r="I155" s="210"/>
      <c r="J155" s="211">
        <f>ROUND(I155*H155,2)</f>
        <v>0</v>
      </c>
      <c r="K155" s="207" t="s">
        <v>156</v>
      </c>
      <c r="L155" s="45"/>
      <c r="M155" s="212" t="s">
        <v>19</v>
      </c>
      <c r="N155" s="213" t="s">
        <v>41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174</v>
      </c>
      <c r="AT155" s="216" t="s">
        <v>152</v>
      </c>
      <c r="AU155" s="216" t="s">
        <v>80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78</v>
      </c>
      <c r="BK155" s="217">
        <f>ROUND(I155*H155,2)</f>
        <v>0</v>
      </c>
      <c r="BL155" s="18" t="s">
        <v>174</v>
      </c>
      <c r="BM155" s="216" t="s">
        <v>1220</v>
      </c>
    </row>
    <row r="156" spans="1:47" s="2" customFormat="1" ht="12">
      <c r="A156" s="39"/>
      <c r="B156" s="40"/>
      <c r="C156" s="41"/>
      <c r="D156" s="218" t="s">
        <v>159</v>
      </c>
      <c r="E156" s="41"/>
      <c r="F156" s="219" t="s">
        <v>627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159</v>
      </c>
      <c r="AU156" s="18" t="s">
        <v>80</v>
      </c>
    </row>
    <row r="157" spans="1:51" s="13" customFormat="1" ht="12">
      <c r="A157" s="13"/>
      <c r="B157" s="223"/>
      <c r="C157" s="224"/>
      <c r="D157" s="225" t="s">
        <v>161</v>
      </c>
      <c r="E157" s="226" t="s">
        <v>19</v>
      </c>
      <c r="F157" s="227" t="s">
        <v>719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161</v>
      </c>
      <c r="AU157" s="233" t="s">
        <v>80</v>
      </c>
      <c r="AV157" s="13" t="s">
        <v>78</v>
      </c>
      <c r="AW157" s="13" t="s">
        <v>32</v>
      </c>
      <c r="AX157" s="13" t="s">
        <v>70</v>
      </c>
      <c r="AY157" s="233" t="s">
        <v>149</v>
      </c>
    </row>
    <row r="158" spans="1:51" s="13" customFormat="1" ht="12">
      <c r="A158" s="13"/>
      <c r="B158" s="223"/>
      <c r="C158" s="224"/>
      <c r="D158" s="225" t="s">
        <v>161</v>
      </c>
      <c r="E158" s="226" t="s">
        <v>19</v>
      </c>
      <c r="F158" s="227" t="s">
        <v>1221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161</v>
      </c>
      <c r="AU158" s="233" t="s">
        <v>80</v>
      </c>
      <c r="AV158" s="13" t="s">
        <v>78</v>
      </c>
      <c r="AW158" s="13" t="s">
        <v>32</v>
      </c>
      <c r="AX158" s="13" t="s">
        <v>70</v>
      </c>
      <c r="AY158" s="233" t="s">
        <v>149</v>
      </c>
    </row>
    <row r="159" spans="1:51" s="14" customFormat="1" ht="12">
      <c r="A159" s="14"/>
      <c r="B159" s="234"/>
      <c r="C159" s="235"/>
      <c r="D159" s="225" t="s">
        <v>161</v>
      </c>
      <c r="E159" s="236" t="s">
        <v>19</v>
      </c>
      <c r="F159" s="237" t="s">
        <v>1222</v>
      </c>
      <c r="G159" s="235"/>
      <c r="H159" s="238">
        <v>323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161</v>
      </c>
      <c r="AU159" s="244" t="s">
        <v>80</v>
      </c>
      <c r="AV159" s="14" t="s">
        <v>80</v>
      </c>
      <c r="AW159" s="14" t="s">
        <v>32</v>
      </c>
      <c r="AX159" s="14" t="s">
        <v>70</v>
      </c>
      <c r="AY159" s="244" t="s">
        <v>149</v>
      </c>
    </row>
    <row r="160" spans="1:51" s="13" customFormat="1" ht="12">
      <c r="A160" s="13"/>
      <c r="B160" s="223"/>
      <c r="C160" s="224"/>
      <c r="D160" s="225" t="s">
        <v>161</v>
      </c>
      <c r="E160" s="226" t="s">
        <v>19</v>
      </c>
      <c r="F160" s="227" t="s">
        <v>1223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161</v>
      </c>
      <c r="AU160" s="233" t="s">
        <v>80</v>
      </c>
      <c r="AV160" s="13" t="s">
        <v>78</v>
      </c>
      <c r="AW160" s="13" t="s">
        <v>32</v>
      </c>
      <c r="AX160" s="13" t="s">
        <v>70</v>
      </c>
      <c r="AY160" s="233" t="s">
        <v>149</v>
      </c>
    </row>
    <row r="161" spans="1:51" s="14" customFormat="1" ht="12">
      <c r="A161" s="14"/>
      <c r="B161" s="234"/>
      <c r="C161" s="235"/>
      <c r="D161" s="225" t="s">
        <v>161</v>
      </c>
      <c r="E161" s="236" t="s">
        <v>19</v>
      </c>
      <c r="F161" s="237" t="s">
        <v>1224</v>
      </c>
      <c r="G161" s="235"/>
      <c r="H161" s="238">
        <v>518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70</v>
      </c>
      <c r="AY161" s="244" t="s">
        <v>149</v>
      </c>
    </row>
    <row r="162" spans="1:51" s="13" customFormat="1" ht="12">
      <c r="A162" s="13"/>
      <c r="B162" s="223"/>
      <c r="C162" s="224"/>
      <c r="D162" s="225" t="s">
        <v>161</v>
      </c>
      <c r="E162" s="226" t="s">
        <v>19</v>
      </c>
      <c r="F162" s="227" t="s">
        <v>1225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161</v>
      </c>
      <c r="AU162" s="233" t="s">
        <v>80</v>
      </c>
      <c r="AV162" s="13" t="s">
        <v>78</v>
      </c>
      <c r="AW162" s="13" t="s">
        <v>32</v>
      </c>
      <c r="AX162" s="13" t="s">
        <v>70</v>
      </c>
      <c r="AY162" s="233" t="s">
        <v>149</v>
      </c>
    </row>
    <row r="163" spans="1:51" s="14" customFormat="1" ht="12">
      <c r="A163" s="14"/>
      <c r="B163" s="234"/>
      <c r="C163" s="235"/>
      <c r="D163" s="225" t="s">
        <v>161</v>
      </c>
      <c r="E163" s="236" t="s">
        <v>19</v>
      </c>
      <c r="F163" s="237" t="s">
        <v>1226</v>
      </c>
      <c r="G163" s="235"/>
      <c r="H163" s="238">
        <v>49.2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161</v>
      </c>
      <c r="AU163" s="244" t="s">
        <v>80</v>
      </c>
      <c r="AV163" s="14" t="s">
        <v>80</v>
      </c>
      <c r="AW163" s="14" t="s">
        <v>32</v>
      </c>
      <c r="AX163" s="14" t="s">
        <v>70</v>
      </c>
      <c r="AY163" s="244" t="s">
        <v>149</v>
      </c>
    </row>
    <row r="164" spans="1:51" s="15" customFormat="1" ht="12">
      <c r="A164" s="15"/>
      <c r="B164" s="245"/>
      <c r="C164" s="246"/>
      <c r="D164" s="225" t="s">
        <v>161</v>
      </c>
      <c r="E164" s="247" t="s">
        <v>19</v>
      </c>
      <c r="F164" s="248" t="s">
        <v>207</v>
      </c>
      <c r="G164" s="246"/>
      <c r="H164" s="249">
        <v>890.2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5" t="s">
        <v>161</v>
      </c>
      <c r="AU164" s="255" t="s">
        <v>80</v>
      </c>
      <c r="AV164" s="15" t="s">
        <v>174</v>
      </c>
      <c r="AW164" s="15" t="s">
        <v>32</v>
      </c>
      <c r="AX164" s="15" t="s">
        <v>78</v>
      </c>
      <c r="AY164" s="255" t="s">
        <v>149</v>
      </c>
    </row>
    <row r="165" spans="1:65" s="2" customFormat="1" ht="33" customHeight="1">
      <c r="A165" s="39"/>
      <c r="B165" s="40"/>
      <c r="C165" s="205" t="s">
        <v>417</v>
      </c>
      <c r="D165" s="205" t="s">
        <v>152</v>
      </c>
      <c r="E165" s="206" t="s">
        <v>638</v>
      </c>
      <c r="F165" s="207" t="s">
        <v>639</v>
      </c>
      <c r="G165" s="208" t="s">
        <v>310</v>
      </c>
      <c r="H165" s="209">
        <v>49.2</v>
      </c>
      <c r="I165" s="210"/>
      <c r="J165" s="211">
        <f>ROUND(I165*H165,2)</f>
        <v>0</v>
      </c>
      <c r="K165" s="207" t="s">
        <v>156</v>
      </c>
      <c r="L165" s="45"/>
      <c r="M165" s="212" t="s">
        <v>19</v>
      </c>
      <c r="N165" s="213" t="s">
        <v>41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174</v>
      </c>
      <c r="AT165" s="216" t="s">
        <v>152</v>
      </c>
      <c r="AU165" s="216" t="s">
        <v>80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78</v>
      </c>
      <c r="BK165" s="217">
        <f>ROUND(I165*H165,2)</f>
        <v>0</v>
      </c>
      <c r="BL165" s="18" t="s">
        <v>174</v>
      </c>
      <c r="BM165" s="216" t="s">
        <v>1227</v>
      </c>
    </row>
    <row r="166" spans="1:47" s="2" customFormat="1" ht="12">
      <c r="A166" s="39"/>
      <c r="B166" s="40"/>
      <c r="C166" s="41"/>
      <c r="D166" s="218" t="s">
        <v>159</v>
      </c>
      <c r="E166" s="41"/>
      <c r="F166" s="219" t="s">
        <v>641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159</v>
      </c>
      <c r="AU166" s="18" t="s">
        <v>80</v>
      </c>
    </row>
    <row r="167" spans="1:51" s="13" customFormat="1" ht="12">
      <c r="A167" s="13"/>
      <c r="B167" s="223"/>
      <c r="C167" s="224"/>
      <c r="D167" s="225" t="s">
        <v>161</v>
      </c>
      <c r="E167" s="226" t="s">
        <v>19</v>
      </c>
      <c r="F167" s="227" t="s">
        <v>1225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161</v>
      </c>
      <c r="AU167" s="233" t="s">
        <v>80</v>
      </c>
      <c r="AV167" s="13" t="s">
        <v>78</v>
      </c>
      <c r="AW167" s="13" t="s">
        <v>32</v>
      </c>
      <c r="AX167" s="13" t="s">
        <v>70</v>
      </c>
      <c r="AY167" s="233" t="s">
        <v>149</v>
      </c>
    </row>
    <row r="168" spans="1:51" s="14" customFormat="1" ht="12">
      <c r="A168" s="14"/>
      <c r="B168" s="234"/>
      <c r="C168" s="235"/>
      <c r="D168" s="225" t="s">
        <v>161</v>
      </c>
      <c r="E168" s="236" t="s">
        <v>19</v>
      </c>
      <c r="F168" s="237" t="s">
        <v>1226</v>
      </c>
      <c r="G168" s="235"/>
      <c r="H168" s="238">
        <v>49.2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78</v>
      </c>
      <c r="AY168" s="244" t="s">
        <v>149</v>
      </c>
    </row>
    <row r="169" spans="1:65" s="2" customFormat="1" ht="49.05" customHeight="1">
      <c r="A169" s="39"/>
      <c r="B169" s="40"/>
      <c r="C169" s="205" t="s">
        <v>422</v>
      </c>
      <c r="D169" s="205" t="s">
        <v>152</v>
      </c>
      <c r="E169" s="206" t="s">
        <v>1228</v>
      </c>
      <c r="F169" s="207" t="s">
        <v>1229</v>
      </c>
      <c r="G169" s="208" t="s">
        <v>310</v>
      </c>
      <c r="H169" s="209">
        <v>47.1</v>
      </c>
      <c r="I169" s="210"/>
      <c r="J169" s="211">
        <f>ROUND(I169*H169,2)</f>
        <v>0</v>
      </c>
      <c r="K169" s="207" t="s">
        <v>156</v>
      </c>
      <c r="L169" s="45"/>
      <c r="M169" s="212" t="s">
        <v>19</v>
      </c>
      <c r="N169" s="213" t="s">
        <v>41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174</v>
      </c>
      <c r="AT169" s="216" t="s">
        <v>152</v>
      </c>
      <c r="AU169" s="216" t="s">
        <v>80</v>
      </c>
      <c r="AY169" s="18" t="s">
        <v>149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78</v>
      </c>
      <c r="BK169" s="217">
        <f>ROUND(I169*H169,2)</f>
        <v>0</v>
      </c>
      <c r="BL169" s="18" t="s">
        <v>174</v>
      </c>
      <c r="BM169" s="216" t="s">
        <v>1230</v>
      </c>
    </row>
    <row r="170" spans="1:47" s="2" customFormat="1" ht="12">
      <c r="A170" s="39"/>
      <c r="B170" s="40"/>
      <c r="C170" s="41"/>
      <c r="D170" s="218" t="s">
        <v>159</v>
      </c>
      <c r="E170" s="41"/>
      <c r="F170" s="219" t="s">
        <v>1231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159</v>
      </c>
      <c r="AU170" s="18" t="s">
        <v>80</v>
      </c>
    </row>
    <row r="171" spans="1:51" s="13" customFormat="1" ht="12">
      <c r="A171" s="13"/>
      <c r="B171" s="223"/>
      <c r="C171" s="224"/>
      <c r="D171" s="225" t="s">
        <v>161</v>
      </c>
      <c r="E171" s="226" t="s">
        <v>19</v>
      </c>
      <c r="F171" s="227" t="s">
        <v>719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161</v>
      </c>
      <c r="AU171" s="233" t="s">
        <v>80</v>
      </c>
      <c r="AV171" s="13" t="s">
        <v>78</v>
      </c>
      <c r="AW171" s="13" t="s">
        <v>32</v>
      </c>
      <c r="AX171" s="13" t="s">
        <v>70</v>
      </c>
      <c r="AY171" s="233" t="s">
        <v>149</v>
      </c>
    </row>
    <row r="172" spans="1:51" s="14" customFormat="1" ht="12">
      <c r="A172" s="14"/>
      <c r="B172" s="234"/>
      <c r="C172" s="235"/>
      <c r="D172" s="225" t="s">
        <v>161</v>
      </c>
      <c r="E172" s="236" t="s">
        <v>19</v>
      </c>
      <c r="F172" s="237" t="s">
        <v>1232</v>
      </c>
      <c r="G172" s="235"/>
      <c r="H172" s="238">
        <v>47.1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161</v>
      </c>
      <c r="AU172" s="244" t="s">
        <v>80</v>
      </c>
      <c r="AV172" s="14" t="s">
        <v>80</v>
      </c>
      <c r="AW172" s="14" t="s">
        <v>32</v>
      </c>
      <c r="AX172" s="14" t="s">
        <v>78</v>
      </c>
      <c r="AY172" s="244" t="s">
        <v>149</v>
      </c>
    </row>
    <row r="173" spans="1:65" s="2" customFormat="1" ht="24.15" customHeight="1">
      <c r="A173" s="39"/>
      <c r="B173" s="40"/>
      <c r="C173" s="205" t="s">
        <v>427</v>
      </c>
      <c r="D173" s="205" t="s">
        <v>152</v>
      </c>
      <c r="E173" s="206" t="s">
        <v>1233</v>
      </c>
      <c r="F173" s="207" t="s">
        <v>1234</v>
      </c>
      <c r="G173" s="208" t="s">
        <v>310</v>
      </c>
      <c r="H173" s="209">
        <v>49.2</v>
      </c>
      <c r="I173" s="210"/>
      <c r="J173" s="211">
        <f>ROUND(I173*H173,2)</f>
        <v>0</v>
      </c>
      <c r="K173" s="207" t="s">
        <v>156</v>
      </c>
      <c r="L173" s="45"/>
      <c r="M173" s="212" t="s">
        <v>19</v>
      </c>
      <c r="N173" s="213" t="s">
        <v>41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174</v>
      </c>
      <c r="AT173" s="216" t="s">
        <v>152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1235</v>
      </c>
    </row>
    <row r="174" spans="1:47" s="2" customFormat="1" ht="12">
      <c r="A174" s="39"/>
      <c r="B174" s="40"/>
      <c r="C174" s="41"/>
      <c r="D174" s="218" t="s">
        <v>159</v>
      </c>
      <c r="E174" s="41"/>
      <c r="F174" s="219" t="s">
        <v>1236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159</v>
      </c>
      <c r="AU174" s="18" t="s">
        <v>80</v>
      </c>
    </row>
    <row r="175" spans="1:51" s="13" customFormat="1" ht="12">
      <c r="A175" s="13"/>
      <c r="B175" s="223"/>
      <c r="C175" s="224"/>
      <c r="D175" s="225" t="s">
        <v>161</v>
      </c>
      <c r="E175" s="226" t="s">
        <v>19</v>
      </c>
      <c r="F175" s="227" t="s">
        <v>719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161</v>
      </c>
      <c r="AU175" s="233" t="s">
        <v>80</v>
      </c>
      <c r="AV175" s="13" t="s">
        <v>78</v>
      </c>
      <c r="AW175" s="13" t="s">
        <v>32</v>
      </c>
      <c r="AX175" s="13" t="s">
        <v>70</v>
      </c>
      <c r="AY175" s="233" t="s">
        <v>149</v>
      </c>
    </row>
    <row r="176" spans="1:51" s="14" customFormat="1" ht="12">
      <c r="A176" s="14"/>
      <c r="B176" s="234"/>
      <c r="C176" s="235"/>
      <c r="D176" s="225" t="s">
        <v>161</v>
      </c>
      <c r="E176" s="236" t="s">
        <v>19</v>
      </c>
      <c r="F176" s="237" t="s">
        <v>1226</v>
      </c>
      <c r="G176" s="235"/>
      <c r="H176" s="238">
        <v>49.2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161</v>
      </c>
      <c r="AU176" s="244" t="s">
        <v>80</v>
      </c>
      <c r="AV176" s="14" t="s">
        <v>80</v>
      </c>
      <c r="AW176" s="14" t="s">
        <v>32</v>
      </c>
      <c r="AX176" s="14" t="s">
        <v>78</v>
      </c>
      <c r="AY176" s="244" t="s">
        <v>149</v>
      </c>
    </row>
    <row r="177" spans="1:65" s="2" customFormat="1" ht="24.15" customHeight="1">
      <c r="A177" s="39"/>
      <c r="B177" s="40"/>
      <c r="C177" s="205" t="s">
        <v>433</v>
      </c>
      <c r="D177" s="205" t="s">
        <v>152</v>
      </c>
      <c r="E177" s="206" t="s">
        <v>683</v>
      </c>
      <c r="F177" s="207" t="s">
        <v>684</v>
      </c>
      <c r="G177" s="208" t="s">
        <v>310</v>
      </c>
      <c r="H177" s="209">
        <v>47.1</v>
      </c>
      <c r="I177" s="210"/>
      <c r="J177" s="211">
        <f>ROUND(I177*H177,2)</f>
        <v>0</v>
      </c>
      <c r="K177" s="207" t="s">
        <v>156</v>
      </c>
      <c r="L177" s="45"/>
      <c r="M177" s="212" t="s">
        <v>19</v>
      </c>
      <c r="N177" s="213" t="s">
        <v>41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174</v>
      </c>
      <c r="AT177" s="216" t="s">
        <v>152</v>
      </c>
      <c r="AU177" s="216" t="s">
        <v>80</v>
      </c>
      <c r="AY177" s="18" t="s">
        <v>149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78</v>
      </c>
      <c r="BK177" s="217">
        <f>ROUND(I177*H177,2)</f>
        <v>0</v>
      </c>
      <c r="BL177" s="18" t="s">
        <v>174</v>
      </c>
      <c r="BM177" s="216" t="s">
        <v>1237</v>
      </c>
    </row>
    <row r="178" spans="1:47" s="2" customFormat="1" ht="12">
      <c r="A178" s="39"/>
      <c r="B178" s="40"/>
      <c r="C178" s="41"/>
      <c r="D178" s="218" t="s">
        <v>159</v>
      </c>
      <c r="E178" s="41"/>
      <c r="F178" s="219" t="s">
        <v>686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159</v>
      </c>
      <c r="AU178" s="18" t="s">
        <v>80</v>
      </c>
    </row>
    <row r="179" spans="1:51" s="13" customFormat="1" ht="12">
      <c r="A179" s="13"/>
      <c r="B179" s="223"/>
      <c r="C179" s="224"/>
      <c r="D179" s="225" t="s">
        <v>161</v>
      </c>
      <c r="E179" s="226" t="s">
        <v>19</v>
      </c>
      <c r="F179" s="227" t="s">
        <v>719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161</v>
      </c>
      <c r="AU179" s="233" t="s">
        <v>80</v>
      </c>
      <c r="AV179" s="13" t="s">
        <v>78</v>
      </c>
      <c r="AW179" s="13" t="s">
        <v>32</v>
      </c>
      <c r="AX179" s="13" t="s">
        <v>70</v>
      </c>
      <c r="AY179" s="233" t="s">
        <v>149</v>
      </c>
    </row>
    <row r="180" spans="1:51" s="14" customFormat="1" ht="12">
      <c r="A180" s="14"/>
      <c r="B180" s="234"/>
      <c r="C180" s="235"/>
      <c r="D180" s="225" t="s">
        <v>161</v>
      </c>
      <c r="E180" s="236" t="s">
        <v>19</v>
      </c>
      <c r="F180" s="237" t="s">
        <v>1232</v>
      </c>
      <c r="G180" s="235"/>
      <c r="H180" s="238">
        <v>47.1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78</v>
      </c>
      <c r="AY180" s="244" t="s">
        <v>149</v>
      </c>
    </row>
    <row r="181" spans="1:65" s="2" customFormat="1" ht="44.25" customHeight="1">
      <c r="A181" s="39"/>
      <c r="B181" s="40"/>
      <c r="C181" s="205" t="s">
        <v>439</v>
      </c>
      <c r="D181" s="205" t="s">
        <v>152</v>
      </c>
      <c r="E181" s="206" t="s">
        <v>1238</v>
      </c>
      <c r="F181" s="207" t="s">
        <v>1239</v>
      </c>
      <c r="G181" s="208" t="s">
        <v>310</v>
      </c>
      <c r="H181" s="209">
        <v>45.21</v>
      </c>
      <c r="I181" s="210"/>
      <c r="J181" s="211">
        <f>ROUND(I181*H181,2)</f>
        <v>0</v>
      </c>
      <c r="K181" s="207" t="s">
        <v>156</v>
      </c>
      <c r="L181" s="45"/>
      <c r="M181" s="212" t="s">
        <v>19</v>
      </c>
      <c r="N181" s="213" t="s">
        <v>41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174</v>
      </c>
      <c r="AT181" s="216" t="s">
        <v>152</v>
      </c>
      <c r="AU181" s="216" t="s">
        <v>80</v>
      </c>
      <c r="AY181" s="18" t="s">
        <v>149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78</v>
      </c>
      <c r="BK181" s="217">
        <f>ROUND(I181*H181,2)</f>
        <v>0</v>
      </c>
      <c r="BL181" s="18" t="s">
        <v>174</v>
      </c>
      <c r="BM181" s="216" t="s">
        <v>1240</v>
      </c>
    </row>
    <row r="182" spans="1:47" s="2" customFormat="1" ht="12">
      <c r="A182" s="39"/>
      <c r="B182" s="40"/>
      <c r="C182" s="41"/>
      <c r="D182" s="218" t="s">
        <v>159</v>
      </c>
      <c r="E182" s="41"/>
      <c r="F182" s="219" t="s">
        <v>1241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159</v>
      </c>
      <c r="AU182" s="18" t="s">
        <v>80</v>
      </c>
    </row>
    <row r="183" spans="1:51" s="13" customFormat="1" ht="12">
      <c r="A183" s="13"/>
      <c r="B183" s="223"/>
      <c r="C183" s="224"/>
      <c r="D183" s="225" t="s">
        <v>161</v>
      </c>
      <c r="E183" s="226" t="s">
        <v>19</v>
      </c>
      <c r="F183" s="227" t="s">
        <v>719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161</v>
      </c>
      <c r="AU183" s="233" t="s">
        <v>80</v>
      </c>
      <c r="AV183" s="13" t="s">
        <v>78</v>
      </c>
      <c r="AW183" s="13" t="s">
        <v>32</v>
      </c>
      <c r="AX183" s="13" t="s">
        <v>70</v>
      </c>
      <c r="AY183" s="233" t="s">
        <v>149</v>
      </c>
    </row>
    <row r="184" spans="1:51" s="14" customFormat="1" ht="12">
      <c r="A184" s="14"/>
      <c r="B184" s="234"/>
      <c r="C184" s="235"/>
      <c r="D184" s="225" t="s">
        <v>161</v>
      </c>
      <c r="E184" s="236" t="s">
        <v>19</v>
      </c>
      <c r="F184" s="237" t="s">
        <v>1242</v>
      </c>
      <c r="G184" s="235"/>
      <c r="H184" s="238">
        <v>45.21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161</v>
      </c>
      <c r="AU184" s="244" t="s">
        <v>80</v>
      </c>
      <c r="AV184" s="14" t="s">
        <v>80</v>
      </c>
      <c r="AW184" s="14" t="s">
        <v>32</v>
      </c>
      <c r="AX184" s="14" t="s">
        <v>78</v>
      </c>
      <c r="AY184" s="244" t="s">
        <v>149</v>
      </c>
    </row>
    <row r="185" spans="1:65" s="2" customFormat="1" ht="78" customHeight="1">
      <c r="A185" s="39"/>
      <c r="B185" s="40"/>
      <c r="C185" s="205" t="s">
        <v>446</v>
      </c>
      <c r="D185" s="205" t="s">
        <v>152</v>
      </c>
      <c r="E185" s="206" t="s">
        <v>1243</v>
      </c>
      <c r="F185" s="207" t="s">
        <v>1244</v>
      </c>
      <c r="G185" s="208" t="s">
        <v>310</v>
      </c>
      <c r="H185" s="209">
        <v>524</v>
      </c>
      <c r="I185" s="210"/>
      <c r="J185" s="211">
        <f>ROUND(I185*H185,2)</f>
        <v>0</v>
      </c>
      <c r="K185" s="207" t="s">
        <v>156</v>
      </c>
      <c r="L185" s="45"/>
      <c r="M185" s="212" t="s">
        <v>19</v>
      </c>
      <c r="N185" s="213" t="s">
        <v>41</v>
      </c>
      <c r="O185" s="85"/>
      <c r="P185" s="214">
        <f>O185*H185</f>
        <v>0</v>
      </c>
      <c r="Q185" s="214">
        <v>0.08922</v>
      </c>
      <c r="R185" s="214">
        <f>Q185*H185</f>
        <v>46.751279999999994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174</v>
      </c>
      <c r="AT185" s="216" t="s">
        <v>152</v>
      </c>
      <c r="AU185" s="216" t="s">
        <v>80</v>
      </c>
      <c r="AY185" s="18" t="s">
        <v>149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78</v>
      </c>
      <c r="BK185" s="217">
        <f>ROUND(I185*H185,2)</f>
        <v>0</v>
      </c>
      <c r="BL185" s="18" t="s">
        <v>174</v>
      </c>
      <c r="BM185" s="216" t="s">
        <v>1245</v>
      </c>
    </row>
    <row r="186" spans="1:47" s="2" customFormat="1" ht="12">
      <c r="A186" s="39"/>
      <c r="B186" s="40"/>
      <c r="C186" s="41"/>
      <c r="D186" s="218" t="s">
        <v>159</v>
      </c>
      <c r="E186" s="41"/>
      <c r="F186" s="219" t="s">
        <v>1246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159</v>
      </c>
      <c r="AU186" s="18" t="s">
        <v>80</v>
      </c>
    </row>
    <row r="187" spans="1:51" s="13" customFormat="1" ht="12">
      <c r="A187" s="13"/>
      <c r="B187" s="223"/>
      <c r="C187" s="224"/>
      <c r="D187" s="225" t="s">
        <v>161</v>
      </c>
      <c r="E187" s="226" t="s">
        <v>19</v>
      </c>
      <c r="F187" s="227" t="s">
        <v>1247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161</v>
      </c>
      <c r="AU187" s="233" t="s">
        <v>80</v>
      </c>
      <c r="AV187" s="13" t="s">
        <v>78</v>
      </c>
      <c r="AW187" s="13" t="s">
        <v>32</v>
      </c>
      <c r="AX187" s="13" t="s">
        <v>70</v>
      </c>
      <c r="AY187" s="233" t="s">
        <v>149</v>
      </c>
    </row>
    <row r="188" spans="1:51" s="14" customFormat="1" ht="12">
      <c r="A188" s="14"/>
      <c r="B188" s="234"/>
      <c r="C188" s="235"/>
      <c r="D188" s="225" t="s">
        <v>161</v>
      </c>
      <c r="E188" s="236" t="s">
        <v>19</v>
      </c>
      <c r="F188" s="237" t="s">
        <v>1248</v>
      </c>
      <c r="G188" s="235"/>
      <c r="H188" s="238">
        <v>524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161</v>
      </c>
      <c r="AU188" s="244" t="s">
        <v>80</v>
      </c>
      <c r="AV188" s="14" t="s">
        <v>80</v>
      </c>
      <c r="AW188" s="14" t="s">
        <v>32</v>
      </c>
      <c r="AX188" s="14" t="s">
        <v>78</v>
      </c>
      <c r="AY188" s="244" t="s">
        <v>149</v>
      </c>
    </row>
    <row r="189" spans="1:65" s="2" customFormat="1" ht="16.5" customHeight="1">
      <c r="A189" s="39"/>
      <c r="B189" s="40"/>
      <c r="C189" s="259" t="s">
        <v>452</v>
      </c>
      <c r="D189" s="259" t="s">
        <v>440</v>
      </c>
      <c r="E189" s="260" t="s">
        <v>1249</v>
      </c>
      <c r="F189" s="261" t="s">
        <v>1250</v>
      </c>
      <c r="G189" s="262" t="s">
        <v>310</v>
      </c>
      <c r="H189" s="263">
        <v>522.271</v>
      </c>
      <c r="I189" s="264"/>
      <c r="J189" s="265">
        <f>ROUND(I189*H189,2)</f>
        <v>0</v>
      </c>
      <c r="K189" s="261" t="s">
        <v>156</v>
      </c>
      <c r="L189" s="266"/>
      <c r="M189" s="267" t="s">
        <v>19</v>
      </c>
      <c r="N189" s="268" t="s">
        <v>41</v>
      </c>
      <c r="O189" s="85"/>
      <c r="P189" s="214">
        <f>O189*H189</f>
        <v>0</v>
      </c>
      <c r="Q189" s="214">
        <v>0.113</v>
      </c>
      <c r="R189" s="214">
        <f>Q189*H189</f>
        <v>59.016622999999996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195</v>
      </c>
      <c r="AT189" s="216" t="s">
        <v>440</v>
      </c>
      <c r="AU189" s="216" t="s">
        <v>80</v>
      </c>
      <c r="AY189" s="18" t="s">
        <v>149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78</v>
      </c>
      <c r="BK189" s="217">
        <f>ROUND(I189*H189,2)</f>
        <v>0</v>
      </c>
      <c r="BL189" s="18" t="s">
        <v>174</v>
      </c>
      <c r="BM189" s="216" t="s">
        <v>1251</v>
      </c>
    </row>
    <row r="190" spans="1:51" s="14" customFormat="1" ht="12">
      <c r="A190" s="14"/>
      <c r="B190" s="234"/>
      <c r="C190" s="235"/>
      <c r="D190" s="225" t="s">
        <v>161</v>
      </c>
      <c r="E190" s="236" t="s">
        <v>19</v>
      </c>
      <c r="F190" s="237" t="s">
        <v>1252</v>
      </c>
      <c r="G190" s="235"/>
      <c r="H190" s="238">
        <v>522.271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161</v>
      </c>
      <c r="AU190" s="244" t="s">
        <v>80</v>
      </c>
      <c r="AV190" s="14" t="s">
        <v>80</v>
      </c>
      <c r="AW190" s="14" t="s">
        <v>32</v>
      </c>
      <c r="AX190" s="14" t="s">
        <v>70</v>
      </c>
      <c r="AY190" s="244" t="s">
        <v>149</v>
      </c>
    </row>
    <row r="191" spans="1:51" s="15" customFormat="1" ht="12">
      <c r="A191" s="15"/>
      <c r="B191" s="245"/>
      <c r="C191" s="246"/>
      <c r="D191" s="225" t="s">
        <v>161</v>
      </c>
      <c r="E191" s="247" t="s">
        <v>19</v>
      </c>
      <c r="F191" s="248" t="s">
        <v>207</v>
      </c>
      <c r="G191" s="246"/>
      <c r="H191" s="249">
        <v>522.271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161</v>
      </c>
      <c r="AU191" s="255" t="s">
        <v>80</v>
      </c>
      <c r="AV191" s="15" t="s">
        <v>174</v>
      </c>
      <c r="AW191" s="15" t="s">
        <v>32</v>
      </c>
      <c r="AX191" s="15" t="s">
        <v>78</v>
      </c>
      <c r="AY191" s="255" t="s">
        <v>149</v>
      </c>
    </row>
    <row r="192" spans="1:65" s="2" customFormat="1" ht="24.15" customHeight="1">
      <c r="A192" s="39"/>
      <c r="B192" s="40"/>
      <c r="C192" s="259" t="s">
        <v>459</v>
      </c>
      <c r="D192" s="259" t="s">
        <v>440</v>
      </c>
      <c r="E192" s="260" t="s">
        <v>1253</v>
      </c>
      <c r="F192" s="261" t="s">
        <v>1254</v>
      </c>
      <c r="G192" s="262" t="s">
        <v>310</v>
      </c>
      <c r="H192" s="263">
        <v>6.969</v>
      </c>
      <c r="I192" s="264"/>
      <c r="J192" s="265">
        <f>ROUND(I192*H192,2)</f>
        <v>0</v>
      </c>
      <c r="K192" s="261" t="s">
        <v>156</v>
      </c>
      <c r="L192" s="266"/>
      <c r="M192" s="267" t="s">
        <v>19</v>
      </c>
      <c r="N192" s="268" t="s">
        <v>41</v>
      </c>
      <c r="O192" s="85"/>
      <c r="P192" s="214">
        <f>O192*H192</f>
        <v>0</v>
      </c>
      <c r="Q192" s="214">
        <v>0.13</v>
      </c>
      <c r="R192" s="214">
        <f>Q192*H192</f>
        <v>0.90597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195</v>
      </c>
      <c r="AT192" s="216" t="s">
        <v>440</v>
      </c>
      <c r="AU192" s="216" t="s">
        <v>80</v>
      </c>
      <c r="AY192" s="18" t="s">
        <v>149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78</v>
      </c>
      <c r="BK192" s="217">
        <f>ROUND(I192*H192,2)</f>
        <v>0</v>
      </c>
      <c r="BL192" s="18" t="s">
        <v>174</v>
      </c>
      <c r="BM192" s="216" t="s">
        <v>1255</v>
      </c>
    </row>
    <row r="193" spans="1:51" s="14" customFormat="1" ht="12">
      <c r="A193" s="14"/>
      <c r="B193" s="234"/>
      <c r="C193" s="235"/>
      <c r="D193" s="225" t="s">
        <v>161</v>
      </c>
      <c r="E193" s="236" t="s">
        <v>19</v>
      </c>
      <c r="F193" s="237" t="s">
        <v>1256</v>
      </c>
      <c r="G193" s="235"/>
      <c r="H193" s="238">
        <v>6.969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161</v>
      </c>
      <c r="AU193" s="244" t="s">
        <v>80</v>
      </c>
      <c r="AV193" s="14" t="s">
        <v>80</v>
      </c>
      <c r="AW193" s="14" t="s">
        <v>32</v>
      </c>
      <c r="AX193" s="14" t="s">
        <v>78</v>
      </c>
      <c r="AY193" s="244" t="s">
        <v>149</v>
      </c>
    </row>
    <row r="194" spans="1:65" s="2" customFormat="1" ht="90" customHeight="1">
      <c r="A194" s="39"/>
      <c r="B194" s="40"/>
      <c r="C194" s="205" t="s">
        <v>464</v>
      </c>
      <c r="D194" s="205" t="s">
        <v>152</v>
      </c>
      <c r="E194" s="206" t="s">
        <v>1257</v>
      </c>
      <c r="F194" s="207" t="s">
        <v>1258</v>
      </c>
      <c r="G194" s="208" t="s">
        <v>310</v>
      </c>
      <c r="H194" s="209">
        <v>518</v>
      </c>
      <c r="I194" s="210"/>
      <c r="J194" s="211">
        <f>ROUND(I194*H194,2)</f>
        <v>0</v>
      </c>
      <c r="K194" s="207" t="s">
        <v>156</v>
      </c>
      <c r="L194" s="45"/>
      <c r="M194" s="212" t="s">
        <v>19</v>
      </c>
      <c r="N194" s="213" t="s">
        <v>41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174</v>
      </c>
      <c r="AT194" s="216" t="s">
        <v>152</v>
      </c>
      <c r="AU194" s="216" t="s">
        <v>80</v>
      </c>
      <c r="AY194" s="18" t="s">
        <v>149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78</v>
      </c>
      <c r="BK194" s="217">
        <f>ROUND(I194*H194,2)</f>
        <v>0</v>
      </c>
      <c r="BL194" s="18" t="s">
        <v>174</v>
      </c>
      <c r="BM194" s="216" t="s">
        <v>1259</v>
      </c>
    </row>
    <row r="195" spans="1:47" s="2" customFormat="1" ht="12">
      <c r="A195" s="39"/>
      <c r="B195" s="40"/>
      <c r="C195" s="41"/>
      <c r="D195" s="218" t="s">
        <v>159</v>
      </c>
      <c r="E195" s="41"/>
      <c r="F195" s="219" t="s">
        <v>1260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159</v>
      </c>
      <c r="AU195" s="18" t="s">
        <v>80</v>
      </c>
    </row>
    <row r="196" spans="1:51" s="13" customFormat="1" ht="12">
      <c r="A196" s="13"/>
      <c r="B196" s="223"/>
      <c r="C196" s="224"/>
      <c r="D196" s="225" t="s">
        <v>161</v>
      </c>
      <c r="E196" s="226" t="s">
        <v>19</v>
      </c>
      <c r="F196" s="227" t="s">
        <v>1247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161</v>
      </c>
      <c r="AU196" s="233" t="s">
        <v>80</v>
      </c>
      <c r="AV196" s="13" t="s">
        <v>78</v>
      </c>
      <c r="AW196" s="13" t="s">
        <v>32</v>
      </c>
      <c r="AX196" s="13" t="s">
        <v>70</v>
      </c>
      <c r="AY196" s="233" t="s">
        <v>149</v>
      </c>
    </row>
    <row r="197" spans="1:51" s="14" customFormat="1" ht="12">
      <c r="A197" s="14"/>
      <c r="B197" s="234"/>
      <c r="C197" s="235"/>
      <c r="D197" s="225" t="s">
        <v>161</v>
      </c>
      <c r="E197" s="236" t="s">
        <v>19</v>
      </c>
      <c r="F197" s="237" t="s">
        <v>1224</v>
      </c>
      <c r="G197" s="235"/>
      <c r="H197" s="238">
        <v>518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161</v>
      </c>
      <c r="AU197" s="244" t="s">
        <v>80</v>
      </c>
      <c r="AV197" s="14" t="s">
        <v>80</v>
      </c>
      <c r="AW197" s="14" t="s">
        <v>32</v>
      </c>
      <c r="AX197" s="14" t="s">
        <v>78</v>
      </c>
      <c r="AY197" s="244" t="s">
        <v>149</v>
      </c>
    </row>
    <row r="198" spans="1:65" s="2" customFormat="1" ht="78" customHeight="1">
      <c r="A198" s="39"/>
      <c r="B198" s="40"/>
      <c r="C198" s="205" t="s">
        <v>470</v>
      </c>
      <c r="D198" s="205" t="s">
        <v>152</v>
      </c>
      <c r="E198" s="206" t="s">
        <v>1261</v>
      </c>
      <c r="F198" s="207" t="s">
        <v>1262</v>
      </c>
      <c r="G198" s="208" t="s">
        <v>310</v>
      </c>
      <c r="H198" s="209">
        <v>161.5</v>
      </c>
      <c r="I198" s="210"/>
      <c r="J198" s="211">
        <f>ROUND(I198*H198,2)</f>
        <v>0</v>
      </c>
      <c r="K198" s="207" t="s">
        <v>156</v>
      </c>
      <c r="L198" s="45"/>
      <c r="M198" s="212" t="s">
        <v>19</v>
      </c>
      <c r="N198" s="213" t="s">
        <v>41</v>
      </c>
      <c r="O198" s="85"/>
      <c r="P198" s="214">
        <f>O198*H198</f>
        <v>0</v>
      </c>
      <c r="Q198" s="214">
        <v>0.09062</v>
      </c>
      <c r="R198" s="214">
        <f>Q198*H198</f>
        <v>14.63513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174</v>
      </c>
      <c r="AT198" s="216" t="s">
        <v>152</v>
      </c>
      <c r="AU198" s="216" t="s">
        <v>80</v>
      </c>
      <c r="AY198" s="18" t="s">
        <v>149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78</v>
      </c>
      <c r="BK198" s="217">
        <f>ROUND(I198*H198,2)</f>
        <v>0</v>
      </c>
      <c r="BL198" s="18" t="s">
        <v>174</v>
      </c>
      <c r="BM198" s="216" t="s">
        <v>1263</v>
      </c>
    </row>
    <row r="199" spans="1:47" s="2" customFormat="1" ht="12">
      <c r="A199" s="39"/>
      <c r="B199" s="40"/>
      <c r="C199" s="41"/>
      <c r="D199" s="218" t="s">
        <v>159</v>
      </c>
      <c r="E199" s="41"/>
      <c r="F199" s="219" t="s">
        <v>1264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159</v>
      </c>
      <c r="AU199" s="18" t="s">
        <v>80</v>
      </c>
    </row>
    <row r="200" spans="1:51" s="13" customFormat="1" ht="12">
      <c r="A200" s="13"/>
      <c r="B200" s="223"/>
      <c r="C200" s="224"/>
      <c r="D200" s="225" t="s">
        <v>161</v>
      </c>
      <c r="E200" s="226" t="s">
        <v>19</v>
      </c>
      <c r="F200" s="227" t="s">
        <v>719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161</v>
      </c>
      <c r="AU200" s="233" t="s">
        <v>80</v>
      </c>
      <c r="AV200" s="13" t="s">
        <v>78</v>
      </c>
      <c r="AW200" s="13" t="s">
        <v>32</v>
      </c>
      <c r="AX200" s="13" t="s">
        <v>70</v>
      </c>
      <c r="AY200" s="233" t="s">
        <v>149</v>
      </c>
    </row>
    <row r="201" spans="1:51" s="13" customFormat="1" ht="12">
      <c r="A201" s="13"/>
      <c r="B201" s="223"/>
      <c r="C201" s="224"/>
      <c r="D201" s="225" t="s">
        <v>161</v>
      </c>
      <c r="E201" s="226" t="s">
        <v>19</v>
      </c>
      <c r="F201" s="227" t="s">
        <v>1265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161</v>
      </c>
      <c r="AU201" s="233" t="s">
        <v>80</v>
      </c>
      <c r="AV201" s="13" t="s">
        <v>78</v>
      </c>
      <c r="AW201" s="13" t="s">
        <v>32</v>
      </c>
      <c r="AX201" s="13" t="s">
        <v>70</v>
      </c>
      <c r="AY201" s="233" t="s">
        <v>149</v>
      </c>
    </row>
    <row r="202" spans="1:51" s="14" customFormat="1" ht="12">
      <c r="A202" s="14"/>
      <c r="B202" s="234"/>
      <c r="C202" s="235"/>
      <c r="D202" s="225" t="s">
        <v>161</v>
      </c>
      <c r="E202" s="236" t="s">
        <v>19</v>
      </c>
      <c r="F202" s="237" t="s">
        <v>1266</v>
      </c>
      <c r="G202" s="235"/>
      <c r="H202" s="238">
        <v>161.5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161</v>
      </c>
      <c r="AU202" s="244" t="s">
        <v>80</v>
      </c>
      <c r="AV202" s="14" t="s">
        <v>80</v>
      </c>
      <c r="AW202" s="14" t="s">
        <v>32</v>
      </c>
      <c r="AX202" s="14" t="s">
        <v>78</v>
      </c>
      <c r="AY202" s="244" t="s">
        <v>149</v>
      </c>
    </row>
    <row r="203" spans="1:65" s="2" customFormat="1" ht="16.5" customHeight="1">
      <c r="A203" s="39"/>
      <c r="B203" s="40"/>
      <c r="C203" s="259" t="s">
        <v>475</v>
      </c>
      <c r="D203" s="259" t="s">
        <v>440</v>
      </c>
      <c r="E203" s="260" t="s">
        <v>722</v>
      </c>
      <c r="F203" s="261" t="s">
        <v>723</v>
      </c>
      <c r="G203" s="262" t="s">
        <v>310</v>
      </c>
      <c r="H203" s="263">
        <v>139.434</v>
      </c>
      <c r="I203" s="264"/>
      <c r="J203" s="265">
        <f>ROUND(I203*H203,2)</f>
        <v>0</v>
      </c>
      <c r="K203" s="261" t="s">
        <v>156</v>
      </c>
      <c r="L203" s="266"/>
      <c r="M203" s="267" t="s">
        <v>19</v>
      </c>
      <c r="N203" s="268" t="s">
        <v>41</v>
      </c>
      <c r="O203" s="85"/>
      <c r="P203" s="214">
        <f>O203*H203</f>
        <v>0</v>
      </c>
      <c r="Q203" s="214">
        <v>0.176</v>
      </c>
      <c r="R203" s="214">
        <f>Q203*H203</f>
        <v>24.540384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195</v>
      </c>
      <c r="AT203" s="216" t="s">
        <v>440</v>
      </c>
      <c r="AU203" s="216" t="s">
        <v>80</v>
      </c>
      <c r="AY203" s="18" t="s">
        <v>149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78</v>
      </c>
      <c r="BK203" s="217">
        <f>ROUND(I203*H203,2)</f>
        <v>0</v>
      </c>
      <c r="BL203" s="18" t="s">
        <v>174</v>
      </c>
      <c r="BM203" s="216" t="s">
        <v>1267</v>
      </c>
    </row>
    <row r="204" spans="1:51" s="14" customFormat="1" ht="12">
      <c r="A204" s="14"/>
      <c r="B204" s="234"/>
      <c r="C204" s="235"/>
      <c r="D204" s="225" t="s">
        <v>161</v>
      </c>
      <c r="E204" s="236" t="s">
        <v>19</v>
      </c>
      <c r="F204" s="237" t="s">
        <v>1268</v>
      </c>
      <c r="G204" s="235"/>
      <c r="H204" s="238">
        <v>139.434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161</v>
      </c>
      <c r="AU204" s="244" t="s">
        <v>80</v>
      </c>
      <c r="AV204" s="14" t="s">
        <v>80</v>
      </c>
      <c r="AW204" s="14" t="s">
        <v>32</v>
      </c>
      <c r="AX204" s="14" t="s">
        <v>78</v>
      </c>
      <c r="AY204" s="244" t="s">
        <v>149</v>
      </c>
    </row>
    <row r="205" spans="1:65" s="2" customFormat="1" ht="24.15" customHeight="1">
      <c r="A205" s="39"/>
      <c r="B205" s="40"/>
      <c r="C205" s="259" t="s">
        <v>490</v>
      </c>
      <c r="D205" s="259" t="s">
        <v>440</v>
      </c>
      <c r="E205" s="260" t="s">
        <v>1269</v>
      </c>
      <c r="F205" s="261" t="s">
        <v>1270</v>
      </c>
      <c r="G205" s="262" t="s">
        <v>310</v>
      </c>
      <c r="H205" s="263">
        <v>25.296</v>
      </c>
      <c r="I205" s="264"/>
      <c r="J205" s="265">
        <f>ROUND(I205*H205,2)</f>
        <v>0</v>
      </c>
      <c r="K205" s="261" t="s">
        <v>156</v>
      </c>
      <c r="L205" s="266"/>
      <c r="M205" s="267" t="s">
        <v>19</v>
      </c>
      <c r="N205" s="268" t="s">
        <v>41</v>
      </c>
      <c r="O205" s="85"/>
      <c r="P205" s="214">
        <f>O205*H205</f>
        <v>0</v>
      </c>
      <c r="Q205" s="214">
        <v>0.176</v>
      </c>
      <c r="R205" s="214">
        <f>Q205*H205</f>
        <v>4.452096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195</v>
      </c>
      <c r="AT205" s="216" t="s">
        <v>440</v>
      </c>
      <c r="AU205" s="216" t="s">
        <v>80</v>
      </c>
      <c r="AY205" s="18" t="s">
        <v>149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78</v>
      </c>
      <c r="BK205" s="217">
        <f>ROUND(I205*H205,2)</f>
        <v>0</v>
      </c>
      <c r="BL205" s="18" t="s">
        <v>174</v>
      </c>
      <c r="BM205" s="216" t="s">
        <v>1271</v>
      </c>
    </row>
    <row r="206" spans="1:51" s="13" customFormat="1" ht="12">
      <c r="A206" s="13"/>
      <c r="B206" s="223"/>
      <c r="C206" s="224"/>
      <c r="D206" s="225" t="s">
        <v>161</v>
      </c>
      <c r="E206" s="226" t="s">
        <v>19</v>
      </c>
      <c r="F206" s="227" t="s">
        <v>1272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161</v>
      </c>
      <c r="AU206" s="233" t="s">
        <v>80</v>
      </c>
      <c r="AV206" s="13" t="s">
        <v>78</v>
      </c>
      <c r="AW206" s="13" t="s">
        <v>32</v>
      </c>
      <c r="AX206" s="13" t="s">
        <v>70</v>
      </c>
      <c r="AY206" s="233" t="s">
        <v>149</v>
      </c>
    </row>
    <row r="207" spans="1:51" s="14" customFormat="1" ht="12">
      <c r="A207" s="14"/>
      <c r="B207" s="234"/>
      <c r="C207" s="235"/>
      <c r="D207" s="225" t="s">
        <v>161</v>
      </c>
      <c r="E207" s="236" t="s">
        <v>19</v>
      </c>
      <c r="F207" s="237" t="s">
        <v>1273</v>
      </c>
      <c r="G207" s="235"/>
      <c r="H207" s="238">
        <v>25.296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161</v>
      </c>
      <c r="AU207" s="244" t="s">
        <v>80</v>
      </c>
      <c r="AV207" s="14" t="s">
        <v>80</v>
      </c>
      <c r="AW207" s="14" t="s">
        <v>32</v>
      </c>
      <c r="AX207" s="14" t="s">
        <v>78</v>
      </c>
      <c r="AY207" s="244" t="s">
        <v>149</v>
      </c>
    </row>
    <row r="208" spans="1:65" s="2" customFormat="1" ht="90" customHeight="1">
      <c r="A208" s="39"/>
      <c r="B208" s="40"/>
      <c r="C208" s="205" t="s">
        <v>495</v>
      </c>
      <c r="D208" s="205" t="s">
        <v>152</v>
      </c>
      <c r="E208" s="206" t="s">
        <v>1274</v>
      </c>
      <c r="F208" s="207" t="s">
        <v>1275</v>
      </c>
      <c r="G208" s="208" t="s">
        <v>310</v>
      </c>
      <c r="H208" s="209">
        <v>161.5</v>
      </c>
      <c r="I208" s="210"/>
      <c r="J208" s="211">
        <f>ROUND(I208*H208,2)</f>
        <v>0</v>
      </c>
      <c r="K208" s="207" t="s">
        <v>156</v>
      </c>
      <c r="L208" s="45"/>
      <c r="M208" s="212" t="s">
        <v>19</v>
      </c>
      <c r="N208" s="213" t="s">
        <v>41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174</v>
      </c>
      <c r="AT208" s="216" t="s">
        <v>152</v>
      </c>
      <c r="AU208" s="216" t="s">
        <v>80</v>
      </c>
      <c r="AY208" s="18" t="s">
        <v>149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78</v>
      </c>
      <c r="BK208" s="217">
        <f>ROUND(I208*H208,2)</f>
        <v>0</v>
      </c>
      <c r="BL208" s="18" t="s">
        <v>174</v>
      </c>
      <c r="BM208" s="216" t="s">
        <v>1276</v>
      </c>
    </row>
    <row r="209" spans="1:47" s="2" customFormat="1" ht="12">
      <c r="A209" s="39"/>
      <c r="B209" s="40"/>
      <c r="C209" s="41"/>
      <c r="D209" s="218" t="s">
        <v>159</v>
      </c>
      <c r="E209" s="41"/>
      <c r="F209" s="219" t="s">
        <v>1277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159</v>
      </c>
      <c r="AU209" s="18" t="s">
        <v>80</v>
      </c>
    </row>
    <row r="210" spans="1:51" s="13" customFormat="1" ht="12">
      <c r="A210" s="13"/>
      <c r="B210" s="223"/>
      <c r="C210" s="224"/>
      <c r="D210" s="225" t="s">
        <v>161</v>
      </c>
      <c r="E210" s="226" t="s">
        <v>19</v>
      </c>
      <c r="F210" s="227" t="s">
        <v>719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161</v>
      </c>
      <c r="AU210" s="233" t="s">
        <v>80</v>
      </c>
      <c r="AV210" s="13" t="s">
        <v>78</v>
      </c>
      <c r="AW210" s="13" t="s">
        <v>32</v>
      </c>
      <c r="AX210" s="13" t="s">
        <v>70</v>
      </c>
      <c r="AY210" s="233" t="s">
        <v>149</v>
      </c>
    </row>
    <row r="211" spans="1:51" s="13" customFormat="1" ht="12">
      <c r="A211" s="13"/>
      <c r="B211" s="223"/>
      <c r="C211" s="224"/>
      <c r="D211" s="225" t="s">
        <v>161</v>
      </c>
      <c r="E211" s="226" t="s">
        <v>19</v>
      </c>
      <c r="F211" s="227" t="s">
        <v>1265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161</v>
      </c>
      <c r="AU211" s="233" t="s">
        <v>80</v>
      </c>
      <c r="AV211" s="13" t="s">
        <v>78</v>
      </c>
      <c r="AW211" s="13" t="s">
        <v>32</v>
      </c>
      <c r="AX211" s="13" t="s">
        <v>70</v>
      </c>
      <c r="AY211" s="233" t="s">
        <v>149</v>
      </c>
    </row>
    <row r="212" spans="1:51" s="14" customFormat="1" ht="12">
      <c r="A212" s="14"/>
      <c r="B212" s="234"/>
      <c r="C212" s="235"/>
      <c r="D212" s="225" t="s">
        <v>161</v>
      </c>
      <c r="E212" s="236" t="s">
        <v>19</v>
      </c>
      <c r="F212" s="237" t="s">
        <v>1266</v>
      </c>
      <c r="G212" s="235"/>
      <c r="H212" s="238">
        <v>161.5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161</v>
      </c>
      <c r="AU212" s="244" t="s">
        <v>80</v>
      </c>
      <c r="AV212" s="14" t="s">
        <v>80</v>
      </c>
      <c r="AW212" s="14" t="s">
        <v>32</v>
      </c>
      <c r="AX212" s="14" t="s">
        <v>78</v>
      </c>
      <c r="AY212" s="244" t="s">
        <v>149</v>
      </c>
    </row>
    <row r="213" spans="1:63" s="12" customFormat="1" ht="22.8" customHeight="1">
      <c r="A213" s="12"/>
      <c r="B213" s="189"/>
      <c r="C213" s="190"/>
      <c r="D213" s="191" t="s">
        <v>69</v>
      </c>
      <c r="E213" s="203" t="s">
        <v>201</v>
      </c>
      <c r="F213" s="203" t="s">
        <v>794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SUM(P214:P226)</f>
        <v>0</v>
      </c>
      <c r="Q213" s="197"/>
      <c r="R213" s="198">
        <f>SUM(R214:R226)</f>
        <v>148.0464</v>
      </c>
      <c r="S213" s="197"/>
      <c r="T213" s="199">
        <f>SUM(T214:T226)</f>
        <v>4.199999999999999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0" t="s">
        <v>78</v>
      </c>
      <c r="AT213" s="201" t="s">
        <v>69</v>
      </c>
      <c r="AU213" s="201" t="s">
        <v>78</v>
      </c>
      <c r="AY213" s="200" t="s">
        <v>149</v>
      </c>
      <c r="BK213" s="202">
        <f>SUM(BK214:BK226)</f>
        <v>0</v>
      </c>
    </row>
    <row r="214" spans="1:65" s="2" customFormat="1" ht="49.05" customHeight="1">
      <c r="A214" s="39"/>
      <c r="B214" s="40"/>
      <c r="C214" s="205" t="s">
        <v>501</v>
      </c>
      <c r="D214" s="205" t="s">
        <v>152</v>
      </c>
      <c r="E214" s="206" t="s">
        <v>916</v>
      </c>
      <c r="F214" s="207" t="s">
        <v>917</v>
      </c>
      <c r="G214" s="208" t="s">
        <v>382</v>
      </c>
      <c r="H214" s="209">
        <v>428.5</v>
      </c>
      <c r="I214" s="210"/>
      <c r="J214" s="211">
        <f>ROUND(I214*H214,2)</f>
        <v>0</v>
      </c>
      <c r="K214" s="207" t="s">
        <v>156</v>
      </c>
      <c r="L214" s="45"/>
      <c r="M214" s="212" t="s">
        <v>19</v>
      </c>
      <c r="N214" s="213" t="s">
        <v>41</v>
      </c>
      <c r="O214" s="85"/>
      <c r="P214" s="214">
        <f>O214*H214</f>
        <v>0</v>
      </c>
      <c r="Q214" s="214">
        <v>0.1554</v>
      </c>
      <c r="R214" s="214">
        <f>Q214*H214</f>
        <v>66.58890000000001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174</v>
      </c>
      <c r="AT214" s="216" t="s">
        <v>152</v>
      </c>
      <c r="AU214" s="216" t="s">
        <v>80</v>
      </c>
      <c r="AY214" s="18" t="s">
        <v>149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78</v>
      </c>
      <c r="BK214" s="217">
        <f>ROUND(I214*H214,2)</f>
        <v>0</v>
      </c>
      <c r="BL214" s="18" t="s">
        <v>174</v>
      </c>
      <c r="BM214" s="216" t="s">
        <v>1278</v>
      </c>
    </row>
    <row r="215" spans="1:47" s="2" customFormat="1" ht="12">
      <c r="A215" s="39"/>
      <c r="B215" s="40"/>
      <c r="C215" s="41"/>
      <c r="D215" s="218" t="s">
        <v>159</v>
      </c>
      <c r="E215" s="41"/>
      <c r="F215" s="219" t="s">
        <v>919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159</v>
      </c>
      <c r="AU215" s="18" t="s">
        <v>80</v>
      </c>
    </row>
    <row r="216" spans="1:51" s="14" customFormat="1" ht="12">
      <c r="A216" s="14"/>
      <c r="B216" s="234"/>
      <c r="C216" s="235"/>
      <c r="D216" s="225" t="s">
        <v>161</v>
      </c>
      <c r="E216" s="236" t="s">
        <v>19</v>
      </c>
      <c r="F216" s="237" t="s">
        <v>1279</v>
      </c>
      <c r="G216" s="235"/>
      <c r="H216" s="238">
        <v>428.5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161</v>
      </c>
      <c r="AU216" s="244" t="s">
        <v>80</v>
      </c>
      <c r="AV216" s="14" t="s">
        <v>80</v>
      </c>
      <c r="AW216" s="14" t="s">
        <v>32</v>
      </c>
      <c r="AX216" s="14" t="s">
        <v>78</v>
      </c>
      <c r="AY216" s="244" t="s">
        <v>149</v>
      </c>
    </row>
    <row r="217" spans="1:65" s="2" customFormat="1" ht="16.5" customHeight="1">
      <c r="A217" s="39"/>
      <c r="B217" s="40"/>
      <c r="C217" s="259" t="s">
        <v>507</v>
      </c>
      <c r="D217" s="259" t="s">
        <v>440</v>
      </c>
      <c r="E217" s="260" t="s">
        <v>922</v>
      </c>
      <c r="F217" s="261" t="s">
        <v>923</v>
      </c>
      <c r="G217" s="262" t="s">
        <v>382</v>
      </c>
      <c r="H217" s="263">
        <v>437.07</v>
      </c>
      <c r="I217" s="264"/>
      <c r="J217" s="265">
        <f>ROUND(I217*H217,2)</f>
        <v>0</v>
      </c>
      <c r="K217" s="261" t="s">
        <v>156</v>
      </c>
      <c r="L217" s="266"/>
      <c r="M217" s="267" t="s">
        <v>19</v>
      </c>
      <c r="N217" s="268" t="s">
        <v>41</v>
      </c>
      <c r="O217" s="85"/>
      <c r="P217" s="214">
        <f>O217*H217</f>
        <v>0</v>
      </c>
      <c r="Q217" s="214">
        <v>0.08</v>
      </c>
      <c r="R217" s="214">
        <f>Q217*H217</f>
        <v>34.9656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195</v>
      </c>
      <c r="AT217" s="216" t="s">
        <v>440</v>
      </c>
      <c r="AU217" s="216" t="s">
        <v>80</v>
      </c>
      <c r="AY217" s="18" t="s">
        <v>149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78</v>
      </c>
      <c r="BK217" s="217">
        <f>ROUND(I217*H217,2)</f>
        <v>0</v>
      </c>
      <c r="BL217" s="18" t="s">
        <v>174</v>
      </c>
      <c r="BM217" s="216" t="s">
        <v>1280</v>
      </c>
    </row>
    <row r="218" spans="1:51" s="14" customFormat="1" ht="12">
      <c r="A218" s="14"/>
      <c r="B218" s="234"/>
      <c r="C218" s="235"/>
      <c r="D218" s="225" t="s">
        <v>161</v>
      </c>
      <c r="E218" s="235"/>
      <c r="F218" s="237" t="s">
        <v>1281</v>
      </c>
      <c r="G218" s="235"/>
      <c r="H218" s="238">
        <v>437.07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161</v>
      </c>
      <c r="AU218" s="244" t="s">
        <v>80</v>
      </c>
      <c r="AV218" s="14" t="s">
        <v>80</v>
      </c>
      <c r="AW218" s="14" t="s">
        <v>4</v>
      </c>
      <c r="AX218" s="14" t="s">
        <v>78</v>
      </c>
      <c r="AY218" s="244" t="s">
        <v>149</v>
      </c>
    </row>
    <row r="219" spans="1:65" s="2" customFormat="1" ht="49.05" customHeight="1">
      <c r="A219" s="39"/>
      <c r="B219" s="40"/>
      <c r="C219" s="205" t="s">
        <v>513</v>
      </c>
      <c r="D219" s="205" t="s">
        <v>152</v>
      </c>
      <c r="E219" s="206" t="s">
        <v>927</v>
      </c>
      <c r="F219" s="207" t="s">
        <v>917</v>
      </c>
      <c r="G219" s="208" t="s">
        <v>382</v>
      </c>
      <c r="H219" s="209">
        <v>227.5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41</v>
      </c>
      <c r="O219" s="85"/>
      <c r="P219" s="214">
        <f>O219*H219</f>
        <v>0</v>
      </c>
      <c r="Q219" s="214">
        <v>0.1554</v>
      </c>
      <c r="R219" s="214">
        <f>Q219*H219</f>
        <v>35.353500000000004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174</v>
      </c>
      <c r="AT219" s="216" t="s">
        <v>152</v>
      </c>
      <c r="AU219" s="216" t="s">
        <v>80</v>
      </c>
      <c r="AY219" s="18" t="s">
        <v>149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78</v>
      </c>
      <c r="BK219" s="217">
        <f>ROUND(I219*H219,2)</f>
        <v>0</v>
      </c>
      <c r="BL219" s="18" t="s">
        <v>174</v>
      </c>
      <c r="BM219" s="216" t="s">
        <v>1282</v>
      </c>
    </row>
    <row r="220" spans="1:51" s="14" customFormat="1" ht="12">
      <c r="A220" s="14"/>
      <c r="B220" s="234"/>
      <c r="C220" s="235"/>
      <c r="D220" s="225" t="s">
        <v>161</v>
      </c>
      <c r="E220" s="236" t="s">
        <v>19</v>
      </c>
      <c r="F220" s="237" t="s">
        <v>1283</v>
      </c>
      <c r="G220" s="235"/>
      <c r="H220" s="238">
        <v>227.5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161</v>
      </c>
      <c r="AU220" s="244" t="s">
        <v>80</v>
      </c>
      <c r="AV220" s="14" t="s">
        <v>80</v>
      </c>
      <c r="AW220" s="14" t="s">
        <v>32</v>
      </c>
      <c r="AX220" s="14" t="s">
        <v>78</v>
      </c>
      <c r="AY220" s="244" t="s">
        <v>149</v>
      </c>
    </row>
    <row r="221" spans="1:65" s="2" customFormat="1" ht="21.75" customHeight="1">
      <c r="A221" s="39"/>
      <c r="B221" s="40"/>
      <c r="C221" s="259" t="s">
        <v>519</v>
      </c>
      <c r="D221" s="259" t="s">
        <v>440</v>
      </c>
      <c r="E221" s="260" t="s">
        <v>931</v>
      </c>
      <c r="F221" s="261" t="s">
        <v>932</v>
      </c>
      <c r="G221" s="262" t="s">
        <v>382</v>
      </c>
      <c r="H221" s="263">
        <v>232.05</v>
      </c>
      <c r="I221" s="264"/>
      <c r="J221" s="265">
        <f>ROUND(I221*H221,2)</f>
        <v>0</v>
      </c>
      <c r="K221" s="261" t="s">
        <v>156</v>
      </c>
      <c r="L221" s="266"/>
      <c r="M221" s="267" t="s">
        <v>19</v>
      </c>
      <c r="N221" s="268" t="s">
        <v>41</v>
      </c>
      <c r="O221" s="85"/>
      <c r="P221" s="214">
        <f>O221*H221</f>
        <v>0</v>
      </c>
      <c r="Q221" s="214">
        <v>0.048</v>
      </c>
      <c r="R221" s="214">
        <f>Q221*H221</f>
        <v>11.1384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195</v>
      </c>
      <c r="AT221" s="216" t="s">
        <v>440</v>
      </c>
      <c r="AU221" s="216" t="s">
        <v>80</v>
      </c>
      <c r="AY221" s="18" t="s">
        <v>149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78</v>
      </c>
      <c r="BK221" s="217">
        <f>ROUND(I221*H221,2)</f>
        <v>0</v>
      </c>
      <c r="BL221" s="18" t="s">
        <v>174</v>
      </c>
      <c r="BM221" s="216" t="s">
        <v>1284</v>
      </c>
    </row>
    <row r="222" spans="1:51" s="14" customFormat="1" ht="12">
      <c r="A222" s="14"/>
      <c r="B222" s="234"/>
      <c r="C222" s="235"/>
      <c r="D222" s="225" t="s">
        <v>161</v>
      </c>
      <c r="E222" s="235"/>
      <c r="F222" s="237" t="s">
        <v>1285</v>
      </c>
      <c r="G222" s="235"/>
      <c r="H222" s="238">
        <v>232.05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161</v>
      </c>
      <c r="AU222" s="244" t="s">
        <v>80</v>
      </c>
      <c r="AV222" s="14" t="s">
        <v>80</v>
      </c>
      <c r="AW222" s="14" t="s">
        <v>4</v>
      </c>
      <c r="AX222" s="14" t="s">
        <v>78</v>
      </c>
      <c r="AY222" s="244" t="s">
        <v>149</v>
      </c>
    </row>
    <row r="223" spans="1:65" s="2" customFormat="1" ht="62.7" customHeight="1">
      <c r="A223" s="39"/>
      <c r="B223" s="40"/>
      <c r="C223" s="205" t="s">
        <v>524</v>
      </c>
      <c r="D223" s="205" t="s">
        <v>152</v>
      </c>
      <c r="E223" s="206" t="s">
        <v>1286</v>
      </c>
      <c r="F223" s="207" t="s">
        <v>1287</v>
      </c>
      <c r="G223" s="208" t="s">
        <v>382</v>
      </c>
      <c r="H223" s="209">
        <v>12</v>
      </c>
      <c r="I223" s="210"/>
      <c r="J223" s="211">
        <f>ROUND(I223*H223,2)</f>
        <v>0</v>
      </c>
      <c r="K223" s="207" t="s">
        <v>156</v>
      </c>
      <c r="L223" s="45"/>
      <c r="M223" s="212" t="s">
        <v>19</v>
      </c>
      <c r="N223" s="213" t="s">
        <v>41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0.35</v>
      </c>
      <c r="T223" s="215">
        <f>S223*H223</f>
        <v>4.199999999999999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174</v>
      </c>
      <c r="AT223" s="216" t="s">
        <v>152</v>
      </c>
      <c r="AU223" s="216" t="s">
        <v>80</v>
      </c>
      <c r="AY223" s="18" t="s">
        <v>149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78</v>
      </c>
      <c r="BK223" s="217">
        <f>ROUND(I223*H223,2)</f>
        <v>0</v>
      </c>
      <c r="BL223" s="18" t="s">
        <v>174</v>
      </c>
      <c r="BM223" s="216" t="s">
        <v>1288</v>
      </c>
    </row>
    <row r="224" spans="1:47" s="2" customFormat="1" ht="12">
      <c r="A224" s="39"/>
      <c r="B224" s="40"/>
      <c r="C224" s="41"/>
      <c r="D224" s="218" t="s">
        <v>159</v>
      </c>
      <c r="E224" s="41"/>
      <c r="F224" s="219" t="s">
        <v>1289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159</v>
      </c>
      <c r="AU224" s="18" t="s">
        <v>80</v>
      </c>
    </row>
    <row r="225" spans="1:51" s="13" customFormat="1" ht="12">
      <c r="A225" s="13"/>
      <c r="B225" s="223"/>
      <c r="C225" s="224"/>
      <c r="D225" s="225" t="s">
        <v>161</v>
      </c>
      <c r="E225" s="226" t="s">
        <v>19</v>
      </c>
      <c r="F225" s="227" t="s">
        <v>317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161</v>
      </c>
      <c r="AU225" s="233" t="s">
        <v>80</v>
      </c>
      <c r="AV225" s="13" t="s">
        <v>78</v>
      </c>
      <c r="AW225" s="13" t="s">
        <v>32</v>
      </c>
      <c r="AX225" s="13" t="s">
        <v>70</v>
      </c>
      <c r="AY225" s="233" t="s">
        <v>149</v>
      </c>
    </row>
    <row r="226" spans="1:51" s="14" customFormat="1" ht="12">
      <c r="A226" s="14"/>
      <c r="B226" s="234"/>
      <c r="C226" s="235"/>
      <c r="D226" s="225" t="s">
        <v>161</v>
      </c>
      <c r="E226" s="236" t="s">
        <v>19</v>
      </c>
      <c r="F226" s="237" t="s">
        <v>807</v>
      </c>
      <c r="G226" s="235"/>
      <c r="H226" s="238">
        <v>12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161</v>
      </c>
      <c r="AU226" s="244" t="s">
        <v>80</v>
      </c>
      <c r="AV226" s="14" t="s">
        <v>80</v>
      </c>
      <c r="AW226" s="14" t="s">
        <v>32</v>
      </c>
      <c r="AX226" s="14" t="s">
        <v>78</v>
      </c>
      <c r="AY226" s="244" t="s">
        <v>149</v>
      </c>
    </row>
    <row r="227" spans="1:63" s="12" customFormat="1" ht="22.8" customHeight="1">
      <c r="A227" s="12"/>
      <c r="B227" s="189"/>
      <c r="C227" s="190"/>
      <c r="D227" s="191" t="s">
        <v>69</v>
      </c>
      <c r="E227" s="203" t="s">
        <v>999</v>
      </c>
      <c r="F227" s="203" t="s">
        <v>1000</v>
      </c>
      <c r="G227" s="190"/>
      <c r="H227" s="190"/>
      <c r="I227" s="193"/>
      <c r="J227" s="204">
        <f>BK227</f>
        <v>0</v>
      </c>
      <c r="K227" s="190"/>
      <c r="L227" s="195"/>
      <c r="M227" s="196"/>
      <c r="N227" s="197"/>
      <c r="O227" s="197"/>
      <c r="P227" s="198">
        <f>SUM(P228:P246)</f>
        <v>0</v>
      </c>
      <c r="Q227" s="197"/>
      <c r="R227" s="198">
        <f>SUM(R228:R246)</f>
        <v>0</v>
      </c>
      <c r="S227" s="197"/>
      <c r="T227" s="199">
        <f>SUM(T228:T246)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0" t="s">
        <v>78</v>
      </c>
      <c r="AT227" s="201" t="s">
        <v>69</v>
      </c>
      <c r="AU227" s="201" t="s">
        <v>78</v>
      </c>
      <c r="AY227" s="200" t="s">
        <v>149</v>
      </c>
      <c r="BK227" s="202">
        <f>SUM(BK228:BK246)</f>
        <v>0</v>
      </c>
    </row>
    <row r="228" spans="1:65" s="2" customFormat="1" ht="44.25" customHeight="1">
      <c r="A228" s="39"/>
      <c r="B228" s="40"/>
      <c r="C228" s="205" t="s">
        <v>529</v>
      </c>
      <c r="D228" s="205" t="s">
        <v>152</v>
      </c>
      <c r="E228" s="206" t="s">
        <v>1002</v>
      </c>
      <c r="F228" s="207" t="s">
        <v>1003</v>
      </c>
      <c r="G228" s="208" t="s">
        <v>443</v>
      </c>
      <c r="H228" s="209">
        <v>45.536</v>
      </c>
      <c r="I228" s="210"/>
      <c r="J228" s="211">
        <f>ROUND(I228*H228,2)</f>
        <v>0</v>
      </c>
      <c r="K228" s="207" t="s">
        <v>156</v>
      </c>
      <c r="L228" s="45"/>
      <c r="M228" s="212" t="s">
        <v>19</v>
      </c>
      <c r="N228" s="213" t="s">
        <v>41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174</v>
      </c>
      <c r="AT228" s="216" t="s">
        <v>152</v>
      </c>
      <c r="AU228" s="216" t="s">
        <v>80</v>
      </c>
      <c r="AY228" s="18" t="s">
        <v>149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78</v>
      </c>
      <c r="BK228" s="217">
        <f>ROUND(I228*H228,2)</f>
        <v>0</v>
      </c>
      <c r="BL228" s="18" t="s">
        <v>174</v>
      </c>
      <c r="BM228" s="216" t="s">
        <v>1290</v>
      </c>
    </row>
    <row r="229" spans="1:47" s="2" customFormat="1" ht="12">
      <c r="A229" s="39"/>
      <c r="B229" s="40"/>
      <c r="C229" s="41"/>
      <c r="D229" s="218" t="s">
        <v>159</v>
      </c>
      <c r="E229" s="41"/>
      <c r="F229" s="219" t="s">
        <v>1005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159</v>
      </c>
      <c r="AU229" s="18" t="s">
        <v>80</v>
      </c>
    </row>
    <row r="230" spans="1:51" s="13" customFormat="1" ht="12">
      <c r="A230" s="13"/>
      <c r="B230" s="223"/>
      <c r="C230" s="224"/>
      <c r="D230" s="225" t="s">
        <v>161</v>
      </c>
      <c r="E230" s="226" t="s">
        <v>19</v>
      </c>
      <c r="F230" s="227" t="s">
        <v>415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161</v>
      </c>
      <c r="AU230" s="233" t="s">
        <v>80</v>
      </c>
      <c r="AV230" s="13" t="s">
        <v>78</v>
      </c>
      <c r="AW230" s="13" t="s">
        <v>32</v>
      </c>
      <c r="AX230" s="13" t="s">
        <v>70</v>
      </c>
      <c r="AY230" s="233" t="s">
        <v>149</v>
      </c>
    </row>
    <row r="231" spans="1:51" s="14" customFormat="1" ht="12">
      <c r="A231" s="14"/>
      <c r="B231" s="234"/>
      <c r="C231" s="235"/>
      <c r="D231" s="225" t="s">
        <v>161</v>
      </c>
      <c r="E231" s="236" t="s">
        <v>19</v>
      </c>
      <c r="F231" s="237" t="s">
        <v>1291</v>
      </c>
      <c r="G231" s="235"/>
      <c r="H231" s="238">
        <v>2.3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161</v>
      </c>
      <c r="AU231" s="244" t="s">
        <v>80</v>
      </c>
      <c r="AV231" s="14" t="s">
        <v>80</v>
      </c>
      <c r="AW231" s="14" t="s">
        <v>32</v>
      </c>
      <c r="AX231" s="14" t="s">
        <v>70</v>
      </c>
      <c r="AY231" s="244" t="s">
        <v>149</v>
      </c>
    </row>
    <row r="232" spans="1:51" s="14" customFormat="1" ht="12">
      <c r="A232" s="14"/>
      <c r="B232" s="234"/>
      <c r="C232" s="235"/>
      <c r="D232" s="225" t="s">
        <v>161</v>
      </c>
      <c r="E232" s="236" t="s">
        <v>19</v>
      </c>
      <c r="F232" s="237" t="s">
        <v>1292</v>
      </c>
      <c r="G232" s="235"/>
      <c r="H232" s="238">
        <v>0.345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161</v>
      </c>
      <c r="AU232" s="244" t="s">
        <v>80</v>
      </c>
      <c r="AV232" s="14" t="s">
        <v>80</v>
      </c>
      <c r="AW232" s="14" t="s">
        <v>32</v>
      </c>
      <c r="AX232" s="14" t="s">
        <v>70</v>
      </c>
      <c r="AY232" s="244" t="s">
        <v>149</v>
      </c>
    </row>
    <row r="233" spans="1:51" s="14" customFormat="1" ht="12">
      <c r="A233" s="14"/>
      <c r="B233" s="234"/>
      <c r="C233" s="235"/>
      <c r="D233" s="225" t="s">
        <v>161</v>
      </c>
      <c r="E233" s="236" t="s">
        <v>19</v>
      </c>
      <c r="F233" s="237" t="s">
        <v>1293</v>
      </c>
      <c r="G233" s="235"/>
      <c r="H233" s="238">
        <v>3.68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161</v>
      </c>
      <c r="AU233" s="244" t="s">
        <v>80</v>
      </c>
      <c r="AV233" s="14" t="s">
        <v>80</v>
      </c>
      <c r="AW233" s="14" t="s">
        <v>32</v>
      </c>
      <c r="AX233" s="14" t="s">
        <v>70</v>
      </c>
      <c r="AY233" s="244" t="s">
        <v>149</v>
      </c>
    </row>
    <row r="234" spans="1:51" s="14" customFormat="1" ht="12">
      <c r="A234" s="14"/>
      <c r="B234" s="234"/>
      <c r="C234" s="235"/>
      <c r="D234" s="225" t="s">
        <v>161</v>
      </c>
      <c r="E234" s="236" t="s">
        <v>19</v>
      </c>
      <c r="F234" s="237" t="s">
        <v>1294</v>
      </c>
      <c r="G234" s="235"/>
      <c r="H234" s="238">
        <v>0.828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161</v>
      </c>
      <c r="AU234" s="244" t="s">
        <v>80</v>
      </c>
      <c r="AV234" s="14" t="s">
        <v>80</v>
      </c>
      <c r="AW234" s="14" t="s">
        <v>32</v>
      </c>
      <c r="AX234" s="14" t="s">
        <v>70</v>
      </c>
      <c r="AY234" s="244" t="s">
        <v>149</v>
      </c>
    </row>
    <row r="235" spans="1:51" s="14" customFormat="1" ht="12">
      <c r="A235" s="14"/>
      <c r="B235" s="234"/>
      <c r="C235" s="235"/>
      <c r="D235" s="225" t="s">
        <v>161</v>
      </c>
      <c r="E235" s="236" t="s">
        <v>19</v>
      </c>
      <c r="F235" s="237" t="s">
        <v>1295</v>
      </c>
      <c r="G235" s="235"/>
      <c r="H235" s="238">
        <v>24.583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161</v>
      </c>
      <c r="AU235" s="244" t="s">
        <v>80</v>
      </c>
      <c r="AV235" s="14" t="s">
        <v>80</v>
      </c>
      <c r="AW235" s="14" t="s">
        <v>32</v>
      </c>
      <c r="AX235" s="14" t="s">
        <v>70</v>
      </c>
      <c r="AY235" s="244" t="s">
        <v>149</v>
      </c>
    </row>
    <row r="236" spans="1:51" s="14" customFormat="1" ht="12">
      <c r="A236" s="14"/>
      <c r="B236" s="234"/>
      <c r="C236" s="235"/>
      <c r="D236" s="225" t="s">
        <v>161</v>
      </c>
      <c r="E236" s="236" t="s">
        <v>19</v>
      </c>
      <c r="F236" s="237" t="s">
        <v>1296</v>
      </c>
      <c r="G236" s="235"/>
      <c r="H236" s="238">
        <v>13.8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161</v>
      </c>
      <c r="AU236" s="244" t="s">
        <v>80</v>
      </c>
      <c r="AV236" s="14" t="s">
        <v>80</v>
      </c>
      <c r="AW236" s="14" t="s">
        <v>32</v>
      </c>
      <c r="AX236" s="14" t="s">
        <v>70</v>
      </c>
      <c r="AY236" s="244" t="s">
        <v>149</v>
      </c>
    </row>
    <row r="237" spans="1:51" s="15" customFormat="1" ht="12">
      <c r="A237" s="15"/>
      <c r="B237" s="245"/>
      <c r="C237" s="246"/>
      <c r="D237" s="225" t="s">
        <v>161</v>
      </c>
      <c r="E237" s="247" t="s">
        <v>19</v>
      </c>
      <c r="F237" s="248" t="s">
        <v>207</v>
      </c>
      <c r="G237" s="246"/>
      <c r="H237" s="249">
        <v>45.536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161</v>
      </c>
      <c r="AU237" s="255" t="s">
        <v>80</v>
      </c>
      <c r="AV237" s="15" t="s">
        <v>174</v>
      </c>
      <c r="AW237" s="15" t="s">
        <v>32</v>
      </c>
      <c r="AX237" s="15" t="s">
        <v>78</v>
      </c>
      <c r="AY237" s="255" t="s">
        <v>149</v>
      </c>
    </row>
    <row r="238" spans="1:65" s="2" customFormat="1" ht="44.25" customHeight="1">
      <c r="A238" s="39"/>
      <c r="B238" s="40"/>
      <c r="C238" s="205" t="s">
        <v>535</v>
      </c>
      <c r="D238" s="205" t="s">
        <v>152</v>
      </c>
      <c r="E238" s="206" t="s">
        <v>1297</v>
      </c>
      <c r="F238" s="207" t="s">
        <v>477</v>
      </c>
      <c r="G238" s="208" t="s">
        <v>443</v>
      </c>
      <c r="H238" s="209">
        <v>46.25</v>
      </c>
      <c r="I238" s="210"/>
      <c r="J238" s="211">
        <f>ROUND(I238*H238,2)</f>
        <v>0</v>
      </c>
      <c r="K238" s="207" t="s">
        <v>156</v>
      </c>
      <c r="L238" s="45"/>
      <c r="M238" s="212" t="s">
        <v>19</v>
      </c>
      <c r="N238" s="213" t="s">
        <v>41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174</v>
      </c>
      <c r="AT238" s="216" t="s">
        <v>152</v>
      </c>
      <c r="AU238" s="216" t="s">
        <v>80</v>
      </c>
      <c r="AY238" s="18" t="s">
        <v>149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78</v>
      </c>
      <c r="BK238" s="217">
        <f>ROUND(I238*H238,2)</f>
        <v>0</v>
      </c>
      <c r="BL238" s="18" t="s">
        <v>174</v>
      </c>
      <c r="BM238" s="216" t="s">
        <v>1298</v>
      </c>
    </row>
    <row r="239" spans="1:47" s="2" customFormat="1" ht="12">
      <c r="A239" s="39"/>
      <c r="B239" s="40"/>
      <c r="C239" s="41"/>
      <c r="D239" s="218" t="s">
        <v>159</v>
      </c>
      <c r="E239" s="41"/>
      <c r="F239" s="219" t="s">
        <v>1299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159</v>
      </c>
      <c r="AU239" s="18" t="s">
        <v>80</v>
      </c>
    </row>
    <row r="240" spans="1:51" s="14" customFormat="1" ht="12">
      <c r="A240" s="14"/>
      <c r="B240" s="234"/>
      <c r="C240" s="235"/>
      <c r="D240" s="225" t="s">
        <v>161</v>
      </c>
      <c r="E240" s="236" t="s">
        <v>19</v>
      </c>
      <c r="F240" s="237" t="s">
        <v>1300</v>
      </c>
      <c r="G240" s="235"/>
      <c r="H240" s="238">
        <v>2.34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161</v>
      </c>
      <c r="AU240" s="244" t="s">
        <v>80</v>
      </c>
      <c r="AV240" s="14" t="s">
        <v>80</v>
      </c>
      <c r="AW240" s="14" t="s">
        <v>32</v>
      </c>
      <c r="AX240" s="14" t="s">
        <v>70</v>
      </c>
      <c r="AY240" s="244" t="s">
        <v>149</v>
      </c>
    </row>
    <row r="241" spans="1:51" s="14" customFormat="1" ht="12">
      <c r="A241" s="14"/>
      <c r="B241" s="234"/>
      <c r="C241" s="235"/>
      <c r="D241" s="225" t="s">
        <v>161</v>
      </c>
      <c r="E241" s="236" t="s">
        <v>19</v>
      </c>
      <c r="F241" s="237" t="s">
        <v>1301</v>
      </c>
      <c r="G241" s="235"/>
      <c r="H241" s="238">
        <v>2.3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161</v>
      </c>
      <c r="AU241" s="244" t="s">
        <v>80</v>
      </c>
      <c r="AV241" s="14" t="s">
        <v>80</v>
      </c>
      <c r="AW241" s="14" t="s">
        <v>32</v>
      </c>
      <c r="AX241" s="14" t="s">
        <v>70</v>
      </c>
      <c r="AY241" s="244" t="s">
        <v>149</v>
      </c>
    </row>
    <row r="242" spans="1:51" s="14" customFormat="1" ht="12">
      <c r="A242" s="14"/>
      <c r="B242" s="234"/>
      <c r="C242" s="235"/>
      <c r="D242" s="225" t="s">
        <v>161</v>
      </c>
      <c r="E242" s="236" t="s">
        <v>19</v>
      </c>
      <c r="F242" s="237" t="s">
        <v>1302</v>
      </c>
      <c r="G242" s="235"/>
      <c r="H242" s="238">
        <v>41.61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161</v>
      </c>
      <c r="AU242" s="244" t="s">
        <v>80</v>
      </c>
      <c r="AV242" s="14" t="s">
        <v>80</v>
      </c>
      <c r="AW242" s="14" t="s">
        <v>32</v>
      </c>
      <c r="AX242" s="14" t="s">
        <v>70</v>
      </c>
      <c r="AY242" s="244" t="s">
        <v>149</v>
      </c>
    </row>
    <row r="243" spans="1:51" s="15" customFormat="1" ht="12">
      <c r="A243" s="15"/>
      <c r="B243" s="245"/>
      <c r="C243" s="246"/>
      <c r="D243" s="225" t="s">
        <v>161</v>
      </c>
      <c r="E243" s="247" t="s">
        <v>19</v>
      </c>
      <c r="F243" s="248" t="s">
        <v>207</v>
      </c>
      <c r="G243" s="246"/>
      <c r="H243" s="249">
        <v>46.25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5" t="s">
        <v>161</v>
      </c>
      <c r="AU243" s="255" t="s">
        <v>80</v>
      </c>
      <c r="AV243" s="15" t="s">
        <v>174</v>
      </c>
      <c r="AW243" s="15" t="s">
        <v>32</v>
      </c>
      <c r="AX243" s="15" t="s">
        <v>78</v>
      </c>
      <c r="AY243" s="255" t="s">
        <v>149</v>
      </c>
    </row>
    <row r="244" spans="1:65" s="2" customFormat="1" ht="44.25" customHeight="1">
      <c r="A244" s="39"/>
      <c r="B244" s="40"/>
      <c r="C244" s="205" t="s">
        <v>542</v>
      </c>
      <c r="D244" s="205" t="s">
        <v>152</v>
      </c>
      <c r="E244" s="206" t="s">
        <v>1020</v>
      </c>
      <c r="F244" s="207" t="s">
        <v>1021</v>
      </c>
      <c r="G244" s="208" t="s">
        <v>443</v>
      </c>
      <c r="H244" s="209">
        <v>26.28</v>
      </c>
      <c r="I244" s="210"/>
      <c r="J244" s="211">
        <f>ROUND(I244*H244,2)</f>
        <v>0</v>
      </c>
      <c r="K244" s="207" t="s">
        <v>156</v>
      </c>
      <c r="L244" s="45"/>
      <c r="M244" s="212" t="s">
        <v>19</v>
      </c>
      <c r="N244" s="213" t="s">
        <v>41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174</v>
      </c>
      <c r="AT244" s="216" t="s">
        <v>152</v>
      </c>
      <c r="AU244" s="216" t="s">
        <v>80</v>
      </c>
      <c r="AY244" s="18" t="s">
        <v>149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78</v>
      </c>
      <c r="BK244" s="217">
        <f>ROUND(I244*H244,2)</f>
        <v>0</v>
      </c>
      <c r="BL244" s="18" t="s">
        <v>174</v>
      </c>
      <c r="BM244" s="216" t="s">
        <v>1303</v>
      </c>
    </row>
    <row r="245" spans="1:47" s="2" customFormat="1" ht="12">
      <c r="A245" s="39"/>
      <c r="B245" s="40"/>
      <c r="C245" s="41"/>
      <c r="D245" s="218" t="s">
        <v>159</v>
      </c>
      <c r="E245" s="41"/>
      <c r="F245" s="219" t="s">
        <v>1023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159</v>
      </c>
      <c r="AU245" s="18" t="s">
        <v>80</v>
      </c>
    </row>
    <row r="246" spans="1:51" s="14" customFormat="1" ht="12">
      <c r="A246" s="14"/>
      <c r="B246" s="234"/>
      <c r="C246" s="235"/>
      <c r="D246" s="225" t="s">
        <v>161</v>
      </c>
      <c r="E246" s="236" t="s">
        <v>19</v>
      </c>
      <c r="F246" s="237" t="s">
        <v>1304</v>
      </c>
      <c r="G246" s="235"/>
      <c r="H246" s="238">
        <v>26.28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161</v>
      </c>
      <c r="AU246" s="244" t="s">
        <v>80</v>
      </c>
      <c r="AV246" s="14" t="s">
        <v>80</v>
      </c>
      <c r="AW246" s="14" t="s">
        <v>32</v>
      </c>
      <c r="AX246" s="14" t="s">
        <v>78</v>
      </c>
      <c r="AY246" s="244" t="s">
        <v>149</v>
      </c>
    </row>
    <row r="247" spans="1:63" s="12" customFormat="1" ht="22.8" customHeight="1">
      <c r="A247" s="12"/>
      <c r="B247" s="189"/>
      <c r="C247" s="190"/>
      <c r="D247" s="191" t="s">
        <v>69</v>
      </c>
      <c r="E247" s="203" t="s">
        <v>1026</v>
      </c>
      <c r="F247" s="203" t="s">
        <v>1027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SUM(P248:P249)</f>
        <v>0</v>
      </c>
      <c r="Q247" s="197"/>
      <c r="R247" s="198">
        <f>SUM(R248:R249)</f>
        <v>0</v>
      </c>
      <c r="S247" s="197"/>
      <c r="T247" s="199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78</v>
      </c>
      <c r="AT247" s="201" t="s">
        <v>69</v>
      </c>
      <c r="AU247" s="201" t="s">
        <v>78</v>
      </c>
      <c r="AY247" s="200" t="s">
        <v>149</v>
      </c>
      <c r="BK247" s="202">
        <f>SUM(BK248:BK249)</f>
        <v>0</v>
      </c>
    </row>
    <row r="248" spans="1:65" s="2" customFormat="1" ht="44.25" customHeight="1">
      <c r="A248" s="39"/>
      <c r="B248" s="40"/>
      <c r="C248" s="205" t="s">
        <v>549</v>
      </c>
      <c r="D248" s="205" t="s">
        <v>152</v>
      </c>
      <c r="E248" s="206" t="s">
        <v>1029</v>
      </c>
      <c r="F248" s="207" t="s">
        <v>1030</v>
      </c>
      <c r="G248" s="208" t="s">
        <v>443</v>
      </c>
      <c r="H248" s="209">
        <v>359.066</v>
      </c>
      <c r="I248" s="210"/>
      <c r="J248" s="211">
        <f>ROUND(I248*H248,2)</f>
        <v>0</v>
      </c>
      <c r="K248" s="207" t="s">
        <v>156</v>
      </c>
      <c r="L248" s="45"/>
      <c r="M248" s="212" t="s">
        <v>19</v>
      </c>
      <c r="N248" s="213" t="s">
        <v>41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174</v>
      </c>
      <c r="AT248" s="216" t="s">
        <v>152</v>
      </c>
      <c r="AU248" s="216" t="s">
        <v>80</v>
      </c>
      <c r="AY248" s="18" t="s">
        <v>149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78</v>
      </c>
      <c r="BK248" s="217">
        <f>ROUND(I248*H248,2)</f>
        <v>0</v>
      </c>
      <c r="BL248" s="18" t="s">
        <v>174</v>
      </c>
      <c r="BM248" s="216" t="s">
        <v>1305</v>
      </c>
    </row>
    <row r="249" spans="1:47" s="2" customFormat="1" ht="12">
      <c r="A249" s="39"/>
      <c r="B249" s="40"/>
      <c r="C249" s="41"/>
      <c r="D249" s="218" t="s">
        <v>159</v>
      </c>
      <c r="E249" s="41"/>
      <c r="F249" s="219" t="s">
        <v>1032</v>
      </c>
      <c r="G249" s="41"/>
      <c r="H249" s="41"/>
      <c r="I249" s="220"/>
      <c r="J249" s="41"/>
      <c r="K249" s="41"/>
      <c r="L249" s="45"/>
      <c r="M249" s="270"/>
      <c r="N249" s="271"/>
      <c r="O249" s="272"/>
      <c r="P249" s="272"/>
      <c r="Q249" s="272"/>
      <c r="R249" s="272"/>
      <c r="S249" s="272"/>
      <c r="T249" s="27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159</v>
      </c>
      <c r="AU249" s="18" t="s">
        <v>80</v>
      </c>
    </row>
    <row r="250" spans="1:31" s="2" customFormat="1" ht="6.95" customHeight="1">
      <c r="A250" s="39"/>
      <c r="B250" s="60"/>
      <c r="C250" s="61"/>
      <c r="D250" s="61"/>
      <c r="E250" s="61"/>
      <c r="F250" s="61"/>
      <c r="G250" s="61"/>
      <c r="H250" s="61"/>
      <c r="I250" s="61"/>
      <c r="J250" s="61"/>
      <c r="K250" s="61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85:K24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01" r:id="rId1" display="https://podminky.urs.cz/item/CS_URS_2022_02/113107143"/>
    <hyperlink ref="F117" r:id="rId2" display="https://podminky.urs.cz/item/CS_URS_2022_02/171151111"/>
    <hyperlink ref="F120" r:id="rId3" display="https://podminky.urs.cz/item/CS_URS_2022_02/171201231"/>
    <hyperlink ref="F123" r:id="rId4" display="https://podminky.urs.cz/item/CS_URS_2022_02/181351103"/>
    <hyperlink ref="F127" r:id="rId5" display="https://podminky.urs.cz/item/CS_URS_2022_02/181411131"/>
    <hyperlink ref="F132" r:id="rId6" display="https://podminky.urs.cz/item/CS_URS_2022_02/181951112"/>
    <hyperlink ref="F138" r:id="rId7" display="https://podminky.urs.cz/item/CS_URS_2022_02/185804312"/>
    <hyperlink ref="F141" r:id="rId8" display="https://podminky.urs.cz/item/CS_URS_2022_02/185851121"/>
    <hyperlink ref="F146" r:id="rId9" display="https://podminky.urs.cz/item/CS_URS_2022_02/327122113"/>
    <hyperlink ref="F149" r:id="rId10" display="https://podminky.urs.cz/item/CS_URS_2022_02/339921132"/>
    <hyperlink ref="F156" r:id="rId11" display="https://podminky.urs.cz/item/CS_URS_2022_02/564851111"/>
    <hyperlink ref="F166" r:id="rId12" display="https://podminky.urs.cz/item/CS_URS_2022_02/564861111"/>
    <hyperlink ref="F170" r:id="rId13" display="https://podminky.urs.cz/item/CS_URS_2022_02/565165102"/>
    <hyperlink ref="F174" r:id="rId14" display="https://podminky.urs.cz/item/CS_URS_2022_02/573111112"/>
    <hyperlink ref="F178" r:id="rId15" display="https://podminky.urs.cz/item/CS_URS_2022_02/573231107"/>
    <hyperlink ref="F182" r:id="rId16" display="https://podminky.urs.cz/item/CS_URS_2022_02/577134031"/>
    <hyperlink ref="F186" r:id="rId17" display="https://podminky.urs.cz/item/CS_URS_2022_02/596211113"/>
    <hyperlink ref="F195" r:id="rId18" display="https://podminky.urs.cz/item/CS_URS_2022_02/596211114"/>
    <hyperlink ref="F199" r:id="rId19" display="https://podminky.urs.cz/item/CS_URS_2022_02/596211212"/>
    <hyperlink ref="F209" r:id="rId20" display="https://podminky.urs.cz/item/CS_URS_2022_02/596211214"/>
    <hyperlink ref="F215" r:id="rId21" display="https://podminky.urs.cz/item/CS_URS_2022_02/916131213"/>
    <hyperlink ref="F224" r:id="rId22" display="https://podminky.urs.cz/item/CS_URS_2022_02/966008212"/>
    <hyperlink ref="F229" r:id="rId23" display="https://podminky.urs.cz/item/CS_URS_2022_02/997221861"/>
    <hyperlink ref="F239" r:id="rId24" display="https://podminky.urs.cz/item/CS_URS_2022_02/997221873"/>
    <hyperlink ref="F245" r:id="rId25" display="https://podminky.urs.cz/item/CS_URS_2022_02/997221875"/>
    <hyperlink ref="F249" r:id="rId26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ROUND((SUM(BE85:BE185)),2)</f>
        <v>0</v>
      </c>
      <c r="G33" s="39"/>
      <c r="H33" s="39"/>
      <c r="I33" s="149">
        <v>0.21</v>
      </c>
      <c r="J33" s="148">
        <f>ROUND(((SUM(BE85:BE185))*I33),2)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ROUND((SUM(BF85:BF185)),2)</f>
        <v>0</v>
      </c>
      <c r="G34" s="39"/>
      <c r="H34" s="39"/>
      <c r="I34" s="149">
        <v>0.15</v>
      </c>
      <c r="J34" s="148">
        <f>ROUND(((SUM(BF85:BF185))*I34),2)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ROUND((SUM(BG85:BG185)),2)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ROUND((SUM(BH85:BH185)),2)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ROUND((SUM(BI85:BI185)),2)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180 - DIO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300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303</v>
      </c>
      <c r="E64" s="175"/>
      <c r="F64" s="175"/>
      <c r="G64" s="175"/>
      <c r="H64" s="175"/>
      <c r="I64" s="175"/>
      <c r="J64" s="176">
        <f>J172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304</v>
      </c>
      <c r="E65" s="175"/>
      <c r="F65" s="175"/>
      <c r="G65" s="175"/>
      <c r="H65" s="175"/>
      <c r="I65" s="175"/>
      <c r="J65" s="176">
        <f>J183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133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III/2341 Holoubkov - stabilizace svahu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180 - DIO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7. 12. 2022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134</v>
      </c>
      <c r="D84" s="181" t="s">
        <v>55</v>
      </c>
      <c r="E84" s="181" t="s">
        <v>51</v>
      </c>
      <c r="F84" s="181" t="s">
        <v>52</v>
      </c>
      <c r="G84" s="181" t="s">
        <v>135</v>
      </c>
      <c r="H84" s="181" t="s">
        <v>136</v>
      </c>
      <c r="I84" s="181" t="s">
        <v>137</v>
      </c>
      <c r="J84" s="181" t="s">
        <v>125</v>
      </c>
      <c r="K84" s="182" t="s">
        <v>138</v>
      </c>
      <c r="L84" s="183"/>
      <c r="M84" s="93" t="s">
        <v>19</v>
      </c>
      <c r="N84" s="94" t="s">
        <v>40</v>
      </c>
      <c r="O84" s="94" t="s">
        <v>139</v>
      </c>
      <c r="P84" s="94" t="s">
        <v>140</v>
      </c>
      <c r="Q84" s="94" t="s">
        <v>141</v>
      </c>
      <c r="R84" s="94" t="s">
        <v>142</v>
      </c>
      <c r="S84" s="94" t="s">
        <v>143</v>
      </c>
      <c r="T84" s="95" t="s">
        <v>144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145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16.985376</v>
      </c>
      <c r="S85" s="97"/>
      <c r="T85" s="187">
        <f>T86</f>
        <v>13.152000000000001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69</v>
      </c>
      <c r="AU85" s="18" t="s">
        <v>126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69</v>
      </c>
      <c r="E86" s="192" t="s">
        <v>305</v>
      </c>
      <c r="F86" s="192" t="s">
        <v>306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P87+P96+P107+P172+P183</f>
        <v>0</v>
      </c>
      <c r="Q86" s="197"/>
      <c r="R86" s="198">
        <f>R87+R96+R107+R172+R183</f>
        <v>16.985376</v>
      </c>
      <c r="S86" s="197"/>
      <c r="T86" s="199">
        <f>T87+T96+T107+T172+T183</f>
        <v>13.152000000000001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70</v>
      </c>
      <c r="AY86" s="200" t="s">
        <v>149</v>
      </c>
      <c r="BK86" s="202">
        <f>BK87+BK96+BK107+BK172+BK183</f>
        <v>0</v>
      </c>
    </row>
    <row r="87" spans="1:63" s="12" customFormat="1" ht="22.8" customHeight="1">
      <c r="A87" s="12"/>
      <c r="B87" s="189"/>
      <c r="C87" s="190"/>
      <c r="D87" s="191" t="s">
        <v>69</v>
      </c>
      <c r="E87" s="203" t="s">
        <v>78</v>
      </c>
      <c r="F87" s="203" t="s">
        <v>307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SUM(P88:P95)</f>
        <v>0</v>
      </c>
      <c r="Q87" s="197"/>
      <c r="R87" s="198">
        <f>SUM(R88:R95)</f>
        <v>0</v>
      </c>
      <c r="S87" s="197"/>
      <c r="T87" s="199">
        <f>SUM(T88:T95)</f>
        <v>13.152000000000001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78</v>
      </c>
      <c r="AY87" s="200" t="s">
        <v>149</v>
      </c>
      <c r="BK87" s="202">
        <f>SUM(BK88:BK95)</f>
        <v>0</v>
      </c>
    </row>
    <row r="88" spans="1:65" s="2" customFormat="1" ht="76.35" customHeight="1">
      <c r="A88" s="39"/>
      <c r="B88" s="40"/>
      <c r="C88" s="205" t="s">
        <v>78</v>
      </c>
      <c r="D88" s="205" t="s">
        <v>152</v>
      </c>
      <c r="E88" s="206" t="s">
        <v>1307</v>
      </c>
      <c r="F88" s="207" t="s">
        <v>1308</v>
      </c>
      <c r="G88" s="208" t="s">
        <v>310</v>
      </c>
      <c r="H88" s="209">
        <v>18</v>
      </c>
      <c r="I88" s="210"/>
      <c r="J88" s="211">
        <f>ROUND(I88*H88,2)</f>
        <v>0</v>
      </c>
      <c r="K88" s="207" t="s">
        <v>156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0.4</v>
      </c>
      <c r="T88" s="215">
        <f>S88*H88</f>
        <v>7.2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174</v>
      </c>
      <c r="AT88" s="216" t="s">
        <v>152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174</v>
      </c>
      <c r="BM88" s="216" t="s">
        <v>1309</v>
      </c>
    </row>
    <row r="89" spans="1:47" s="2" customFormat="1" ht="12">
      <c r="A89" s="39"/>
      <c r="B89" s="40"/>
      <c r="C89" s="41"/>
      <c r="D89" s="218" t="s">
        <v>159</v>
      </c>
      <c r="E89" s="41"/>
      <c r="F89" s="219" t="s">
        <v>1310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159</v>
      </c>
      <c r="AU89" s="18" t="s">
        <v>80</v>
      </c>
    </row>
    <row r="90" spans="1:51" s="13" customFormat="1" ht="12">
      <c r="A90" s="13"/>
      <c r="B90" s="223"/>
      <c r="C90" s="224"/>
      <c r="D90" s="225" t="s">
        <v>161</v>
      </c>
      <c r="E90" s="226" t="s">
        <v>19</v>
      </c>
      <c r="F90" s="227" t="s">
        <v>1311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161</v>
      </c>
      <c r="AU90" s="233" t="s">
        <v>80</v>
      </c>
      <c r="AV90" s="13" t="s">
        <v>78</v>
      </c>
      <c r="AW90" s="13" t="s">
        <v>32</v>
      </c>
      <c r="AX90" s="13" t="s">
        <v>70</v>
      </c>
      <c r="AY90" s="233" t="s">
        <v>149</v>
      </c>
    </row>
    <row r="91" spans="1:51" s="14" customFormat="1" ht="12">
      <c r="A91" s="14"/>
      <c r="B91" s="234"/>
      <c r="C91" s="235"/>
      <c r="D91" s="225" t="s">
        <v>161</v>
      </c>
      <c r="E91" s="236" t="s">
        <v>19</v>
      </c>
      <c r="F91" s="237" t="s">
        <v>1312</v>
      </c>
      <c r="G91" s="235"/>
      <c r="H91" s="238">
        <v>18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pans="1:65" s="2" customFormat="1" ht="62.7" customHeight="1">
      <c r="A92" s="39"/>
      <c r="B92" s="40"/>
      <c r="C92" s="205" t="s">
        <v>80</v>
      </c>
      <c r="D92" s="205" t="s">
        <v>152</v>
      </c>
      <c r="E92" s="206" t="s">
        <v>1313</v>
      </c>
      <c r="F92" s="207" t="s">
        <v>1314</v>
      </c>
      <c r="G92" s="208" t="s">
        <v>310</v>
      </c>
      <c r="H92" s="209">
        <v>19.84</v>
      </c>
      <c r="I92" s="210"/>
      <c r="J92" s="211">
        <f>ROUND(I92*H92,2)</f>
        <v>0</v>
      </c>
      <c r="K92" s="207" t="s">
        <v>156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0.3</v>
      </c>
      <c r="T92" s="215">
        <f>S92*H92</f>
        <v>5.952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174</v>
      </c>
      <c r="BM92" s="216" t="s">
        <v>1315</v>
      </c>
    </row>
    <row r="93" spans="1:47" s="2" customFormat="1" ht="12">
      <c r="A93" s="39"/>
      <c r="B93" s="40"/>
      <c r="C93" s="41"/>
      <c r="D93" s="218" t="s">
        <v>159</v>
      </c>
      <c r="E93" s="41"/>
      <c r="F93" s="219" t="s">
        <v>1316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159</v>
      </c>
      <c r="AU93" s="18" t="s">
        <v>80</v>
      </c>
    </row>
    <row r="94" spans="1:51" s="13" customFormat="1" ht="12">
      <c r="A94" s="13"/>
      <c r="B94" s="223"/>
      <c r="C94" s="224"/>
      <c r="D94" s="225" t="s">
        <v>161</v>
      </c>
      <c r="E94" s="226" t="s">
        <v>19</v>
      </c>
      <c r="F94" s="227" t="s">
        <v>1317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161</v>
      </c>
      <c r="AU94" s="233" t="s">
        <v>80</v>
      </c>
      <c r="AV94" s="13" t="s">
        <v>78</v>
      </c>
      <c r="AW94" s="13" t="s">
        <v>32</v>
      </c>
      <c r="AX94" s="13" t="s">
        <v>70</v>
      </c>
      <c r="AY94" s="233" t="s">
        <v>149</v>
      </c>
    </row>
    <row r="95" spans="1:51" s="14" customFormat="1" ht="12">
      <c r="A95" s="14"/>
      <c r="B95" s="234"/>
      <c r="C95" s="235"/>
      <c r="D95" s="225" t="s">
        <v>161</v>
      </c>
      <c r="E95" s="236" t="s">
        <v>19</v>
      </c>
      <c r="F95" s="237" t="s">
        <v>1318</v>
      </c>
      <c r="G95" s="235"/>
      <c r="H95" s="238">
        <v>19.84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pans="1:63" s="12" customFormat="1" ht="22.8" customHeight="1">
      <c r="A96" s="12"/>
      <c r="B96" s="189"/>
      <c r="C96" s="190"/>
      <c r="D96" s="191" t="s">
        <v>69</v>
      </c>
      <c r="E96" s="203" t="s">
        <v>148</v>
      </c>
      <c r="F96" s="203" t="s">
        <v>622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SUM(P97:P106)</f>
        <v>0</v>
      </c>
      <c r="Q96" s="197"/>
      <c r="R96" s="198">
        <f>SUM(R97:R106)</f>
        <v>16.985376</v>
      </c>
      <c r="S96" s="197"/>
      <c r="T96" s="199">
        <f>SUM(T97:T106)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78</v>
      </c>
      <c r="AT96" s="201" t="s">
        <v>69</v>
      </c>
      <c r="AU96" s="201" t="s">
        <v>78</v>
      </c>
      <c r="AY96" s="200" t="s">
        <v>149</v>
      </c>
      <c r="BK96" s="202">
        <f>SUM(BK97:BK106)</f>
        <v>0</v>
      </c>
    </row>
    <row r="97" spans="1:65" s="2" customFormat="1" ht="37.8" customHeight="1">
      <c r="A97" s="39"/>
      <c r="B97" s="40"/>
      <c r="C97" s="205" t="s">
        <v>169</v>
      </c>
      <c r="D97" s="205" t="s">
        <v>152</v>
      </c>
      <c r="E97" s="206" t="s">
        <v>1319</v>
      </c>
      <c r="F97" s="207" t="s">
        <v>1320</v>
      </c>
      <c r="G97" s="208" t="s">
        <v>310</v>
      </c>
      <c r="H97" s="209">
        <v>19.84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1321</v>
      </c>
    </row>
    <row r="98" spans="1:47" s="2" customFormat="1" ht="12">
      <c r="A98" s="39"/>
      <c r="B98" s="40"/>
      <c r="C98" s="41"/>
      <c r="D98" s="218" t="s">
        <v>159</v>
      </c>
      <c r="E98" s="41"/>
      <c r="F98" s="219" t="s">
        <v>1322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pans="1:51" s="13" customFormat="1" ht="12">
      <c r="A99" s="13"/>
      <c r="B99" s="223"/>
      <c r="C99" s="224"/>
      <c r="D99" s="225" t="s">
        <v>161</v>
      </c>
      <c r="E99" s="226" t="s">
        <v>19</v>
      </c>
      <c r="F99" s="227" t="s">
        <v>1323</v>
      </c>
      <c r="G99" s="224"/>
      <c r="H99" s="226" t="s">
        <v>19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161</v>
      </c>
      <c r="AU99" s="233" t="s">
        <v>80</v>
      </c>
      <c r="AV99" s="13" t="s">
        <v>78</v>
      </c>
      <c r="AW99" s="13" t="s">
        <v>32</v>
      </c>
      <c r="AX99" s="13" t="s">
        <v>70</v>
      </c>
      <c r="AY99" s="233" t="s">
        <v>149</v>
      </c>
    </row>
    <row r="100" spans="1:51" s="14" customFormat="1" ht="12">
      <c r="A100" s="14"/>
      <c r="B100" s="234"/>
      <c r="C100" s="235"/>
      <c r="D100" s="225" t="s">
        <v>161</v>
      </c>
      <c r="E100" s="236" t="s">
        <v>19</v>
      </c>
      <c r="F100" s="237" t="s">
        <v>1318</v>
      </c>
      <c r="G100" s="235"/>
      <c r="H100" s="238">
        <v>19.84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78</v>
      </c>
      <c r="AY100" s="244" t="s">
        <v>149</v>
      </c>
    </row>
    <row r="101" spans="1:65" s="2" customFormat="1" ht="49.05" customHeight="1">
      <c r="A101" s="39"/>
      <c r="B101" s="40"/>
      <c r="C101" s="205" t="s">
        <v>174</v>
      </c>
      <c r="D101" s="205" t="s">
        <v>152</v>
      </c>
      <c r="E101" s="206" t="s">
        <v>1324</v>
      </c>
      <c r="F101" s="207" t="s">
        <v>1325</v>
      </c>
      <c r="G101" s="208" t="s">
        <v>310</v>
      </c>
      <c r="H101" s="209">
        <v>18</v>
      </c>
      <c r="I101" s="210"/>
      <c r="J101" s="211">
        <f>ROUND(I101*H101,2)</f>
        <v>0</v>
      </c>
      <c r="K101" s="207" t="s">
        <v>156</v>
      </c>
      <c r="L101" s="45"/>
      <c r="M101" s="212" t="s">
        <v>19</v>
      </c>
      <c r="N101" s="213" t="s">
        <v>41</v>
      </c>
      <c r="O101" s="85"/>
      <c r="P101" s="214">
        <f>O101*H101</f>
        <v>0</v>
      </c>
      <c r="Q101" s="214">
        <v>0.0835</v>
      </c>
      <c r="R101" s="214">
        <f>Q101*H101</f>
        <v>1.5030000000000001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174</v>
      </c>
      <c r="AT101" s="216" t="s">
        <v>152</v>
      </c>
      <c r="AU101" s="216" t="s">
        <v>80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174</v>
      </c>
      <c r="BM101" s="216" t="s">
        <v>1326</v>
      </c>
    </row>
    <row r="102" spans="1:47" s="2" customFormat="1" ht="12">
      <c r="A102" s="39"/>
      <c r="B102" s="40"/>
      <c r="C102" s="41"/>
      <c r="D102" s="218" t="s">
        <v>159</v>
      </c>
      <c r="E102" s="41"/>
      <c r="F102" s="219" t="s">
        <v>1327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159</v>
      </c>
      <c r="AU102" s="18" t="s">
        <v>80</v>
      </c>
    </row>
    <row r="103" spans="1:51" s="13" customFormat="1" ht="12">
      <c r="A103" s="13"/>
      <c r="B103" s="223"/>
      <c r="C103" s="224"/>
      <c r="D103" s="225" t="s">
        <v>161</v>
      </c>
      <c r="E103" s="226" t="s">
        <v>19</v>
      </c>
      <c r="F103" s="227" t="s">
        <v>1311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161</v>
      </c>
      <c r="AU103" s="233" t="s">
        <v>80</v>
      </c>
      <c r="AV103" s="13" t="s">
        <v>78</v>
      </c>
      <c r="AW103" s="13" t="s">
        <v>32</v>
      </c>
      <c r="AX103" s="13" t="s">
        <v>70</v>
      </c>
      <c r="AY103" s="233" t="s">
        <v>149</v>
      </c>
    </row>
    <row r="104" spans="1:51" s="14" customFormat="1" ht="12">
      <c r="A104" s="14"/>
      <c r="B104" s="234"/>
      <c r="C104" s="235"/>
      <c r="D104" s="225" t="s">
        <v>161</v>
      </c>
      <c r="E104" s="236" t="s">
        <v>19</v>
      </c>
      <c r="F104" s="237" t="s">
        <v>1312</v>
      </c>
      <c r="G104" s="235"/>
      <c r="H104" s="238">
        <v>18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161</v>
      </c>
      <c r="AU104" s="244" t="s">
        <v>80</v>
      </c>
      <c r="AV104" s="14" t="s">
        <v>80</v>
      </c>
      <c r="AW104" s="14" t="s">
        <v>32</v>
      </c>
      <c r="AX104" s="14" t="s">
        <v>78</v>
      </c>
      <c r="AY104" s="244" t="s">
        <v>149</v>
      </c>
    </row>
    <row r="105" spans="1:65" s="2" customFormat="1" ht="16.5" customHeight="1">
      <c r="A105" s="39"/>
      <c r="B105" s="40"/>
      <c r="C105" s="259" t="s">
        <v>148</v>
      </c>
      <c r="D105" s="259" t="s">
        <v>440</v>
      </c>
      <c r="E105" s="260" t="s">
        <v>1328</v>
      </c>
      <c r="F105" s="261" t="s">
        <v>1329</v>
      </c>
      <c r="G105" s="262" t="s">
        <v>315</v>
      </c>
      <c r="H105" s="263">
        <v>5.004</v>
      </c>
      <c r="I105" s="264"/>
      <c r="J105" s="265">
        <f>ROUND(I105*H105,2)</f>
        <v>0</v>
      </c>
      <c r="K105" s="261" t="s">
        <v>156</v>
      </c>
      <c r="L105" s="266"/>
      <c r="M105" s="267" t="s">
        <v>19</v>
      </c>
      <c r="N105" s="268" t="s">
        <v>41</v>
      </c>
      <c r="O105" s="85"/>
      <c r="P105" s="214">
        <f>O105*H105</f>
        <v>0</v>
      </c>
      <c r="Q105" s="214">
        <v>3.094</v>
      </c>
      <c r="R105" s="214">
        <f>Q105*H105</f>
        <v>15.482375999999999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195</v>
      </c>
      <c r="AT105" s="216" t="s">
        <v>440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1330</v>
      </c>
    </row>
    <row r="106" spans="1:51" s="14" customFormat="1" ht="12">
      <c r="A106" s="14"/>
      <c r="B106" s="234"/>
      <c r="C106" s="235"/>
      <c r="D106" s="225" t="s">
        <v>161</v>
      </c>
      <c r="E106" s="235"/>
      <c r="F106" s="237" t="s">
        <v>1331</v>
      </c>
      <c r="G106" s="235"/>
      <c r="H106" s="238">
        <v>5.004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4</v>
      </c>
      <c r="AX106" s="14" t="s">
        <v>78</v>
      </c>
      <c r="AY106" s="244" t="s">
        <v>149</v>
      </c>
    </row>
    <row r="107" spans="1:63" s="12" customFormat="1" ht="22.8" customHeight="1">
      <c r="A107" s="12"/>
      <c r="B107" s="189"/>
      <c r="C107" s="190"/>
      <c r="D107" s="191" t="s">
        <v>69</v>
      </c>
      <c r="E107" s="203" t="s">
        <v>201</v>
      </c>
      <c r="F107" s="203" t="s">
        <v>794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SUM(P108:P171)</f>
        <v>0</v>
      </c>
      <c r="Q107" s="197"/>
      <c r="R107" s="198">
        <f>SUM(R108:R171)</f>
        <v>0</v>
      </c>
      <c r="S107" s="197"/>
      <c r="T107" s="199">
        <f>SUM(T108:T171)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78</v>
      </c>
      <c r="AT107" s="201" t="s">
        <v>69</v>
      </c>
      <c r="AU107" s="201" t="s">
        <v>78</v>
      </c>
      <c r="AY107" s="200" t="s">
        <v>149</v>
      </c>
      <c r="BK107" s="202">
        <f>SUM(BK108:BK171)</f>
        <v>0</v>
      </c>
    </row>
    <row r="108" spans="1:65" s="2" customFormat="1" ht="49.05" customHeight="1">
      <c r="A108" s="39"/>
      <c r="B108" s="40"/>
      <c r="C108" s="205" t="s">
        <v>185</v>
      </c>
      <c r="D108" s="205" t="s">
        <v>152</v>
      </c>
      <c r="E108" s="206" t="s">
        <v>1332</v>
      </c>
      <c r="F108" s="207" t="s">
        <v>1333</v>
      </c>
      <c r="G108" s="208" t="s">
        <v>382</v>
      </c>
      <c r="H108" s="209">
        <v>3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1334</v>
      </c>
    </row>
    <row r="109" spans="1:47" s="2" customFormat="1" ht="12">
      <c r="A109" s="39"/>
      <c r="B109" s="40"/>
      <c r="C109" s="41"/>
      <c r="D109" s="218" t="s">
        <v>159</v>
      </c>
      <c r="E109" s="41"/>
      <c r="F109" s="219" t="s">
        <v>1335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1336</v>
      </c>
      <c r="G110" s="235"/>
      <c r="H110" s="238">
        <v>3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pans="1:65" s="2" customFormat="1" ht="62.7" customHeight="1">
      <c r="A111" s="39"/>
      <c r="B111" s="40"/>
      <c r="C111" s="205" t="s">
        <v>189</v>
      </c>
      <c r="D111" s="205" t="s">
        <v>152</v>
      </c>
      <c r="E111" s="206" t="s">
        <v>1337</v>
      </c>
      <c r="F111" s="207" t="s">
        <v>1338</v>
      </c>
      <c r="G111" s="208" t="s">
        <v>382</v>
      </c>
      <c r="H111" s="209">
        <v>3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1339</v>
      </c>
    </row>
    <row r="112" spans="1:47" s="2" customFormat="1" ht="12">
      <c r="A112" s="39"/>
      <c r="B112" s="40"/>
      <c r="C112" s="41"/>
      <c r="D112" s="218" t="s">
        <v>159</v>
      </c>
      <c r="E112" s="41"/>
      <c r="F112" s="219" t="s">
        <v>1340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pans="1:51" s="13" customFormat="1" ht="12">
      <c r="A113" s="13"/>
      <c r="B113" s="223"/>
      <c r="C113" s="224"/>
      <c r="D113" s="225" t="s">
        <v>161</v>
      </c>
      <c r="E113" s="226" t="s">
        <v>19</v>
      </c>
      <c r="F113" s="227" t="s">
        <v>1341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161</v>
      </c>
      <c r="AU113" s="233" t="s">
        <v>80</v>
      </c>
      <c r="AV113" s="13" t="s">
        <v>78</v>
      </c>
      <c r="AW113" s="13" t="s">
        <v>32</v>
      </c>
      <c r="AX113" s="13" t="s">
        <v>70</v>
      </c>
      <c r="AY113" s="233" t="s">
        <v>149</v>
      </c>
    </row>
    <row r="114" spans="1:51" s="13" customFormat="1" ht="12">
      <c r="A114" s="13"/>
      <c r="B114" s="223"/>
      <c r="C114" s="224"/>
      <c r="D114" s="225" t="s">
        <v>161</v>
      </c>
      <c r="E114" s="226" t="s">
        <v>19</v>
      </c>
      <c r="F114" s="227" t="s">
        <v>1342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pans="1:51" s="14" customFormat="1" ht="12">
      <c r="A115" s="14"/>
      <c r="B115" s="234"/>
      <c r="C115" s="235"/>
      <c r="D115" s="225" t="s">
        <v>161</v>
      </c>
      <c r="E115" s="236" t="s">
        <v>19</v>
      </c>
      <c r="F115" s="237" t="s">
        <v>1343</v>
      </c>
      <c r="G115" s="235"/>
      <c r="H115" s="238">
        <v>3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pans="1:65" s="2" customFormat="1" ht="24.15" customHeight="1">
      <c r="A116" s="39"/>
      <c r="B116" s="40"/>
      <c r="C116" s="205" t="s">
        <v>195</v>
      </c>
      <c r="D116" s="205" t="s">
        <v>152</v>
      </c>
      <c r="E116" s="206" t="s">
        <v>1344</v>
      </c>
      <c r="F116" s="207" t="s">
        <v>1345</v>
      </c>
      <c r="G116" s="208" t="s">
        <v>315</v>
      </c>
      <c r="H116" s="209">
        <v>3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1346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1347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51" s="13" customFormat="1" ht="12">
      <c r="A118" s="13"/>
      <c r="B118" s="223"/>
      <c r="C118" s="224"/>
      <c r="D118" s="225" t="s">
        <v>161</v>
      </c>
      <c r="E118" s="226" t="s">
        <v>19</v>
      </c>
      <c r="F118" s="227" t="s">
        <v>1348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161</v>
      </c>
      <c r="AU118" s="233" t="s">
        <v>80</v>
      </c>
      <c r="AV118" s="13" t="s">
        <v>78</v>
      </c>
      <c r="AW118" s="13" t="s">
        <v>32</v>
      </c>
      <c r="AX118" s="13" t="s">
        <v>70</v>
      </c>
      <c r="AY118" s="233" t="s">
        <v>149</v>
      </c>
    </row>
    <row r="119" spans="1:51" s="14" customFormat="1" ht="12">
      <c r="A119" s="14"/>
      <c r="B119" s="234"/>
      <c r="C119" s="235"/>
      <c r="D119" s="225" t="s">
        <v>161</v>
      </c>
      <c r="E119" s="236" t="s">
        <v>19</v>
      </c>
      <c r="F119" s="237" t="s">
        <v>1349</v>
      </c>
      <c r="G119" s="235"/>
      <c r="H119" s="238">
        <v>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70</v>
      </c>
      <c r="AY119" s="244" t="s">
        <v>149</v>
      </c>
    </row>
    <row r="120" spans="1:51" s="14" customFormat="1" ht="12">
      <c r="A120" s="14"/>
      <c r="B120" s="234"/>
      <c r="C120" s="235"/>
      <c r="D120" s="225" t="s">
        <v>161</v>
      </c>
      <c r="E120" s="236" t="s">
        <v>19</v>
      </c>
      <c r="F120" s="237" t="s">
        <v>1350</v>
      </c>
      <c r="G120" s="235"/>
      <c r="H120" s="238">
        <v>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161</v>
      </c>
      <c r="AU120" s="244" t="s">
        <v>80</v>
      </c>
      <c r="AV120" s="14" t="s">
        <v>80</v>
      </c>
      <c r="AW120" s="14" t="s">
        <v>32</v>
      </c>
      <c r="AX120" s="14" t="s">
        <v>70</v>
      </c>
      <c r="AY120" s="244" t="s">
        <v>149</v>
      </c>
    </row>
    <row r="121" spans="1:51" s="15" customFormat="1" ht="12">
      <c r="A121" s="15"/>
      <c r="B121" s="245"/>
      <c r="C121" s="246"/>
      <c r="D121" s="225" t="s">
        <v>161</v>
      </c>
      <c r="E121" s="247" t="s">
        <v>19</v>
      </c>
      <c r="F121" s="248" t="s">
        <v>207</v>
      </c>
      <c r="G121" s="246"/>
      <c r="H121" s="249">
        <v>3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161</v>
      </c>
      <c r="AU121" s="255" t="s">
        <v>80</v>
      </c>
      <c r="AV121" s="15" t="s">
        <v>174</v>
      </c>
      <c r="AW121" s="15" t="s">
        <v>32</v>
      </c>
      <c r="AX121" s="15" t="s">
        <v>78</v>
      </c>
      <c r="AY121" s="255" t="s">
        <v>149</v>
      </c>
    </row>
    <row r="122" spans="1:65" s="2" customFormat="1" ht="44.25" customHeight="1">
      <c r="A122" s="39"/>
      <c r="B122" s="40"/>
      <c r="C122" s="205" t="s">
        <v>201</v>
      </c>
      <c r="D122" s="205" t="s">
        <v>152</v>
      </c>
      <c r="E122" s="206" t="s">
        <v>1351</v>
      </c>
      <c r="F122" s="207" t="s">
        <v>1352</v>
      </c>
      <c r="G122" s="208" t="s">
        <v>315</v>
      </c>
      <c r="H122" s="209">
        <v>756</v>
      </c>
      <c r="I122" s="210"/>
      <c r="J122" s="211">
        <f>ROUND(I122*H122,2)</f>
        <v>0</v>
      </c>
      <c r="K122" s="207" t="s">
        <v>156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174</v>
      </c>
      <c r="BM122" s="216" t="s">
        <v>1353</v>
      </c>
    </row>
    <row r="123" spans="1:47" s="2" customFormat="1" ht="12">
      <c r="A123" s="39"/>
      <c r="B123" s="40"/>
      <c r="C123" s="41"/>
      <c r="D123" s="218" t="s">
        <v>159</v>
      </c>
      <c r="E123" s="41"/>
      <c r="F123" s="219" t="s">
        <v>1354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159</v>
      </c>
      <c r="AU123" s="18" t="s">
        <v>80</v>
      </c>
    </row>
    <row r="124" spans="1:51" s="13" customFormat="1" ht="12">
      <c r="A124" s="13"/>
      <c r="B124" s="223"/>
      <c r="C124" s="224"/>
      <c r="D124" s="225" t="s">
        <v>161</v>
      </c>
      <c r="E124" s="226" t="s">
        <v>19</v>
      </c>
      <c r="F124" s="227" t="s">
        <v>1342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161</v>
      </c>
      <c r="AU124" s="233" t="s">
        <v>80</v>
      </c>
      <c r="AV124" s="13" t="s">
        <v>78</v>
      </c>
      <c r="AW124" s="13" t="s">
        <v>32</v>
      </c>
      <c r="AX124" s="13" t="s">
        <v>70</v>
      </c>
      <c r="AY124" s="233" t="s">
        <v>149</v>
      </c>
    </row>
    <row r="125" spans="1:51" s="13" customFormat="1" ht="12">
      <c r="A125" s="13"/>
      <c r="B125" s="223"/>
      <c r="C125" s="224"/>
      <c r="D125" s="225" t="s">
        <v>161</v>
      </c>
      <c r="E125" s="226" t="s">
        <v>19</v>
      </c>
      <c r="F125" s="227" t="s">
        <v>1348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161</v>
      </c>
      <c r="AU125" s="233" t="s">
        <v>80</v>
      </c>
      <c r="AV125" s="13" t="s">
        <v>78</v>
      </c>
      <c r="AW125" s="13" t="s">
        <v>32</v>
      </c>
      <c r="AX125" s="13" t="s">
        <v>70</v>
      </c>
      <c r="AY125" s="233" t="s">
        <v>149</v>
      </c>
    </row>
    <row r="126" spans="1:51" s="14" customFormat="1" ht="12">
      <c r="A126" s="14"/>
      <c r="B126" s="234"/>
      <c r="C126" s="235"/>
      <c r="D126" s="225" t="s">
        <v>161</v>
      </c>
      <c r="E126" s="236" t="s">
        <v>19</v>
      </c>
      <c r="F126" s="237" t="s">
        <v>1355</v>
      </c>
      <c r="G126" s="235"/>
      <c r="H126" s="238">
        <v>504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161</v>
      </c>
      <c r="AU126" s="244" t="s">
        <v>80</v>
      </c>
      <c r="AV126" s="14" t="s">
        <v>80</v>
      </c>
      <c r="AW126" s="14" t="s">
        <v>32</v>
      </c>
      <c r="AX126" s="14" t="s">
        <v>70</v>
      </c>
      <c r="AY126" s="244" t="s">
        <v>149</v>
      </c>
    </row>
    <row r="127" spans="1:51" s="14" customFormat="1" ht="12">
      <c r="A127" s="14"/>
      <c r="B127" s="234"/>
      <c r="C127" s="235"/>
      <c r="D127" s="225" t="s">
        <v>161</v>
      </c>
      <c r="E127" s="236" t="s">
        <v>19</v>
      </c>
      <c r="F127" s="237" t="s">
        <v>1356</v>
      </c>
      <c r="G127" s="235"/>
      <c r="H127" s="238">
        <v>252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161</v>
      </c>
      <c r="AU127" s="244" t="s">
        <v>80</v>
      </c>
      <c r="AV127" s="14" t="s">
        <v>80</v>
      </c>
      <c r="AW127" s="14" t="s">
        <v>32</v>
      </c>
      <c r="AX127" s="14" t="s">
        <v>70</v>
      </c>
      <c r="AY127" s="244" t="s">
        <v>149</v>
      </c>
    </row>
    <row r="128" spans="1:51" s="15" customFormat="1" ht="12">
      <c r="A128" s="15"/>
      <c r="B128" s="245"/>
      <c r="C128" s="246"/>
      <c r="D128" s="225" t="s">
        <v>161</v>
      </c>
      <c r="E128" s="247" t="s">
        <v>19</v>
      </c>
      <c r="F128" s="248" t="s">
        <v>207</v>
      </c>
      <c r="G128" s="246"/>
      <c r="H128" s="249">
        <v>756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161</v>
      </c>
      <c r="AU128" s="255" t="s">
        <v>80</v>
      </c>
      <c r="AV128" s="15" t="s">
        <v>174</v>
      </c>
      <c r="AW128" s="15" t="s">
        <v>32</v>
      </c>
      <c r="AX128" s="15" t="s">
        <v>78</v>
      </c>
      <c r="AY128" s="255" t="s">
        <v>149</v>
      </c>
    </row>
    <row r="129" spans="1:65" s="2" customFormat="1" ht="37.8" customHeight="1">
      <c r="A129" s="39"/>
      <c r="B129" s="40"/>
      <c r="C129" s="205" t="s">
        <v>208</v>
      </c>
      <c r="D129" s="205" t="s">
        <v>152</v>
      </c>
      <c r="E129" s="206" t="s">
        <v>1357</v>
      </c>
      <c r="F129" s="207" t="s">
        <v>1358</v>
      </c>
      <c r="G129" s="208" t="s">
        <v>315</v>
      </c>
      <c r="H129" s="209">
        <v>27</v>
      </c>
      <c r="I129" s="210"/>
      <c r="J129" s="211">
        <f>ROUND(I129*H129,2)</f>
        <v>0</v>
      </c>
      <c r="K129" s="207" t="s">
        <v>156</v>
      </c>
      <c r="L129" s="45"/>
      <c r="M129" s="212" t="s">
        <v>19</v>
      </c>
      <c r="N129" s="213" t="s">
        <v>41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174</v>
      </c>
      <c r="AT129" s="216" t="s">
        <v>152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174</v>
      </c>
      <c r="BM129" s="216" t="s">
        <v>1359</v>
      </c>
    </row>
    <row r="130" spans="1:47" s="2" customFormat="1" ht="12">
      <c r="A130" s="39"/>
      <c r="B130" s="40"/>
      <c r="C130" s="41"/>
      <c r="D130" s="218" t="s">
        <v>159</v>
      </c>
      <c r="E130" s="41"/>
      <c r="F130" s="219" t="s">
        <v>1360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159</v>
      </c>
      <c r="AU130" s="18" t="s">
        <v>80</v>
      </c>
    </row>
    <row r="131" spans="1:51" s="14" customFormat="1" ht="12">
      <c r="A131" s="14"/>
      <c r="B131" s="234"/>
      <c r="C131" s="235"/>
      <c r="D131" s="225" t="s">
        <v>161</v>
      </c>
      <c r="E131" s="236" t="s">
        <v>19</v>
      </c>
      <c r="F131" s="237" t="s">
        <v>1361</v>
      </c>
      <c r="G131" s="235"/>
      <c r="H131" s="238">
        <v>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161</v>
      </c>
      <c r="AU131" s="244" t="s">
        <v>80</v>
      </c>
      <c r="AV131" s="14" t="s">
        <v>80</v>
      </c>
      <c r="AW131" s="14" t="s">
        <v>32</v>
      </c>
      <c r="AX131" s="14" t="s">
        <v>70</v>
      </c>
      <c r="AY131" s="244" t="s">
        <v>149</v>
      </c>
    </row>
    <row r="132" spans="1:51" s="14" customFormat="1" ht="12">
      <c r="A132" s="14"/>
      <c r="B132" s="234"/>
      <c r="C132" s="235"/>
      <c r="D132" s="225" t="s">
        <v>161</v>
      </c>
      <c r="E132" s="236" t="s">
        <v>19</v>
      </c>
      <c r="F132" s="237" t="s">
        <v>1362</v>
      </c>
      <c r="G132" s="235"/>
      <c r="H132" s="238">
        <v>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70</v>
      </c>
      <c r="AY132" s="244" t="s">
        <v>149</v>
      </c>
    </row>
    <row r="133" spans="1:51" s="14" customFormat="1" ht="12">
      <c r="A133" s="14"/>
      <c r="B133" s="234"/>
      <c r="C133" s="235"/>
      <c r="D133" s="225" t="s">
        <v>161</v>
      </c>
      <c r="E133" s="236" t="s">
        <v>19</v>
      </c>
      <c r="F133" s="237" t="s">
        <v>1363</v>
      </c>
      <c r="G133" s="235"/>
      <c r="H133" s="238">
        <v>10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161</v>
      </c>
      <c r="AU133" s="244" t="s">
        <v>80</v>
      </c>
      <c r="AV133" s="14" t="s">
        <v>80</v>
      </c>
      <c r="AW133" s="14" t="s">
        <v>32</v>
      </c>
      <c r="AX133" s="14" t="s">
        <v>70</v>
      </c>
      <c r="AY133" s="244" t="s">
        <v>149</v>
      </c>
    </row>
    <row r="134" spans="1:51" s="14" customFormat="1" ht="12">
      <c r="A134" s="14"/>
      <c r="B134" s="234"/>
      <c r="C134" s="235"/>
      <c r="D134" s="225" t="s">
        <v>161</v>
      </c>
      <c r="E134" s="236" t="s">
        <v>19</v>
      </c>
      <c r="F134" s="237" t="s">
        <v>1364</v>
      </c>
      <c r="G134" s="235"/>
      <c r="H134" s="238">
        <v>10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pans="1:51" s="14" customFormat="1" ht="12">
      <c r="A135" s="14"/>
      <c r="B135" s="234"/>
      <c r="C135" s="235"/>
      <c r="D135" s="225" t="s">
        <v>161</v>
      </c>
      <c r="E135" s="236" t="s">
        <v>19</v>
      </c>
      <c r="F135" s="237" t="s">
        <v>1365</v>
      </c>
      <c r="G135" s="235"/>
      <c r="H135" s="238">
        <v>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70</v>
      </c>
      <c r="AY135" s="244" t="s">
        <v>149</v>
      </c>
    </row>
    <row r="136" spans="1:51" s="15" customFormat="1" ht="12">
      <c r="A136" s="15"/>
      <c r="B136" s="245"/>
      <c r="C136" s="246"/>
      <c r="D136" s="225" t="s">
        <v>161</v>
      </c>
      <c r="E136" s="247" t="s">
        <v>19</v>
      </c>
      <c r="F136" s="248" t="s">
        <v>207</v>
      </c>
      <c r="G136" s="246"/>
      <c r="H136" s="249">
        <v>27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161</v>
      </c>
      <c r="AU136" s="255" t="s">
        <v>80</v>
      </c>
      <c r="AV136" s="15" t="s">
        <v>174</v>
      </c>
      <c r="AW136" s="15" t="s">
        <v>32</v>
      </c>
      <c r="AX136" s="15" t="s">
        <v>78</v>
      </c>
      <c r="AY136" s="255" t="s">
        <v>149</v>
      </c>
    </row>
    <row r="137" spans="1:65" s="2" customFormat="1" ht="37.8" customHeight="1">
      <c r="A137" s="39"/>
      <c r="B137" s="40"/>
      <c r="C137" s="205" t="s">
        <v>214</v>
      </c>
      <c r="D137" s="205" t="s">
        <v>152</v>
      </c>
      <c r="E137" s="206" t="s">
        <v>1366</v>
      </c>
      <c r="F137" s="207" t="s">
        <v>1367</v>
      </c>
      <c r="G137" s="208" t="s">
        <v>315</v>
      </c>
      <c r="H137" s="209">
        <v>6</v>
      </c>
      <c r="I137" s="210"/>
      <c r="J137" s="211">
        <f>ROUND(I137*H137,2)</f>
        <v>0</v>
      </c>
      <c r="K137" s="207" t="s">
        <v>156</v>
      </c>
      <c r="L137" s="45"/>
      <c r="M137" s="212" t="s">
        <v>19</v>
      </c>
      <c r="N137" s="213" t="s">
        <v>41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174</v>
      </c>
      <c r="AT137" s="216" t="s">
        <v>152</v>
      </c>
      <c r="AU137" s="216" t="s">
        <v>80</v>
      </c>
      <c r="AY137" s="18" t="s">
        <v>149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78</v>
      </c>
      <c r="BK137" s="217">
        <f>ROUND(I137*H137,2)</f>
        <v>0</v>
      </c>
      <c r="BL137" s="18" t="s">
        <v>174</v>
      </c>
      <c r="BM137" s="216" t="s">
        <v>1368</v>
      </c>
    </row>
    <row r="138" spans="1:47" s="2" customFormat="1" ht="12">
      <c r="A138" s="39"/>
      <c r="B138" s="40"/>
      <c r="C138" s="41"/>
      <c r="D138" s="218" t="s">
        <v>159</v>
      </c>
      <c r="E138" s="41"/>
      <c r="F138" s="219" t="s">
        <v>1369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159</v>
      </c>
      <c r="AU138" s="18" t="s">
        <v>80</v>
      </c>
    </row>
    <row r="139" spans="1:51" s="14" customFormat="1" ht="12">
      <c r="A139" s="14"/>
      <c r="B139" s="234"/>
      <c r="C139" s="235"/>
      <c r="D139" s="225" t="s">
        <v>161</v>
      </c>
      <c r="E139" s="236" t="s">
        <v>19</v>
      </c>
      <c r="F139" s="237" t="s">
        <v>1370</v>
      </c>
      <c r="G139" s="235"/>
      <c r="H139" s="238">
        <v>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161</v>
      </c>
      <c r="AU139" s="244" t="s">
        <v>80</v>
      </c>
      <c r="AV139" s="14" t="s">
        <v>80</v>
      </c>
      <c r="AW139" s="14" t="s">
        <v>32</v>
      </c>
      <c r="AX139" s="14" t="s">
        <v>78</v>
      </c>
      <c r="AY139" s="244" t="s">
        <v>149</v>
      </c>
    </row>
    <row r="140" spans="1:65" s="2" customFormat="1" ht="44.25" customHeight="1">
      <c r="A140" s="39"/>
      <c r="B140" s="40"/>
      <c r="C140" s="205" t="s">
        <v>220</v>
      </c>
      <c r="D140" s="205" t="s">
        <v>152</v>
      </c>
      <c r="E140" s="206" t="s">
        <v>1371</v>
      </c>
      <c r="F140" s="207" t="s">
        <v>1372</v>
      </c>
      <c r="G140" s="208" t="s">
        <v>315</v>
      </c>
      <c r="H140" s="209">
        <v>6804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1373</v>
      </c>
    </row>
    <row r="141" spans="1:47" s="2" customFormat="1" ht="12">
      <c r="A141" s="39"/>
      <c r="B141" s="40"/>
      <c r="C141" s="41"/>
      <c r="D141" s="218" t="s">
        <v>159</v>
      </c>
      <c r="E141" s="41"/>
      <c r="F141" s="219" t="s">
        <v>1374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pans="1:51" s="13" customFormat="1" ht="12">
      <c r="A142" s="13"/>
      <c r="B142" s="223"/>
      <c r="C142" s="224"/>
      <c r="D142" s="225" t="s">
        <v>161</v>
      </c>
      <c r="E142" s="226" t="s">
        <v>19</v>
      </c>
      <c r="F142" s="227" t="s">
        <v>1375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161</v>
      </c>
      <c r="AU142" s="233" t="s">
        <v>80</v>
      </c>
      <c r="AV142" s="13" t="s">
        <v>78</v>
      </c>
      <c r="AW142" s="13" t="s">
        <v>32</v>
      </c>
      <c r="AX142" s="13" t="s">
        <v>70</v>
      </c>
      <c r="AY142" s="233" t="s">
        <v>149</v>
      </c>
    </row>
    <row r="143" spans="1:51" s="14" customFormat="1" ht="12">
      <c r="A143" s="14"/>
      <c r="B143" s="234"/>
      <c r="C143" s="235"/>
      <c r="D143" s="225" t="s">
        <v>161</v>
      </c>
      <c r="E143" s="236" t="s">
        <v>19</v>
      </c>
      <c r="F143" s="237" t="s">
        <v>1376</v>
      </c>
      <c r="G143" s="235"/>
      <c r="H143" s="238">
        <v>1008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161</v>
      </c>
      <c r="AU143" s="244" t="s">
        <v>80</v>
      </c>
      <c r="AV143" s="14" t="s">
        <v>80</v>
      </c>
      <c r="AW143" s="14" t="s">
        <v>32</v>
      </c>
      <c r="AX143" s="14" t="s">
        <v>70</v>
      </c>
      <c r="AY143" s="244" t="s">
        <v>149</v>
      </c>
    </row>
    <row r="144" spans="1:51" s="14" customFormat="1" ht="12">
      <c r="A144" s="14"/>
      <c r="B144" s="234"/>
      <c r="C144" s="235"/>
      <c r="D144" s="225" t="s">
        <v>161</v>
      </c>
      <c r="E144" s="236" t="s">
        <v>19</v>
      </c>
      <c r="F144" s="237" t="s">
        <v>1377</v>
      </c>
      <c r="G144" s="235"/>
      <c r="H144" s="238">
        <v>504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161</v>
      </c>
      <c r="AU144" s="244" t="s">
        <v>80</v>
      </c>
      <c r="AV144" s="14" t="s">
        <v>80</v>
      </c>
      <c r="AW144" s="14" t="s">
        <v>32</v>
      </c>
      <c r="AX144" s="14" t="s">
        <v>70</v>
      </c>
      <c r="AY144" s="244" t="s">
        <v>149</v>
      </c>
    </row>
    <row r="145" spans="1:51" s="14" customFormat="1" ht="12">
      <c r="A145" s="14"/>
      <c r="B145" s="234"/>
      <c r="C145" s="235"/>
      <c r="D145" s="225" t="s">
        <v>161</v>
      </c>
      <c r="E145" s="236" t="s">
        <v>19</v>
      </c>
      <c r="F145" s="237" t="s">
        <v>1378</v>
      </c>
      <c r="G145" s="235"/>
      <c r="H145" s="238">
        <v>2520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161</v>
      </c>
      <c r="AU145" s="244" t="s">
        <v>80</v>
      </c>
      <c r="AV145" s="14" t="s">
        <v>80</v>
      </c>
      <c r="AW145" s="14" t="s">
        <v>32</v>
      </c>
      <c r="AX145" s="14" t="s">
        <v>70</v>
      </c>
      <c r="AY145" s="244" t="s">
        <v>149</v>
      </c>
    </row>
    <row r="146" spans="1:51" s="14" customFormat="1" ht="12">
      <c r="A146" s="14"/>
      <c r="B146" s="234"/>
      <c r="C146" s="235"/>
      <c r="D146" s="225" t="s">
        <v>161</v>
      </c>
      <c r="E146" s="236" t="s">
        <v>19</v>
      </c>
      <c r="F146" s="237" t="s">
        <v>1379</v>
      </c>
      <c r="G146" s="235"/>
      <c r="H146" s="238">
        <v>2520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70</v>
      </c>
      <c r="AY146" s="244" t="s">
        <v>149</v>
      </c>
    </row>
    <row r="147" spans="1:51" s="14" customFormat="1" ht="12">
      <c r="A147" s="14"/>
      <c r="B147" s="234"/>
      <c r="C147" s="235"/>
      <c r="D147" s="225" t="s">
        <v>161</v>
      </c>
      <c r="E147" s="236" t="s">
        <v>19</v>
      </c>
      <c r="F147" s="237" t="s">
        <v>1380</v>
      </c>
      <c r="G147" s="235"/>
      <c r="H147" s="238">
        <v>252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161</v>
      </c>
      <c r="AU147" s="244" t="s">
        <v>80</v>
      </c>
      <c r="AV147" s="14" t="s">
        <v>80</v>
      </c>
      <c r="AW147" s="14" t="s">
        <v>32</v>
      </c>
      <c r="AX147" s="14" t="s">
        <v>70</v>
      </c>
      <c r="AY147" s="244" t="s">
        <v>149</v>
      </c>
    </row>
    <row r="148" spans="1:51" s="15" customFormat="1" ht="12">
      <c r="A148" s="15"/>
      <c r="B148" s="245"/>
      <c r="C148" s="246"/>
      <c r="D148" s="225" t="s">
        <v>161</v>
      </c>
      <c r="E148" s="247" t="s">
        <v>19</v>
      </c>
      <c r="F148" s="248" t="s">
        <v>207</v>
      </c>
      <c r="G148" s="246"/>
      <c r="H148" s="249">
        <v>6804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5" t="s">
        <v>161</v>
      </c>
      <c r="AU148" s="255" t="s">
        <v>80</v>
      </c>
      <c r="AV148" s="15" t="s">
        <v>174</v>
      </c>
      <c r="AW148" s="15" t="s">
        <v>32</v>
      </c>
      <c r="AX148" s="15" t="s">
        <v>78</v>
      </c>
      <c r="AY148" s="255" t="s">
        <v>149</v>
      </c>
    </row>
    <row r="149" spans="1:65" s="2" customFormat="1" ht="44.25" customHeight="1">
      <c r="A149" s="39"/>
      <c r="B149" s="40"/>
      <c r="C149" s="205" t="s">
        <v>227</v>
      </c>
      <c r="D149" s="205" t="s">
        <v>152</v>
      </c>
      <c r="E149" s="206" t="s">
        <v>1381</v>
      </c>
      <c r="F149" s="207" t="s">
        <v>1382</v>
      </c>
      <c r="G149" s="208" t="s">
        <v>315</v>
      </c>
      <c r="H149" s="209">
        <v>1512</v>
      </c>
      <c r="I149" s="210"/>
      <c r="J149" s="211">
        <f>ROUND(I149*H149,2)</f>
        <v>0</v>
      </c>
      <c r="K149" s="207" t="s">
        <v>156</v>
      </c>
      <c r="L149" s="45"/>
      <c r="M149" s="212" t="s">
        <v>19</v>
      </c>
      <c r="N149" s="213" t="s">
        <v>41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174</v>
      </c>
      <c r="AT149" s="216" t="s">
        <v>152</v>
      </c>
      <c r="AU149" s="216" t="s">
        <v>80</v>
      </c>
      <c r="AY149" s="18" t="s">
        <v>149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78</v>
      </c>
      <c r="BK149" s="217">
        <f>ROUND(I149*H149,2)</f>
        <v>0</v>
      </c>
      <c r="BL149" s="18" t="s">
        <v>174</v>
      </c>
      <c r="BM149" s="216" t="s">
        <v>1383</v>
      </c>
    </row>
    <row r="150" spans="1:47" s="2" customFormat="1" ht="12">
      <c r="A150" s="39"/>
      <c r="B150" s="40"/>
      <c r="C150" s="41"/>
      <c r="D150" s="218" t="s">
        <v>159</v>
      </c>
      <c r="E150" s="41"/>
      <c r="F150" s="219" t="s">
        <v>1384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159</v>
      </c>
      <c r="AU150" s="18" t="s">
        <v>80</v>
      </c>
    </row>
    <row r="151" spans="1:51" s="13" customFormat="1" ht="12">
      <c r="A151" s="13"/>
      <c r="B151" s="223"/>
      <c r="C151" s="224"/>
      <c r="D151" s="225" t="s">
        <v>161</v>
      </c>
      <c r="E151" s="226" t="s">
        <v>19</v>
      </c>
      <c r="F151" s="227" t="s">
        <v>1385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161</v>
      </c>
      <c r="AU151" s="233" t="s">
        <v>80</v>
      </c>
      <c r="AV151" s="13" t="s">
        <v>78</v>
      </c>
      <c r="AW151" s="13" t="s">
        <v>32</v>
      </c>
      <c r="AX151" s="13" t="s">
        <v>70</v>
      </c>
      <c r="AY151" s="233" t="s">
        <v>149</v>
      </c>
    </row>
    <row r="152" spans="1:51" s="13" customFormat="1" ht="12">
      <c r="A152" s="13"/>
      <c r="B152" s="223"/>
      <c r="C152" s="224"/>
      <c r="D152" s="225" t="s">
        <v>161</v>
      </c>
      <c r="E152" s="226" t="s">
        <v>19</v>
      </c>
      <c r="F152" s="227" t="s">
        <v>1386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161</v>
      </c>
      <c r="AU152" s="233" t="s">
        <v>80</v>
      </c>
      <c r="AV152" s="13" t="s">
        <v>78</v>
      </c>
      <c r="AW152" s="13" t="s">
        <v>32</v>
      </c>
      <c r="AX152" s="13" t="s">
        <v>70</v>
      </c>
      <c r="AY152" s="233" t="s">
        <v>149</v>
      </c>
    </row>
    <row r="153" spans="1:51" s="14" customFormat="1" ht="12">
      <c r="A153" s="14"/>
      <c r="B153" s="234"/>
      <c r="C153" s="235"/>
      <c r="D153" s="225" t="s">
        <v>161</v>
      </c>
      <c r="E153" s="236" t="s">
        <v>19</v>
      </c>
      <c r="F153" s="237" t="s">
        <v>1387</v>
      </c>
      <c r="G153" s="235"/>
      <c r="H153" s="238">
        <v>1512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32</v>
      </c>
      <c r="AX153" s="14" t="s">
        <v>78</v>
      </c>
      <c r="AY153" s="244" t="s">
        <v>149</v>
      </c>
    </row>
    <row r="154" spans="1:65" s="2" customFormat="1" ht="37.8" customHeight="1">
      <c r="A154" s="39"/>
      <c r="B154" s="40"/>
      <c r="C154" s="205" t="s">
        <v>235</v>
      </c>
      <c r="D154" s="205" t="s">
        <v>152</v>
      </c>
      <c r="E154" s="206" t="s">
        <v>1388</v>
      </c>
      <c r="F154" s="207" t="s">
        <v>1389</v>
      </c>
      <c r="G154" s="208" t="s">
        <v>315</v>
      </c>
      <c r="H154" s="209">
        <v>4</v>
      </c>
      <c r="I154" s="210"/>
      <c r="J154" s="211">
        <f>ROUND(I154*H154,2)</f>
        <v>0</v>
      </c>
      <c r="K154" s="207" t="s">
        <v>156</v>
      </c>
      <c r="L154" s="45"/>
      <c r="M154" s="212" t="s">
        <v>19</v>
      </c>
      <c r="N154" s="213" t="s">
        <v>41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152</v>
      </c>
      <c r="AU154" s="216" t="s">
        <v>80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78</v>
      </c>
      <c r="BK154" s="217">
        <f>ROUND(I154*H154,2)</f>
        <v>0</v>
      </c>
      <c r="BL154" s="18" t="s">
        <v>174</v>
      </c>
      <c r="BM154" s="216" t="s">
        <v>1390</v>
      </c>
    </row>
    <row r="155" spans="1:47" s="2" customFormat="1" ht="12">
      <c r="A155" s="39"/>
      <c r="B155" s="40"/>
      <c r="C155" s="41"/>
      <c r="D155" s="218" t="s">
        <v>159</v>
      </c>
      <c r="E155" s="41"/>
      <c r="F155" s="219" t="s">
        <v>1391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159</v>
      </c>
      <c r="AU155" s="18" t="s">
        <v>80</v>
      </c>
    </row>
    <row r="156" spans="1:51" s="13" customFormat="1" ht="12">
      <c r="A156" s="13"/>
      <c r="B156" s="223"/>
      <c r="C156" s="224"/>
      <c r="D156" s="225" t="s">
        <v>161</v>
      </c>
      <c r="E156" s="226" t="s">
        <v>19</v>
      </c>
      <c r="F156" s="227" t="s">
        <v>1392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161</v>
      </c>
      <c r="AU156" s="233" t="s">
        <v>80</v>
      </c>
      <c r="AV156" s="13" t="s">
        <v>78</v>
      </c>
      <c r="AW156" s="13" t="s">
        <v>32</v>
      </c>
      <c r="AX156" s="13" t="s">
        <v>70</v>
      </c>
      <c r="AY156" s="233" t="s">
        <v>149</v>
      </c>
    </row>
    <row r="157" spans="1:51" s="14" customFormat="1" ht="12">
      <c r="A157" s="14"/>
      <c r="B157" s="234"/>
      <c r="C157" s="235"/>
      <c r="D157" s="225" t="s">
        <v>161</v>
      </c>
      <c r="E157" s="236" t="s">
        <v>19</v>
      </c>
      <c r="F157" s="237" t="s">
        <v>174</v>
      </c>
      <c r="G157" s="235"/>
      <c r="H157" s="238">
        <v>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78</v>
      </c>
      <c r="AY157" s="244" t="s">
        <v>149</v>
      </c>
    </row>
    <row r="158" spans="1:65" s="2" customFormat="1" ht="37.8" customHeight="1">
      <c r="A158" s="39"/>
      <c r="B158" s="40"/>
      <c r="C158" s="205" t="s">
        <v>8</v>
      </c>
      <c r="D158" s="205" t="s">
        <v>152</v>
      </c>
      <c r="E158" s="206" t="s">
        <v>1393</v>
      </c>
      <c r="F158" s="207" t="s">
        <v>1394</v>
      </c>
      <c r="G158" s="208" t="s">
        <v>315</v>
      </c>
      <c r="H158" s="209">
        <v>1008</v>
      </c>
      <c r="I158" s="210"/>
      <c r="J158" s="211">
        <f>ROUND(I158*H158,2)</f>
        <v>0</v>
      </c>
      <c r="K158" s="207" t="s">
        <v>156</v>
      </c>
      <c r="L158" s="45"/>
      <c r="M158" s="212" t="s">
        <v>19</v>
      </c>
      <c r="N158" s="213" t="s">
        <v>41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174</v>
      </c>
      <c r="AT158" s="216" t="s">
        <v>152</v>
      </c>
      <c r="AU158" s="216" t="s">
        <v>80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78</v>
      </c>
      <c r="BK158" s="217">
        <f>ROUND(I158*H158,2)</f>
        <v>0</v>
      </c>
      <c r="BL158" s="18" t="s">
        <v>174</v>
      </c>
      <c r="BM158" s="216" t="s">
        <v>1395</v>
      </c>
    </row>
    <row r="159" spans="1:47" s="2" customFormat="1" ht="12">
      <c r="A159" s="39"/>
      <c r="B159" s="40"/>
      <c r="C159" s="41"/>
      <c r="D159" s="218" t="s">
        <v>159</v>
      </c>
      <c r="E159" s="41"/>
      <c r="F159" s="219" t="s">
        <v>1396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159</v>
      </c>
      <c r="AU159" s="18" t="s">
        <v>80</v>
      </c>
    </row>
    <row r="160" spans="1:51" s="13" customFormat="1" ht="12">
      <c r="A160" s="13"/>
      <c r="B160" s="223"/>
      <c r="C160" s="224"/>
      <c r="D160" s="225" t="s">
        <v>161</v>
      </c>
      <c r="E160" s="226" t="s">
        <v>19</v>
      </c>
      <c r="F160" s="227" t="s">
        <v>1397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161</v>
      </c>
      <c r="AU160" s="233" t="s">
        <v>80</v>
      </c>
      <c r="AV160" s="13" t="s">
        <v>78</v>
      </c>
      <c r="AW160" s="13" t="s">
        <v>32</v>
      </c>
      <c r="AX160" s="13" t="s">
        <v>70</v>
      </c>
      <c r="AY160" s="233" t="s">
        <v>149</v>
      </c>
    </row>
    <row r="161" spans="1:51" s="14" customFormat="1" ht="12">
      <c r="A161" s="14"/>
      <c r="B161" s="234"/>
      <c r="C161" s="235"/>
      <c r="D161" s="225" t="s">
        <v>161</v>
      </c>
      <c r="E161" s="236" t="s">
        <v>19</v>
      </c>
      <c r="F161" s="237" t="s">
        <v>1398</v>
      </c>
      <c r="G161" s="235"/>
      <c r="H161" s="238">
        <v>1008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78</v>
      </c>
      <c r="AY161" s="244" t="s">
        <v>149</v>
      </c>
    </row>
    <row r="162" spans="1:65" s="2" customFormat="1" ht="37.8" customHeight="1">
      <c r="A162" s="39"/>
      <c r="B162" s="40"/>
      <c r="C162" s="205" t="s">
        <v>245</v>
      </c>
      <c r="D162" s="205" t="s">
        <v>152</v>
      </c>
      <c r="E162" s="206" t="s">
        <v>1399</v>
      </c>
      <c r="F162" s="207" t="s">
        <v>1400</v>
      </c>
      <c r="G162" s="208" t="s">
        <v>315</v>
      </c>
      <c r="H162" s="209">
        <v>4</v>
      </c>
      <c r="I162" s="210"/>
      <c r="J162" s="211">
        <f>ROUND(I162*H162,2)</f>
        <v>0</v>
      </c>
      <c r="K162" s="207" t="s">
        <v>156</v>
      </c>
      <c r="L162" s="45"/>
      <c r="M162" s="212" t="s">
        <v>19</v>
      </c>
      <c r="N162" s="213" t="s">
        <v>41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174</v>
      </c>
      <c r="AT162" s="216" t="s">
        <v>152</v>
      </c>
      <c r="AU162" s="216" t="s">
        <v>80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78</v>
      </c>
      <c r="BK162" s="217">
        <f>ROUND(I162*H162,2)</f>
        <v>0</v>
      </c>
      <c r="BL162" s="18" t="s">
        <v>174</v>
      </c>
      <c r="BM162" s="216" t="s">
        <v>1401</v>
      </c>
    </row>
    <row r="163" spans="1:47" s="2" customFormat="1" ht="12">
      <c r="A163" s="39"/>
      <c r="B163" s="40"/>
      <c r="C163" s="41"/>
      <c r="D163" s="218" t="s">
        <v>159</v>
      </c>
      <c r="E163" s="41"/>
      <c r="F163" s="219" t="s">
        <v>1402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159</v>
      </c>
      <c r="AU163" s="18" t="s">
        <v>80</v>
      </c>
    </row>
    <row r="164" spans="1:51" s="14" customFormat="1" ht="12">
      <c r="A164" s="14"/>
      <c r="B164" s="234"/>
      <c r="C164" s="235"/>
      <c r="D164" s="225" t="s">
        <v>161</v>
      </c>
      <c r="E164" s="236" t="s">
        <v>19</v>
      </c>
      <c r="F164" s="237" t="s">
        <v>1403</v>
      </c>
      <c r="G164" s="235"/>
      <c r="H164" s="238">
        <v>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161</v>
      </c>
      <c r="AU164" s="244" t="s">
        <v>80</v>
      </c>
      <c r="AV164" s="14" t="s">
        <v>80</v>
      </c>
      <c r="AW164" s="14" t="s">
        <v>32</v>
      </c>
      <c r="AX164" s="14" t="s">
        <v>78</v>
      </c>
      <c r="AY164" s="244" t="s">
        <v>149</v>
      </c>
    </row>
    <row r="165" spans="1:65" s="2" customFormat="1" ht="55.5" customHeight="1">
      <c r="A165" s="39"/>
      <c r="B165" s="40"/>
      <c r="C165" s="205" t="s">
        <v>250</v>
      </c>
      <c r="D165" s="205" t="s">
        <v>152</v>
      </c>
      <c r="E165" s="206" t="s">
        <v>1404</v>
      </c>
      <c r="F165" s="207" t="s">
        <v>1405</v>
      </c>
      <c r="G165" s="208" t="s">
        <v>315</v>
      </c>
      <c r="H165" s="209">
        <v>1008</v>
      </c>
      <c r="I165" s="210"/>
      <c r="J165" s="211">
        <f>ROUND(I165*H165,2)</f>
        <v>0</v>
      </c>
      <c r="K165" s="207" t="s">
        <v>156</v>
      </c>
      <c r="L165" s="45"/>
      <c r="M165" s="212" t="s">
        <v>19</v>
      </c>
      <c r="N165" s="213" t="s">
        <v>41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174</v>
      </c>
      <c r="AT165" s="216" t="s">
        <v>152</v>
      </c>
      <c r="AU165" s="216" t="s">
        <v>80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78</v>
      </c>
      <c r="BK165" s="217">
        <f>ROUND(I165*H165,2)</f>
        <v>0</v>
      </c>
      <c r="BL165" s="18" t="s">
        <v>174</v>
      </c>
      <c r="BM165" s="216" t="s">
        <v>1406</v>
      </c>
    </row>
    <row r="166" spans="1:47" s="2" customFormat="1" ht="12">
      <c r="A166" s="39"/>
      <c r="B166" s="40"/>
      <c r="C166" s="41"/>
      <c r="D166" s="218" t="s">
        <v>159</v>
      </c>
      <c r="E166" s="41"/>
      <c r="F166" s="219" t="s">
        <v>1407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159</v>
      </c>
      <c r="AU166" s="18" t="s">
        <v>80</v>
      </c>
    </row>
    <row r="167" spans="1:51" s="13" customFormat="1" ht="12">
      <c r="A167" s="13"/>
      <c r="B167" s="223"/>
      <c r="C167" s="224"/>
      <c r="D167" s="225" t="s">
        <v>161</v>
      </c>
      <c r="E167" s="226" t="s">
        <v>19</v>
      </c>
      <c r="F167" s="227" t="s">
        <v>1342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161</v>
      </c>
      <c r="AU167" s="233" t="s">
        <v>80</v>
      </c>
      <c r="AV167" s="13" t="s">
        <v>78</v>
      </c>
      <c r="AW167" s="13" t="s">
        <v>32</v>
      </c>
      <c r="AX167" s="13" t="s">
        <v>70</v>
      </c>
      <c r="AY167" s="233" t="s">
        <v>149</v>
      </c>
    </row>
    <row r="168" spans="1:51" s="14" customFormat="1" ht="12">
      <c r="A168" s="14"/>
      <c r="B168" s="234"/>
      <c r="C168" s="235"/>
      <c r="D168" s="225" t="s">
        <v>161</v>
      </c>
      <c r="E168" s="236" t="s">
        <v>19</v>
      </c>
      <c r="F168" s="237" t="s">
        <v>1398</v>
      </c>
      <c r="G168" s="235"/>
      <c r="H168" s="238">
        <v>1008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78</v>
      </c>
      <c r="AY168" s="244" t="s">
        <v>149</v>
      </c>
    </row>
    <row r="169" spans="1:65" s="2" customFormat="1" ht="24.15" customHeight="1">
      <c r="A169" s="39"/>
      <c r="B169" s="40"/>
      <c r="C169" s="205" t="s">
        <v>256</v>
      </c>
      <c r="D169" s="205" t="s">
        <v>152</v>
      </c>
      <c r="E169" s="206" t="s">
        <v>1408</v>
      </c>
      <c r="F169" s="207" t="s">
        <v>1409</v>
      </c>
      <c r="G169" s="208" t="s">
        <v>315</v>
      </c>
      <c r="H169" s="209">
        <v>5</v>
      </c>
      <c r="I169" s="210"/>
      <c r="J169" s="211">
        <f>ROUND(I169*H169,2)</f>
        <v>0</v>
      </c>
      <c r="K169" s="207" t="s">
        <v>156</v>
      </c>
      <c r="L169" s="45"/>
      <c r="M169" s="212" t="s">
        <v>19</v>
      </c>
      <c r="N169" s="213" t="s">
        <v>41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174</v>
      </c>
      <c r="AT169" s="216" t="s">
        <v>152</v>
      </c>
      <c r="AU169" s="216" t="s">
        <v>80</v>
      </c>
      <c r="AY169" s="18" t="s">
        <v>149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78</v>
      </c>
      <c r="BK169" s="217">
        <f>ROUND(I169*H169,2)</f>
        <v>0</v>
      </c>
      <c r="BL169" s="18" t="s">
        <v>174</v>
      </c>
      <c r="BM169" s="216" t="s">
        <v>1410</v>
      </c>
    </row>
    <row r="170" spans="1:47" s="2" customFormat="1" ht="12">
      <c r="A170" s="39"/>
      <c r="B170" s="40"/>
      <c r="C170" s="41"/>
      <c r="D170" s="218" t="s">
        <v>159</v>
      </c>
      <c r="E170" s="41"/>
      <c r="F170" s="219" t="s">
        <v>1411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159</v>
      </c>
      <c r="AU170" s="18" t="s">
        <v>80</v>
      </c>
    </row>
    <row r="171" spans="1:51" s="14" customFormat="1" ht="12">
      <c r="A171" s="14"/>
      <c r="B171" s="234"/>
      <c r="C171" s="235"/>
      <c r="D171" s="225" t="s">
        <v>161</v>
      </c>
      <c r="E171" s="236" t="s">
        <v>19</v>
      </c>
      <c r="F171" s="237" t="s">
        <v>148</v>
      </c>
      <c r="G171" s="235"/>
      <c r="H171" s="238">
        <v>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78</v>
      </c>
      <c r="AY171" s="244" t="s">
        <v>149</v>
      </c>
    </row>
    <row r="172" spans="1:63" s="12" customFormat="1" ht="22.8" customHeight="1">
      <c r="A172" s="12"/>
      <c r="B172" s="189"/>
      <c r="C172" s="190"/>
      <c r="D172" s="191" t="s">
        <v>69</v>
      </c>
      <c r="E172" s="203" t="s">
        <v>999</v>
      </c>
      <c r="F172" s="203" t="s">
        <v>1000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SUM(P173:P182)</f>
        <v>0</v>
      </c>
      <c r="Q172" s="197"/>
      <c r="R172" s="198">
        <f>SUM(R173:R182)</f>
        <v>0</v>
      </c>
      <c r="S172" s="197"/>
      <c r="T172" s="199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78</v>
      </c>
      <c r="AT172" s="201" t="s">
        <v>69</v>
      </c>
      <c r="AU172" s="201" t="s">
        <v>78</v>
      </c>
      <c r="AY172" s="200" t="s">
        <v>149</v>
      </c>
      <c r="BK172" s="202">
        <f>SUM(BK173:BK182)</f>
        <v>0</v>
      </c>
    </row>
    <row r="173" spans="1:65" s="2" customFormat="1" ht="44.25" customHeight="1">
      <c r="A173" s="39"/>
      <c r="B173" s="40"/>
      <c r="C173" s="205" t="s">
        <v>263</v>
      </c>
      <c r="D173" s="205" t="s">
        <v>152</v>
      </c>
      <c r="E173" s="206" t="s">
        <v>1412</v>
      </c>
      <c r="F173" s="207" t="s">
        <v>1413</v>
      </c>
      <c r="G173" s="208" t="s">
        <v>443</v>
      </c>
      <c r="H173" s="209">
        <v>9.675</v>
      </c>
      <c r="I173" s="210"/>
      <c r="J173" s="211">
        <f>ROUND(I173*H173,2)</f>
        <v>0</v>
      </c>
      <c r="K173" s="207" t="s">
        <v>156</v>
      </c>
      <c r="L173" s="45"/>
      <c r="M173" s="212" t="s">
        <v>19</v>
      </c>
      <c r="N173" s="213" t="s">
        <v>41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174</v>
      </c>
      <c r="AT173" s="216" t="s">
        <v>152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1414</v>
      </c>
    </row>
    <row r="174" spans="1:47" s="2" customFormat="1" ht="12">
      <c r="A174" s="39"/>
      <c r="B174" s="40"/>
      <c r="C174" s="41"/>
      <c r="D174" s="218" t="s">
        <v>159</v>
      </c>
      <c r="E174" s="41"/>
      <c r="F174" s="219" t="s">
        <v>1415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159</v>
      </c>
      <c r="AU174" s="18" t="s">
        <v>80</v>
      </c>
    </row>
    <row r="175" spans="1:51" s="13" customFormat="1" ht="12">
      <c r="A175" s="13"/>
      <c r="B175" s="223"/>
      <c r="C175" s="224"/>
      <c r="D175" s="225" t="s">
        <v>161</v>
      </c>
      <c r="E175" s="226" t="s">
        <v>19</v>
      </c>
      <c r="F175" s="227" t="s">
        <v>1311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161</v>
      </c>
      <c r="AU175" s="233" t="s">
        <v>80</v>
      </c>
      <c r="AV175" s="13" t="s">
        <v>78</v>
      </c>
      <c r="AW175" s="13" t="s">
        <v>32</v>
      </c>
      <c r="AX175" s="13" t="s">
        <v>70</v>
      </c>
      <c r="AY175" s="233" t="s">
        <v>149</v>
      </c>
    </row>
    <row r="176" spans="1:51" s="13" customFormat="1" ht="12">
      <c r="A176" s="13"/>
      <c r="B176" s="223"/>
      <c r="C176" s="224"/>
      <c r="D176" s="225" t="s">
        <v>161</v>
      </c>
      <c r="E176" s="226" t="s">
        <v>19</v>
      </c>
      <c r="F176" s="227" t="s">
        <v>1416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161</v>
      </c>
      <c r="AU176" s="233" t="s">
        <v>80</v>
      </c>
      <c r="AV176" s="13" t="s">
        <v>78</v>
      </c>
      <c r="AW176" s="13" t="s">
        <v>32</v>
      </c>
      <c r="AX176" s="13" t="s">
        <v>70</v>
      </c>
      <c r="AY176" s="233" t="s">
        <v>149</v>
      </c>
    </row>
    <row r="177" spans="1:51" s="14" customFormat="1" ht="12">
      <c r="A177" s="14"/>
      <c r="B177" s="234"/>
      <c r="C177" s="235"/>
      <c r="D177" s="225" t="s">
        <v>161</v>
      </c>
      <c r="E177" s="236" t="s">
        <v>19</v>
      </c>
      <c r="F177" s="237" t="s">
        <v>1417</v>
      </c>
      <c r="G177" s="235"/>
      <c r="H177" s="238">
        <v>9.675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161</v>
      </c>
      <c r="AU177" s="244" t="s">
        <v>80</v>
      </c>
      <c r="AV177" s="14" t="s">
        <v>80</v>
      </c>
      <c r="AW177" s="14" t="s">
        <v>32</v>
      </c>
      <c r="AX177" s="14" t="s">
        <v>78</v>
      </c>
      <c r="AY177" s="244" t="s">
        <v>149</v>
      </c>
    </row>
    <row r="178" spans="1:65" s="2" customFormat="1" ht="44.25" customHeight="1">
      <c r="A178" s="39"/>
      <c r="B178" s="40"/>
      <c r="C178" s="205" t="s">
        <v>268</v>
      </c>
      <c r="D178" s="205" t="s">
        <v>152</v>
      </c>
      <c r="E178" s="206" t="s">
        <v>1418</v>
      </c>
      <c r="F178" s="207" t="s">
        <v>1419</v>
      </c>
      <c r="G178" s="208" t="s">
        <v>443</v>
      </c>
      <c r="H178" s="209">
        <v>5.654</v>
      </c>
      <c r="I178" s="210"/>
      <c r="J178" s="211">
        <f>ROUND(I178*H178,2)</f>
        <v>0</v>
      </c>
      <c r="K178" s="207" t="s">
        <v>156</v>
      </c>
      <c r="L178" s="45"/>
      <c r="M178" s="212" t="s">
        <v>19</v>
      </c>
      <c r="N178" s="213" t="s">
        <v>41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174</v>
      </c>
      <c r="AT178" s="216" t="s">
        <v>152</v>
      </c>
      <c r="AU178" s="216" t="s">
        <v>80</v>
      </c>
      <c r="AY178" s="18" t="s">
        <v>149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78</v>
      </c>
      <c r="BK178" s="217">
        <f>ROUND(I178*H178,2)</f>
        <v>0</v>
      </c>
      <c r="BL178" s="18" t="s">
        <v>174</v>
      </c>
      <c r="BM178" s="216" t="s">
        <v>1420</v>
      </c>
    </row>
    <row r="179" spans="1:47" s="2" customFormat="1" ht="12">
      <c r="A179" s="39"/>
      <c r="B179" s="40"/>
      <c r="C179" s="41"/>
      <c r="D179" s="218" t="s">
        <v>159</v>
      </c>
      <c r="E179" s="41"/>
      <c r="F179" s="219" t="s">
        <v>1421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159</v>
      </c>
      <c r="AU179" s="18" t="s">
        <v>80</v>
      </c>
    </row>
    <row r="180" spans="1:51" s="13" customFormat="1" ht="12">
      <c r="A180" s="13"/>
      <c r="B180" s="223"/>
      <c r="C180" s="224"/>
      <c r="D180" s="225" t="s">
        <v>161</v>
      </c>
      <c r="E180" s="226" t="s">
        <v>19</v>
      </c>
      <c r="F180" s="227" t="s">
        <v>1422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161</v>
      </c>
      <c r="AU180" s="233" t="s">
        <v>80</v>
      </c>
      <c r="AV180" s="13" t="s">
        <v>78</v>
      </c>
      <c r="AW180" s="13" t="s">
        <v>32</v>
      </c>
      <c r="AX180" s="13" t="s">
        <v>70</v>
      </c>
      <c r="AY180" s="233" t="s">
        <v>149</v>
      </c>
    </row>
    <row r="181" spans="1:51" s="13" customFormat="1" ht="12">
      <c r="A181" s="13"/>
      <c r="B181" s="223"/>
      <c r="C181" s="224"/>
      <c r="D181" s="225" t="s">
        <v>161</v>
      </c>
      <c r="E181" s="226" t="s">
        <v>19</v>
      </c>
      <c r="F181" s="227" t="s">
        <v>1423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161</v>
      </c>
      <c r="AU181" s="233" t="s">
        <v>80</v>
      </c>
      <c r="AV181" s="13" t="s">
        <v>78</v>
      </c>
      <c r="AW181" s="13" t="s">
        <v>32</v>
      </c>
      <c r="AX181" s="13" t="s">
        <v>70</v>
      </c>
      <c r="AY181" s="233" t="s">
        <v>149</v>
      </c>
    </row>
    <row r="182" spans="1:51" s="14" customFormat="1" ht="12">
      <c r="A182" s="14"/>
      <c r="B182" s="234"/>
      <c r="C182" s="235"/>
      <c r="D182" s="225" t="s">
        <v>161</v>
      </c>
      <c r="E182" s="236" t="s">
        <v>19</v>
      </c>
      <c r="F182" s="237" t="s">
        <v>1424</v>
      </c>
      <c r="G182" s="235"/>
      <c r="H182" s="238">
        <v>5.654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161</v>
      </c>
      <c r="AU182" s="244" t="s">
        <v>80</v>
      </c>
      <c r="AV182" s="14" t="s">
        <v>80</v>
      </c>
      <c r="AW182" s="14" t="s">
        <v>32</v>
      </c>
      <c r="AX182" s="14" t="s">
        <v>78</v>
      </c>
      <c r="AY182" s="244" t="s">
        <v>149</v>
      </c>
    </row>
    <row r="183" spans="1:63" s="12" customFormat="1" ht="22.8" customHeight="1">
      <c r="A183" s="12"/>
      <c r="B183" s="189"/>
      <c r="C183" s="190"/>
      <c r="D183" s="191" t="s">
        <v>69</v>
      </c>
      <c r="E183" s="203" t="s">
        <v>1026</v>
      </c>
      <c r="F183" s="203" t="s">
        <v>1027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SUM(P184:P185)</f>
        <v>0</v>
      </c>
      <c r="Q183" s="197"/>
      <c r="R183" s="198">
        <f>SUM(R184:R185)</f>
        <v>0</v>
      </c>
      <c r="S183" s="197"/>
      <c r="T183" s="199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78</v>
      </c>
      <c r="AT183" s="201" t="s">
        <v>69</v>
      </c>
      <c r="AU183" s="201" t="s">
        <v>78</v>
      </c>
      <c r="AY183" s="200" t="s">
        <v>149</v>
      </c>
      <c r="BK183" s="202">
        <f>SUM(BK184:BK185)</f>
        <v>0</v>
      </c>
    </row>
    <row r="184" spans="1:65" s="2" customFormat="1" ht="49.05" customHeight="1">
      <c r="A184" s="39"/>
      <c r="B184" s="40"/>
      <c r="C184" s="205" t="s">
        <v>7</v>
      </c>
      <c r="D184" s="205" t="s">
        <v>152</v>
      </c>
      <c r="E184" s="206" t="s">
        <v>1425</v>
      </c>
      <c r="F184" s="207" t="s">
        <v>1426</v>
      </c>
      <c r="G184" s="208" t="s">
        <v>443</v>
      </c>
      <c r="H184" s="209">
        <v>16.985</v>
      </c>
      <c r="I184" s="210"/>
      <c r="J184" s="211">
        <f>ROUND(I184*H184,2)</f>
        <v>0</v>
      </c>
      <c r="K184" s="207" t="s">
        <v>156</v>
      </c>
      <c r="L184" s="45"/>
      <c r="M184" s="212" t="s">
        <v>19</v>
      </c>
      <c r="N184" s="213" t="s">
        <v>41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174</v>
      </c>
      <c r="AT184" s="216" t="s">
        <v>152</v>
      </c>
      <c r="AU184" s="216" t="s">
        <v>80</v>
      </c>
      <c r="AY184" s="18" t="s">
        <v>149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78</v>
      </c>
      <c r="BK184" s="217">
        <f>ROUND(I184*H184,2)</f>
        <v>0</v>
      </c>
      <c r="BL184" s="18" t="s">
        <v>174</v>
      </c>
      <c r="BM184" s="216" t="s">
        <v>1427</v>
      </c>
    </row>
    <row r="185" spans="1:47" s="2" customFormat="1" ht="12">
      <c r="A185" s="39"/>
      <c r="B185" s="40"/>
      <c r="C185" s="41"/>
      <c r="D185" s="218" t="s">
        <v>159</v>
      </c>
      <c r="E185" s="41"/>
      <c r="F185" s="219" t="s">
        <v>1428</v>
      </c>
      <c r="G185" s="41"/>
      <c r="H185" s="41"/>
      <c r="I185" s="220"/>
      <c r="J185" s="41"/>
      <c r="K185" s="41"/>
      <c r="L185" s="45"/>
      <c r="M185" s="270"/>
      <c r="N185" s="271"/>
      <c r="O185" s="272"/>
      <c r="P185" s="272"/>
      <c r="Q185" s="272"/>
      <c r="R185" s="272"/>
      <c r="S185" s="272"/>
      <c r="T185" s="27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159</v>
      </c>
      <c r="AU185" s="18" t="s">
        <v>80</v>
      </c>
    </row>
    <row r="186" spans="1:31" s="2" customFormat="1" ht="6.95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84:K18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113106190"/>
    <hyperlink ref="F93" r:id="rId2" display="https://podminky.urs.cz/item/CS_URS_2022_02/113107312"/>
    <hyperlink ref="F98" r:id="rId3" display="https://podminky.urs.cz/item/CS_URS_2022_02/564231012"/>
    <hyperlink ref="F102" r:id="rId4" display="https://podminky.urs.cz/item/CS_URS_2022_02/584121109"/>
    <hyperlink ref="F109" r:id="rId5" display="https://podminky.urs.cz/item/CS_URS_2022_02/911381511"/>
    <hyperlink ref="F112" r:id="rId6" display="https://podminky.urs.cz/item/CS_URS_2022_02/911381523"/>
    <hyperlink ref="F117" r:id="rId7" display="https://podminky.urs.cz/item/CS_URS_2022_02/913111115"/>
    <hyperlink ref="F123" r:id="rId8" display="https://podminky.urs.cz/item/CS_URS_2022_02/913111215"/>
    <hyperlink ref="F130" r:id="rId9" display="https://podminky.urs.cz/item/CS_URS_2022_02/913121111"/>
    <hyperlink ref="F138" r:id="rId10" display="https://podminky.urs.cz/item/CS_URS_2022_02/913121112"/>
    <hyperlink ref="F141" r:id="rId11" display="https://podminky.urs.cz/item/CS_URS_2022_02/913121211"/>
    <hyperlink ref="F150" r:id="rId12" display="https://podminky.urs.cz/item/CS_URS_2022_02/913121212"/>
    <hyperlink ref="F155" r:id="rId13" display="https://podminky.urs.cz/item/CS_URS_2022_02/913221111"/>
    <hyperlink ref="F159" r:id="rId14" display="https://podminky.urs.cz/item/CS_URS_2022_02/913221211"/>
    <hyperlink ref="F163" r:id="rId15" display="https://podminky.urs.cz/item/CS_URS_2022_02/913911112"/>
    <hyperlink ref="F166" r:id="rId16" display="https://podminky.urs.cz/item/CS_URS_2022_02/913911212"/>
    <hyperlink ref="F170" r:id="rId17" display="https://podminky.urs.cz/item/CS_URS_2022_02/913921131"/>
    <hyperlink ref="F174" r:id="rId18" display="https://podminky.urs.cz/item/CS_URS_2022_02/997221625"/>
    <hyperlink ref="F179" r:id="rId19" display="https://podminky.urs.cz/item/CS_URS_2022_02/997221655"/>
    <hyperlink ref="F185" r:id="rId20" display="https://podminky.urs.cz/item/CS_URS_2022_02/998226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1429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ROUND((SUM(BE90:BE323)),2)</f>
        <v>0</v>
      </c>
      <c r="G33" s="39"/>
      <c r="H33" s="39"/>
      <c r="I33" s="149">
        <v>0.21</v>
      </c>
      <c r="J33" s="148">
        <f>ROUND(((SUM(BE90:BE323))*I33),2)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ROUND((SUM(BF90:BF323)),2)</f>
        <v>0</v>
      </c>
      <c r="G34" s="39"/>
      <c r="H34" s="39"/>
      <c r="I34" s="149">
        <v>0.15</v>
      </c>
      <c r="J34" s="148">
        <f>ROUND(((SUM(BF90:BF323))*I34),2)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ROUND((SUM(BG90:BG323)),2)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ROUND((SUM(BH90:BH323)),2)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ROUND((SUM(BI90:BI323)),2)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250 - OPĚRNÁ ZEĎ PODÉL SIL. III/2341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J119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1155</v>
      </c>
      <c r="E63" s="175"/>
      <c r="F63" s="175"/>
      <c r="G63" s="175"/>
      <c r="H63" s="175"/>
      <c r="I63" s="175"/>
      <c r="J63" s="176">
        <f>J126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299</v>
      </c>
      <c r="E64" s="175"/>
      <c r="F64" s="175"/>
      <c r="G64" s="175"/>
      <c r="H64" s="175"/>
      <c r="I64" s="175"/>
      <c r="J64" s="176">
        <f>J226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301</v>
      </c>
      <c r="E65" s="175"/>
      <c r="F65" s="175"/>
      <c r="G65" s="175"/>
      <c r="H65" s="175"/>
      <c r="I65" s="175"/>
      <c r="J65" s="176">
        <f>J236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302</v>
      </c>
      <c r="E66" s="175"/>
      <c r="F66" s="175"/>
      <c r="G66" s="175"/>
      <c r="H66" s="175"/>
      <c r="I66" s="175"/>
      <c r="J66" s="176">
        <f>J243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304</v>
      </c>
      <c r="E67" s="175"/>
      <c r="F67" s="175"/>
      <c r="G67" s="175"/>
      <c r="H67" s="175"/>
      <c r="I67" s="175"/>
      <c r="J67" s="176">
        <f>J275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1430</v>
      </c>
      <c r="E68" s="169"/>
      <c r="F68" s="169"/>
      <c r="G68" s="169"/>
      <c r="H68" s="169"/>
      <c r="I68" s="169"/>
      <c r="J68" s="170">
        <f>J278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1431</v>
      </c>
      <c r="E69" s="175"/>
      <c r="F69" s="175"/>
      <c r="G69" s="175"/>
      <c r="H69" s="175"/>
      <c r="I69" s="175"/>
      <c r="J69" s="176">
        <f>J279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1432</v>
      </c>
      <c r="E70" s="175"/>
      <c r="F70" s="175"/>
      <c r="G70" s="175"/>
      <c r="H70" s="175"/>
      <c r="I70" s="175"/>
      <c r="J70" s="176">
        <f>J317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133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III/2341 Holoubkov - stabilizace svahu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121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250 - OPĚRNÁ ZEĎ PODÉL SIL. III/2341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Holoubkov</v>
      </c>
      <c r="G84" s="41"/>
      <c r="H84" s="41"/>
      <c r="I84" s="33" t="s">
        <v>23</v>
      </c>
      <c r="J84" s="73" t="str">
        <f>IF(J12="","",J12)</f>
        <v>7. 12. 2022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 xml:space="preserve"> </v>
      </c>
      <c r="G86" s="41"/>
      <c r="H86" s="41"/>
      <c r="I86" s="33" t="s">
        <v>31</v>
      </c>
      <c r="J86" s="37" t="str">
        <f>E21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33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134</v>
      </c>
      <c r="D89" s="181" t="s">
        <v>55</v>
      </c>
      <c r="E89" s="181" t="s">
        <v>51</v>
      </c>
      <c r="F89" s="181" t="s">
        <v>52</v>
      </c>
      <c r="G89" s="181" t="s">
        <v>135</v>
      </c>
      <c r="H89" s="181" t="s">
        <v>136</v>
      </c>
      <c r="I89" s="181" t="s">
        <v>137</v>
      </c>
      <c r="J89" s="181" t="s">
        <v>125</v>
      </c>
      <c r="K89" s="182" t="s">
        <v>138</v>
      </c>
      <c r="L89" s="183"/>
      <c r="M89" s="93" t="s">
        <v>19</v>
      </c>
      <c r="N89" s="94" t="s">
        <v>40</v>
      </c>
      <c r="O89" s="94" t="s">
        <v>139</v>
      </c>
      <c r="P89" s="94" t="s">
        <v>140</v>
      </c>
      <c r="Q89" s="94" t="s">
        <v>141</v>
      </c>
      <c r="R89" s="94" t="s">
        <v>142</v>
      </c>
      <c r="S89" s="94" t="s">
        <v>143</v>
      </c>
      <c r="T89" s="95" t="s">
        <v>144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145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P91+P278</f>
        <v>0</v>
      </c>
      <c r="Q90" s="97"/>
      <c r="R90" s="186">
        <f>R91+R278</f>
        <v>27.412721360000006</v>
      </c>
      <c r="S90" s="97"/>
      <c r="T90" s="187">
        <f>T91+T278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69</v>
      </c>
      <c r="AU90" s="18" t="s">
        <v>126</v>
      </c>
      <c r="BK90" s="188">
        <f>BK91+BK278</f>
        <v>0</v>
      </c>
    </row>
    <row r="91" spans="1:63" s="12" customFormat="1" ht="25.9" customHeight="1">
      <c r="A91" s="12"/>
      <c r="B91" s="189"/>
      <c r="C91" s="190"/>
      <c r="D91" s="191" t="s">
        <v>69</v>
      </c>
      <c r="E91" s="192" t="s">
        <v>305</v>
      </c>
      <c r="F91" s="192" t="s">
        <v>306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P92+P119+P126+P226+P236+P243+P275</f>
        <v>0</v>
      </c>
      <c r="Q91" s="197"/>
      <c r="R91" s="198">
        <f>R92+R119+R126+R226+R236+R243+R275</f>
        <v>27.029100360000005</v>
      </c>
      <c r="S91" s="197"/>
      <c r="T91" s="199">
        <f>T92+T119+T126+T226+T236+T243+T275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78</v>
      </c>
      <c r="AT91" s="201" t="s">
        <v>69</v>
      </c>
      <c r="AU91" s="201" t="s">
        <v>70</v>
      </c>
      <c r="AY91" s="200" t="s">
        <v>149</v>
      </c>
      <c r="BK91" s="202">
        <f>BK92+BK119+BK126+BK226+BK236+BK243+BK275</f>
        <v>0</v>
      </c>
    </row>
    <row r="92" spans="1:63" s="12" customFormat="1" ht="22.8" customHeight="1">
      <c r="A92" s="12"/>
      <c r="B92" s="189"/>
      <c r="C92" s="190"/>
      <c r="D92" s="191" t="s">
        <v>69</v>
      </c>
      <c r="E92" s="203" t="s">
        <v>78</v>
      </c>
      <c r="F92" s="203" t="s">
        <v>307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SUM(P93:P118)</f>
        <v>0</v>
      </c>
      <c r="Q92" s="197"/>
      <c r="R92" s="198">
        <f>SUM(R93:R118)</f>
        <v>0</v>
      </c>
      <c r="S92" s="197"/>
      <c r="T92" s="199">
        <f>SUM(T93:T118)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78</v>
      </c>
      <c r="AY92" s="200" t="s">
        <v>149</v>
      </c>
      <c r="BK92" s="202">
        <f>SUM(BK93:BK118)</f>
        <v>0</v>
      </c>
    </row>
    <row r="93" spans="1:65" s="2" customFormat="1" ht="49.05" customHeight="1">
      <c r="A93" s="39"/>
      <c r="B93" s="40"/>
      <c r="C93" s="205" t="s">
        <v>78</v>
      </c>
      <c r="D93" s="205" t="s">
        <v>152</v>
      </c>
      <c r="E93" s="206" t="s">
        <v>1433</v>
      </c>
      <c r="F93" s="207" t="s">
        <v>1434</v>
      </c>
      <c r="G93" s="208" t="s">
        <v>391</v>
      </c>
      <c r="H93" s="209">
        <v>98.59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1435</v>
      </c>
    </row>
    <row r="94" spans="1:47" s="2" customFormat="1" ht="12">
      <c r="A94" s="39"/>
      <c r="B94" s="40"/>
      <c r="C94" s="41"/>
      <c r="D94" s="218" t="s">
        <v>159</v>
      </c>
      <c r="E94" s="41"/>
      <c r="F94" s="219" t="s">
        <v>1436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pans="1:51" s="13" customFormat="1" ht="12">
      <c r="A95" s="13"/>
      <c r="B95" s="223"/>
      <c r="C95" s="224"/>
      <c r="D95" s="225" t="s">
        <v>161</v>
      </c>
      <c r="E95" s="226" t="s">
        <v>19</v>
      </c>
      <c r="F95" s="227" t="s">
        <v>978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161</v>
      </c>
      <c r="AU95" s="233" t="s">
        <v>80</v>
      </c>
      <c r="AV95" s="13" t="s">
        <v>78</v>
      </c>
      <c r="AW95" s="13" t="s">
        <v>32</v>
      </c>
      <c r="AX95" s="13" t="s">
        <v>70</v>
      </c>
      <c r="AY95" s="233" t="s">
        <v>149</v>
      </c>
    </row>
    <row r="96" spans="1:51" s="13" customFormat="1" ht="12">
      <c r="A96" s="13"/>
      <c r="B96" s="223"/>
      <c r="C96" s="224"/>
      <c r="D96" s="225" t="s">
        <v>161</v>
      </c>
      <c r="E96" s="226" t="s">
        <v>19</v>
      </c>
      <c r="F96" s="227" t="s">
        <v>1437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161</v>
      </c>
      <c r="AU96" s="233" t="s">
        <v>80</v>
      </c>
      <c r="AV96" s="13" t="s">
        <v>78</v>
      </c>
      <c r="AW96" s="13" t="s">
        <v>32</v>
      </c>
      <c r="AX96" s="13" t="s">
        <v>70</v>
      </c>
      <c r="AY96" s="233" t="s">
        <v>149</v>
      </c>
    </row>
    <row r="97" spans="1:51" s="14" customFormat="1" ht="12">
      <c r="A97" s="14"/>
      <c r="B97" s="234"/>
      <c r="C97" s="235"/>
      <c r="D97" s="225" t="s">
        <v>161</v>
      </c>
      <c r="E97" s="236" t="s">
        <v>19</v>
      </c>
      <c r="F97" s="237" t="s">
        <v>1438</v>
      </c>
      <c r="G97" s="235"/>
      <c r="H97" s="238">
        <v>16.333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70</v>
      </c>
      <c r="AY97" s="244" t="s">
        <v>149</v>
      </c>
    </row>
    <row r="98" spans="1:51" s="14" customFormat="1" ht="12">
      <c r="A98" s="14"/>
      <c r="B98" s="234"/>
      <c r="C98" s="235"/>
      <c r="D98" s="225" t="s">
        <v>161</v>
      </c>
      <c r="E98" s="236" t="s">
        <v>19</v>
      </c>
      <c r="F98" s="237" t="s">
        <v>1439</v>
      </c>
      <c r="G98" s="235"/>
      <c r="H98" s="238">
        <v>27.958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pans="1:51" s="14" customFormat="1" ht="12">
      <c r="A99" s="14"/>
      <c r="B99" s="234"/>
      <c r="C99" s="235"/>
      <c r="D99" s="225" t="s">
        <v>161</v>
      </c>
      <c r="E99" s="236" t="s">
        <v>19</v>
      </c>
      <c r="F99" s="237" t="s">
        <v>1440</v>
      </c>
      <c r="G99" s="235"/>
      <c r="H99" s="238">
        <v>16.417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pans="1:51" s="14" customFormat="1" ht="12">
      <c r="A100" s="14"/>
      <c r="B100" s="234"/>
      <c r="C100" s="235"/>
      <c r="D100" s="225" t="s">
        <v>161</v>
      </c>
      <c r="E100" s="236" t="s">
        <v>19</v>
      </c>
      <c r="F100" s="237" t="s">
        <v>1441</v>
      </c>
      <c r="G100" s="235"/>
      <c r="H100" s="238">
        <v>31.24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pans="1:51" s="14" customFormat="1" ht="12">
      <c r="A101" s="14"/>
      <c r="B101" s="234"/>
      <c r="C101" s="235"/>
      <c r="D101" s="225" t="s">
        <v>161</v>
      </c>
      <c r="E101" s="236" t="s">
        <v>19</v>
      </c>
      <c r="F101" s="237" t="s">
        <v>1442</v>
      </c>
      <c r="G101" s="235"/>
      <c r="H101" s="238">
        <v>6.642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70</v>
      </c>
      <c r="AY101" s="244" t="s">
        <v>149</v>
      </c>
    </row>
    <row r="102" spans="1:51" s="15" customFormat="1" ht="12">
      <c r="A102" s="15"/>
      <c r="B102" s="245"/>
      <c r="C102" s="246"/>
      <c r="D102" s="225" t="s">
        <v>161</v>
      </c>
      <c r="E102" s="247" t="s">
        <v>19</v>
      </c>
      <c r="F102" s="248" t="s">
        <v>207</v>
      </c>
      <c r="G102" s="246"/>
      <c r="H102" s="249">
        <v>98.59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161</v>
      </c>
      <c r="AU102" s="255" t="s">
        <v>80</v>
      </c>
      <c r="AV102" s="15" t="s">
        <v>174</v>
      </c>
      <c r="AW102" s="15" t="s">
        <v>32</v>
      </c>
      <c r="AX102" s="15" t="s">
        <v>78</v>
      </c>
      <c r="AY102" s="255" t="s">
        <v>149</v>
      </c>
    </row>
    <row r="103" spans="1:65" s="2" customFormat="1" ht="44.25" customHeight="1">
      <c r="A103" s="39"/>
      <c r="B103" s="40"/>
      <c r="C103" s="205" t="s">
        <v>80</v>
      </c>
      <c r="D103" s="205" t="s">
        <v>152</v>
      </c>
      <c r="E103" s="206" t="s">
        <v>476</v>
      </c>
      <c r="F103" s="207" t="s">
        <v>477</v>
      </c>
      <c r="G103" s="208" t="s">
        <v>443</v>
      </c>
      <c r="H103" s="209">
        <v>197.836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174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174</v>
      </c>
      <c r="BM103" s="216" t="s">
        <v>1443</v>
      </c>
    </row>
    <row r="104" spans="1:47" s="2" customFormat="1" ht="12">
      <c r="A104" s="39"/>
      <c r="B104" s="40"/>
      <c r="C104" s="41"/>
      <c r="D104" s="218" t="s">
        <v>159</v>
      </c>
      <c r="E104" s="41"/>
      <c r="F104" s="219" t="s">
        <v>479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pans="1:51" s="14" customFormat="1" ht="12">
      <c r="A105" s="14"/>
      <c r="B105" s="234"/>
      <c r="C105" s="235"/>
      <c r="D105" s="225" t="s">
        <v>161</v>
      </c>
      <c r="E105" s="236" t="s">
        <v>19</v>
      </c>
      <c r="F105" s="237" t="s">
        <v>1444</v>
      </c>
      <c r="G105" s="235"/>
      <c r="H105" s="238">
        <v>197.836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78</v>
      </c>
      <c r="AY105" s="244" t="s">
        <v>149</v>
      </c>
    </row>
    <row r="106" spans="1:65" s="2" customFormat="1" ht="37.8" customHeight="1">
      <c r="A106" s="39"/>
      <c r="B106" s="40"/>
      <c r="C106" s="205" t="s">
        <v>169</v>
      </c>
      <c r="D106" s="205" t="s">
        <v>152</v>
      </c>
      <c r="E106" s="206" t="s">
        <v>491</v>
      </c>
      <c r="F106" s="207" t="s">
        <v>492</v>
      </c>
      <c r="G106" s="208" t="s">
        <v>391</v>
      </c>
      <c r="H106" s="209">
        <v>98.59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174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174</v>
      </c>
      <c r="BM106" s="216" t="s">
        <v>1445</v>
      </c>
    </row>
    <row r="107" spans="1:47" s="2" customFormat="1" ht="12">
      <c r="A107" s="39"/>
      <c r="B107" s="40"/>
      <c r="C107" s="41"/>
      <c r="D107" s="218" t="s">
        <v>159</v>
      </c>
      <c r="E107" s="41"/>
      <c r="F107" s="219" t="s">
        <v>494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pans="1:51" s="13" customFormat="1" ht="12">
      <c r="A108" s="13"/>
      <c r="B108" s="223"/>
      <c r="C108" s="224"/>
      <c r="D108" s="225" t="s">
        <v>161</v>
      </c>
      <c r="E108" s="226" t="s">
        <v>19</v>
      </c>
      <c r="F108" s="227" t="s">
        <v>978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161</v>
      </c>
      <c r="AU108" s="233" t="s">
        <v>80</v>
      </c>
      <c r="AV108" s="13" t="s">
        <v>78</v>
      </c>
      <c r="AW108" s="13" t="s">
        <v>32</v>
      </c>
      <c r="AX108" s="13" t="s">
        <v>70</v>
      </c>
      <c r="AY108" s="233" t="s">
        <v>149</v>
      </c>
    </row>
    <row r="109" spans="1:51" s="13" customFormat="1" ht="12">
      <c r="A109" s="13"/>
      <c r="B109" s="223"/>
      <c r="C109" s="224"/>
      <c r="D109" s="225" t="s">
        <v>161</v>
      </c>
      <c r="E109" s="226" t="s">
        <v>19</v>
      </c>
      <c r="F109" s="227" t="s">
        <v>1437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161</v>
      </c>
      <c r="AU109" s="233" t="s">
        <v>80</v>
      </c>
      <c r="AV109" s="13" t="s">
        <v>78</v>
      </c>
      <c r="AW109" s="13" t="s">
        <v>32</v>
      </c>
      <c r="AX109" s="13" t="s">
        <v>70</v>
      </c>
      <c r="AY109" s="233" t="s">
        <v>149</v>
      </c>
    </row>
    <row r="110" spans="1:51" s="14" customFormat="1" ht="12">
      <c r="A110" s="14"/>
      <c r="B110" s="234"/>
      <c r="C110" s="235"/>
      <c r="D110" s="225" t="s">
        <v>161</v>
      </c>
      <c r="E110" s="236" t="s">
        <v>19</v>
      </c>
      <c r="F110" s="237" t="s">
        <v>1438</v>
      </c>
      <c r="G110" s="235"/>
      <c r="H110" s="238">
        <v>16.333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70</v>
      </c>
      <c r="AY110" s="244" t="s">
        <v>149</v>
      </c>
    </row>
    <row r="111" spans="1:51" s="14" customFormat="1" ht="12">
      <c r="A111" s="14"/>
      <c r="B111" s="234"/>
      <c r="C111" s="235"/>
      <c r="D111" s="225" t="s">
        <v>161</v>
      </c>
      <c r="E111" s="236" t="s">
        <v>19</v>
      </c>
      <c r="F111" s="237" t="s">
        <v>1439</v>
      </c>
      <c r="G111" s="235"/>
      <c r="H111" s="238">
        <v>27.958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70</v>
      </c>
      <c r="AY111" s="244" t="s">
        <v>149</v>
      </c>
    </row>
    <row r="112" spans="1:51" s="14" customFormat="1" ht="12">
      <c r="A112" s="14"/>
      <c r="B112" s="234"/>
      <c r="C112" s="235"/>
      <c r="D112" s="225" t="s">
        <v>161</v>
      </c>
      <c r="E112" s="236" t="s">
        <v>19</v>
      </c>
      <c r="F112" s="237" t="s">
        <v>1440</v>
      </c>
      <c r="G112" s="235"/>
      <c r="H112" s="238">
        <v>16.417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32</v>
      </c>
      <c r="AX112" s="14" t="s">
        <v>70</v>
      </c>
      <c r="AY112" s="244" t="s">
        <v>149</v>
      </c>
    </row>
    <row r="113" spans="1:51" s="14" customFormat="1" ht="12">
      <c r="A113" s="14"/>
      <c r="B113" s="234"/>
      <c r="C113" s="235"/>
      <c r="D113" s="225" t="s">
        <v>161</v>
      </c>
      <c r="E113" s="236" t="s">
        <v>19</v>
      </c>
      <c r="F113" s="237" t="s">
        <v>1441</v>
      </c>
      <c r="G113" s="235"/>
      <c r="H113" s="238">
        <v>31.24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32</v>
      </c>
      <c r="AX113" s="14" t="s">
        <v>70</v>
      </c>
      <c r="AY113" s="244" t="s">
        <v>149</v>
      </c>
    </row>
    <row r="114" spans="1:51" s="14" customFormat="1" ht="12">
      <c r="A114" s="14"/>
      <c r="B114" s="234"/>
      <c r="C114" s="235"/>
      <c r="D114" s="225" t="s">
        <v>161</v>
      </c>
      <c r="E114" s="236" t="s">
        <v>19</v>
      </c>
      <c r="F114" s="237" t="s">
        <v>1442</v>
      </c>
      <c r="G114" s="235"/>
      <c r="H114" s="238">
        <v>6.642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32</v>
      </c>
      <c r="AX114" s="14" t="s">
        <v>70</v>
      </c>
      <c r="AY114" s="244" t="s">
        <v>149</v>
      </c>
    </row>
    <row r="115" spans="1:51" s="15" customFormat="1" ht="12">
      <c r="A115" s="15"/>
      <c r="B115" s="245"/>
      <c r="C115" s="246"/>
      <c r="D115" s="225" t="s">
        <v>161</v>
      </c>
      <c r="E115" s="247" t="s">
        <v>19</v>
      </c>
      <c r="F115" s="248" t="s">
        <v>207</v>
      </c>
      <c r="G115" s="246"/>
      <c r="H115" s="249">
        <v>98.59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161</v>
      </c>
      <c r="AU115" s="255" t="s">
        <v>80</v>
      </c>
      <c r="AV115" s="15" t="s">
        <v>174</v>
      </c>
      <c r="AW115" s="15" t="s">
        <v>32</v>
      </c>
      <c r="AX115" s="15" t="s">
        <v>78</v>
      </c>
      <c r="AY115" s="255" t="s">
        <v>149</v>
      </c>
    </row>
    <row r="116" spans="1:65" s="2" customFormat="1" ht="33" customHeight="1">
      <c r="A116" s="39"/>
      <c r="B116" s="40"/>
      <c r="C116" s="205" t="s">
        <v>174</v>
      </c>
      <c r="D116" s="205" t="s">
        <v>152</v>
      </c>
      <c r="E116" s="206" t="s">
        <v>536</v>
      </c>
      <c r="F116" s="207" t="s">
        <v>537</v>
      </c>
      <c r="G116" s="208" t="s">
        <v>310</v>
      </c>
      <c r="H116" s="209">
        <v>109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1446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539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51" s="14" customFormat="1" ht="12">
      <c r="A118" s="14"/>
      <c r="B118" s="234"/>
      <c r="C118" s="235"/>
      <c r="D118" s="225" t="s">
        <v>161</v>
      </c>
      <c r="E118" s="236" t="s">
        <v>19</v>
      </c>
      <c r="F118" s="237" t="s">
        <v>1447</v>
      </c>
      <c r="G118" s="235"/>
      <c r="H118" s="238">
        <v>109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78</v>
      </c>
      <c r="AY118" s="244" t="s">
        <v>149</v>
      </c>
    </row>
    <row r="119" spans="1:63" s="12" customFormat="1" ht="22.8" customHeight="1">
      <c r="A119" s="12"/>
      <c r="B119" s="189"/>
      <c r="C119" s="190"/>
      <c r="D119" s="191" t="s">
        <v>69</v>
      </c>
      <c r="E119" s="203" t="s">
        <v>80</v>
      </c>
      <c r="F119" s="203" t="s">
        <v>564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SUM(P120:P125)</f>
        <v>0</v>
      </c>
      <c r="Q119" s="197"/>
      <c r="R119" s="198">
        <f>SUM(R120:R125)</f>
        <v>0</v>
      </c>
      <c r="S119" s="197"/>
      <c r="T119" s="199">
        <f>SUM(T120:T125)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78</v>
      </c>
      <c r="AT119" s="201" t="s">
        <v>69</v>
      </c>
      <c r="AU119" s="201" t="s">
        <v>78</v>
      </c>
      <c r="AY119" s="200" t="s">
        <v>149</v>
      </c>
      <c r="BK119" s="202">
        <f>SUM(BK120:BK125)</f>
        <v>0</v>
      </c>
    </row>
    <row r="120" spans="1:65" s="2" customFormat="1" ht="44.25" customHeight="1">
      <c r="A120" s="39"/>
      <c r="B120" s="40"/>
      <c r="C120" s="205" t="s">
        <v>148</v>
      </c>
      <c r="D120" s="205" t="s">
        <v>152</v>
      </c>
      <c r="E120" s="206" t="s">
        <v>566</v>
      </c>
      <c r="F120" s="207" t="s">
        <v>567</v>
      </c>
      <c r="G120" s="208" t="s">
        <v>391</v>
      </c>
      <c r="H120" s="209">
        <v>6</v>
      </c>
      <c r="I120" s="210"/>
      <c r="J120" s="211">
        <f>ROUND(I120*H120,2)</f>
        <v>0</v>
      </c>
      <c r="K120" s="207" t="s">
        <v>156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174</v>
      </c>
      <c r="AT120" s="216" t="s">
        <v>152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174</v>
      </c>
      <c r="BM120" s="216" t="s">
        <v>1448</v>
      </c>
    </row>
    <row r="121" spans="1:47" s="2" customFormat="1" ht="12">
      <c r="A121" s="39"/>
      <c r="B121" s="40"/>
      <c r="C121" s="41"/>
      <c r="D121" s="218" t="s">
        <v>159</v>
      </c>
      <c r="E121" s="41"/>
      <c r="F121" s="219" t="s">
        <v>569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159</v>
      </c>
      <c r="AU121" s="18" t="s">
        <v>80</v>
      </c>
    </row>
    <row r="122" spans="1:51" s="14" customFormat="1" ht="12">
      <c r="A122" s="14"/>
      <c r="B122" s="234"/>
      <c r="C122" s="235"/>
      <c r="D122" s="225" t="s">
        <v>161</v>
      </c>
      <c r="E122" s="236" t="s">
        <v>19</v>
      </c>
      <c r="F122" s="237" t="s">
        <v>1449</v>
      </c>
      <c r="G122" s="235"/>
      <c r="H122" s="238">
        <v>6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78</v>
      </c>
      <c r="AY122" s="244" t="s">
        <v>149</v>
      </c>
    </row>
    <row r="123" spans="1:65" s="2" customFormat="1" ht="37.8" customHeight="1">
      <c r="A123" s="39"/>
      <c r="B123" s="40"/>
      <c r="C123" s="205" t="s">
        <v>185</v>
      </c>
      <c r="D123" s="205" t="s">
        <v>152</v>
      </c>
      <c r="E123" s="206" t="s">
        <v>1450</v>
      </c>
      <c r="F123" s="207" t="s">
        <v>1451</v>
      </c>
      <c r="G123" s="208" t="s">
        <v>391</v>
      </c>
      <c r="H123" s="209">
        <v>6.2</v>
      </c>
      <c r="I123" s="210"/>
      <c r="J123" s="211">
        <f>ROUND(I123*H123,2)</f>
        <v>0</v>
      </c>
      <c r="K123" s="207" t="s">
        <v>156</v>
      </c>
      <c r="L123" s="45"/>
      <c r="M123" s="212" t="s">
        <v>19</v>
      </c>
      <c r="N123" s="213" t="s">
        <v>41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174</v>
      </c>
      <c r="AT123" s="216" t="s">
        <v>152</v>
      </c>
      <c r="AU123" s="216" t="s">
        <v>80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174</v>
      </c>
      <c r="BM123" s="216" t="s">
        <v>1452</v>
      </c>
    </row>
    <row r="124" spans="1:47" s="2" customFormat="1" ht="12">
      <c r="A124" s="39"/>
      <c r="B124" s="40"/>
      <c r="C124" s="41"/>
      <c r="D124" s="218" t="s">
        <v>159</v>
      </c>
      <c r="E124" s="41"/>
      <c r="F124" s="219" t="s">
        <v>1453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159</v>
      </c>
      <c r="AU124" s="18" t="s">
        <v>80</v>
      </c>
    </row>
    <row r="125" spans="1:51" s="14" customFormat="1" ht="12">
      <c r="A125" s="14"/>
      <c r="B125" s="234"/>
      <c r="C125" s="235"/>
      <c r="D125" s="225" t="s">
        <v>161</v>
      </c>
      <c r="E125" s="236" t="s">
        <v>19</v>
      </c>
      <c r="F125" s="237" t="s">
        <v>1454</v>
      </c>
      <c r="G125" s="235"/>
      <c r="H125" s="238">
        <v>6.2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161</v>
      </c>
      <c r="AU125" s="244" t="s">
        <v>80</v>
      </c>
      <c r="AV125" s="14" t="s">
        <v>80</v>
      </c>
      <c r="AW125" s="14" t="s">
        <v>32</v>
      </c>
      <c r="AX125" s="14" t="s">
        <v>78</v>
      </c>
      <c r="AY125" s="244" t="s">
        <v>149</v>
      </c>
    </row>
    <row r="126" spans="1:63" s="12" customFormat="1" ht="22.8" customHeight="1">
      <c r="A126" s="12"/>
      <c r="B126" s="189"/>
      <c r="C126" s="190"/>
      <c r="D126" s="191" t="s">
        <v>69</v>
      </c>
      <c r="E126" s="203" t="s">
        <v>169</v>
      </c>
      <c r="F126" s="203" t="s">
        <v>1204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SUM(P127:P225)</f>
        <v>0</v>
      </c>
      <c r="Q126" s="197"/>
      <c r="R126" s="198">
        <f>SUM(R127:R225)</f>
        <v>10.84181736</v>
      </c>
      <c r="S126" s="197"/>
      <c r="T126" s="199">
        <f>SUM(T127:T225)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78</v>
      </c>
      <c r="AT126" s="201" t="s">
        <v>69</v>
      </c>
      <c r="AU126" s="201" t="s">
        <v>78</v>
      </c>
      <c r="AY126" s="200" t="s">
        <v>149</v>
      </c>
      <c r="BK126" s="202">
        <f>SUM(BK127:BK225)</f>
        <v>0</v>
      </c>
    </row>
    <row r="127" spans="1:65" s="2" customFormat="1" ht="24.15" customHeight="1">
      <c r="A127" s="39"/>
      <c r="B127" s="40"/>
      <c r="C127" s="205" t="s">
        <v>189</v>
      </c>
      <c r="D127" s="205" t="s">
        <v>152</v>
      </c>
      <c r="E127" s="206" t="s">
        <v>1455</v>
      </c>
      <c r="F127" s="207" t="s">
        <v>1456</v>
      </c>
      <c r="G127" s="208" t="s">
        <v>391</v>
      </c>
      <c r="H127" s="209">
        <v>31.77</v>
      </c>
      <c r="I127" s="210"/>
      <c r="J127" s="211">
        <f>ROUND(I127*H127,2)</f>
        <v>0</v>
      </c>
      <c r="K127" s="207" t="s">
        <v>156</v>
      </c>
      <c r="L127" s="45"/>
      <c r="M127" s="212" t="s">
        <v>19</v>
      </c>
      <c r="N127" s="213" t="s">
        <v>41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174</v>
      </c>
      <c r="AT127" s="216" t="s">
        <v>152</v>
      </c>
      <c r="AU127" s="216" t="s">
        <v>80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174</v>
      </c>
      <c r="BM127" s="216" t="s">
        <v>1457</v>
      </c>
    </row>
    <row r="128" spans="1:47" s="2" customFormat="1" ht="12">
      <c r="A128" s="39"/>
      <c r="B128" s="40"/>
      <c r="C128" s="41"/>
      <c r="D128" s="218" t="s">
        <v>159</v>
      </c>
      <c r="E128" s="41"/>
      <c r="F128" s="219" t="s">
        <v>1458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159</v>
      </c>
      <c r="AU128" s="18" t="s">
        <v>80</v>
      </c>
    </row>
    <row r="129" spans="1:51" s="13" customFormat="1" ht="12">
      <c r="A129" s="13"/>
      <c r="B129" s="223"/>
      <c r="C129" s="224"/>
      <c r="D129" s="225" t="s">
        <v>161</v>
      </c>
      <c r="E129" s="226" t="s">
        <v>19</v>
      </c>
      <c r="F129" s="227" t="s">
        <v>1459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161</v>
      </c>
      <c r="AU129" s="233" t="s">
        <v>80</v>
      </c>
      <c r="AV129" s="13" t="s">
        <v>78</v>
      </c>
      <c r="AW129" s="13" t="s">
        <v>32</v>
      </c>
      <c r="AX129" s="13" t="s">
        <v>70</v>
      </c>
      <c r="AY129" s="233" t="s">
        <v>149</v>
      </c>
    </row>
    <row r="130" spans="1:51" s="13" customFormat="1" ht="12">
      <c r="A130" s="13"/>
      <c r="B130" s="223"/>
      <c r="C130" s="224"/>
      <c r="D130" s="225" t="s">
        <v>161</v>
      </c>
      <c r="E130" s="226" t="s">
        <v>19</v>
      </c>
      <c r="F130" s="227" t="s">
        <v>1460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161</v>
      </c>
      <c r="AU130" s="233" t="s">
        <v>80</v>
      </c>
      <c r="AV130" s="13" t="s">
        <v>78</v>
      </c>
      <c r="AW130" s="13" t="s">
        <v>32</v>
      </c>
      <c r="AX130" s="13" t="s">
        <v>70</v>
      </c>
      <c r="AY130" s="233" t="s">
        <v>149</v>
      </c>
    </row>
    <row r="131" spans="1:51" s="13" customFormat="1" ht="12">
      <c r="A131" s="13"/>
      <c r="B131" s="223"/>
      <c r="C131" s="224"/>
      <c r="D131" s="225" t="s">
        <v>161</v>
      </c>
      <c r="E131" s="226" t="s">
        <v>19</v>
      </c>
      <c r="F131" s="227" t="s">
        <v>1461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78</v>
      </c>
      <c r="AW131" s="13" t="s">
        <v>32</v>
      </c>
      <c r="AX131" s="13" t="s">
        <v>70</v>
      </c>
      <c r="AY131" s="233" t="s">
        <v>149</v>
      </c>
    </row>
    <row r="132" spans="1:51" s="14" customFormat="1" ht="12">
      <c r="A132" s="14"/>
      <c r="B132" s="234"/>
      <c r="C132" s="235"/>
      <c r="D132" s="225" t="s">
        <v>161</v>
      </c>
      <c r="E132" s="236" t="s">
        <v>19</v>
      </c>
      <c r="F132" s="237" t="s">
        <v>1462</v>
      </c>
      <c r="G132" s="235"/>
      <c r="H132" s="238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70</v>
      </c>
      <c r="AY132" s="244" t="s">
        <v>149</v>
      </c>
    </row>
    <row r="133" spans="1:51" s="14" customFormat="1" ht="12">
      <c r="A133" s="14"/>
      <c r="B133" s="234"/>
      <c r="C133" s="235"/>
      <c r="D133" s="225" t="s">
        <v>161</v>
      </c>
      <c r="E133" s="236" t="s">
        <v>19</v>
      </c>
      <c r="F133" s="237" t="s">
        <v>1463</v>
      </c>
      <c r="G133" s="235"/>
      <c r="H133" s="238">
        <v>3.52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161</v>
      </c>
      <c r="AU133" s="244" t="s">
        <v>80</v>
      </c>
      <c r="AV133" s="14" t="s">
        <v>80</v>
      </c>
      <c r="AW133" s="14" t="s">
        <v>32</v>
      </c>
      <c r="AX133" s="14" t="s">
        <v>70</v>
      </c>
      <c r="AY133" s="244" t="s">
        <v>149</v>
      </c>
    </row>
    <row r="134" spans="1:51" s="14" customFormat="1" ht="12">
      <c r="A134" s="14"/>
      <c r="B134" s="234"/>
      <c r="C134" s="235"/>
      <c r="D134" s="225" t="s">
        <v>161</v>
      </c>
      <c r="E134" s="236" t="s">
        <v>19</v>
      </c>
      <c r="F134" s="237" t="s">
        <v>1464</v>
      </c>
      <c r="G134" s="235"/>
      <c r="H134" s="238">
        <v>0.15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pans="1:51" s="13" customFormat="1" ht="12">
      <c r="A135" s="13"/>
      <c r="B135" s="223"/>
      <c r="C135" s="224"/>
      <c r="D135" s="225" t="s">
        <v>161</v>
      </c>
      <c r="E135" s="226" t="s">
        <v>19</v>
      </c>
      <c r="F135" s="227" t="s">
        <v>1465</v>
      </c>
      <c r="G135" s="224"/>
      <c r="H135" s="226" t="s">
        <v>19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161</v>
      </c>
      <c r="AU135" s="233" t="s">
        <v>80</v>
      </c>
      <c r="AV135" s="13" t="s">
        <v>78</v>
      </c>
      <c r="AW135" s="13" t="s">
        <v>32</v>
      </c>
      <c r="AX135" s="13" t="s">
        <v>70</v>
      </c>
      <c r="AY135" s="233" t="s">
        <v>149</v>
      </c>
    </row>
    <row r="136" spans="1:51" s="14" customFormat="1" ht="12">
      <c r="A136" s="14"/>
      <c r="B136" s="234"/>
      <c r="C136" s="235"/>
      <c r="D136" s="225" t="s">
        <v>161</v>
      </c>
      <c r="E136" s="236" t="s">
        <v>19</v>
      </c>
      <c r="F136" s="237" t="s">
        <v>1462</v>
      </c>
      <c r="G136" s="235"/>
      <c r="H136" s="238">
        <v>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161</v>
      </c>
      <c r="AU136" s="244" t="s">
        <v>80</v>
      </c>
      <c r="AV136" s="14" t="s">
        <v>80</v>
      </c>
      <c r="AW136" s="14" t="s">
        <v>32</v>
      </c>
      <c r="AX136" s="14" t="s">
        <v>70</v>
      </c>
      <c r="AY136" s="244" t="s">
        <v>149</v>
      </c>
    </row>
    <row r="137" spans="1:51" s="14" customFormat="1" ht="12">
      <c r="A137" s="14"/>
      <c r="B137" s="234"/>
      <c r="C137" s="235"/>
      <c r="D137" s="225" t="s">
        <v>161</v>
      </c>
      <c r="E137" s="236" t="s">
        <v>19</v>
      </c>
      <c r="F137" s="237" t="s">
        <v>1466</v>
      </c>
      <c r="G137" s="235"/>
      <c r="H137" s="238">
        <v>4.41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161</v>
      </c>
      <c r="AU137" s="244" t="s">
        <v>80</v>
      </c>
      <c r="AV137" s="14" t="s">
        <v>80</v>
      </c>
      <c r="AW137" s="14" t="s">
        <v>32</v>
      </c>
      <c r="AX137" s="14" t="s">
        <v>70</v>
      </c>
      <c r="AY137" s="244" t="s">
        <v>149</v>
      </c>
    </row>
    <row r="138" spans="1:51" s="14" customFormat="1" ht="12">
      <c r="A138" s="14"/>
      <c r="B138" s="234"/>
      <c r="C138" s="235"/>
      <c r="D138" s="225" t="s">
        <v>161</v>
      </c>
      <c r="E138" s="236" t="s">
        <v>19</v>
      </c>
      <c r="F138" s="237" t="s">
        <v>1464</v>
      </c>
      <c r="G138" s="235"/>
      <c r="H138" s="238">
        <v>0.15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161</v>
      </c>
      <c r="AU138" s="244" t="s">
        <v>80</v>
      </c>
      <c r="AV138" s="14" t="s">
        <v>80</v>
      </c>
      <c r="AW138" s="14" t="s">
        <v>32</v>
      </c>
      <c r="AX138" s="14" t="s">
        <v>70</v>
      </c>
      <c r="AY138" s="244" t="s">
        <v>149</v>
      </c>
    </row>
    <row r="139" spans="1:51" s="13" customFormat="1" ht="12">
      <c r="A139" s="13"/>
      <c r="B139" s="223"/>
      <c r="C139" s="224"/>
      <c r="D139" s="225" t="s">
        <v>161</v>
      </c>
      <c r="E139" s="226" t="s">
        <v>19</v>
      </c>
      <c r="F139" s="227" t="s">
        <v>1467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161</v>
      </c>
      <c r="AU139" s="233" t="s">
        <v>80</v>
      </c>
      <c r="AV139" s="13" t="s">
        <v>78</v>
      </c>
      <c r="AW139" s="13" t="s">
        <v>32</v>
      </c>
      <c r="AX139" s="13" t="s">
        <v>70</v>
      </c>
      <c r="AY139" s="233" t="s">
        <v>149</v>
      </c>
    </row>
    <row r="140" spans="1:51" s="14" customFormat="1" ht="12">
      <c r="A140" s="14"/>
      <c r="B140" s="234"/>
      <c r="C140" s="235"/>
      <c r="D140" s="225" t="s">
        <v>161</v>
      </c>
      <c r="E140" s="236" t="s">
        <v>19</v>
      </c>
      <c r="F140" s="237" t="s">
        <v>1462</v>
      </c>
      <c r="G140" s="235"/>
      <c r="H140" s="238">
        <v>1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161</v>
      </c>
      <c r="AU140" s="244" t="s">
        <v>80</v>
      </c>
      <c r="AV140" s="14" t="s">
        <v>80</v>
      </c>
      <c r="AW140" s="14" t="s">
        <v>32</v>
      </c>
      <c r="AX140" s="14" t="s">
        <v>70</v>
      </c>
      <c r="AY140" s="244" t="s">
        <v>149</v>
      </c>
    </row>
    <row r="141" spans="1:51" s="14" customFormat="1" ht="12">
      <c r="A141" s="14"/>
      <c r="B141" s="234"/>
      <c r="C141" s="235"/>
      <c r="D141" s="225" t="s">
        <v>161</v>
      </c>
      <c r="E141" s="236" t="s">
        <v>19</v>
      </c>
      <c r="F141" s="237" t="s">
        <v>1468</v>
      </c>
      <c r="G141" s="235"/>
      <c r="H141" s="238">
        <v>3.64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70</v>
      </c>
      <c r="AY141" s="244" t="s">
        <v>149</v>
      </c>
    </row>
    <row r="142" spans="1:51" s="14" customFormat="1" ht="12">
      <c r="A142" s="14"/>
      <c r="B142" s="234"/>
      <c r="C142" s="235"/>
      <c r="D142" s="225" t="s">
        <v>161</v>
      </c>
      <c r="E142" s="236" t="s">
        <v>19</v>
      </c>
      <c r="F142" s="237" t="s">
        <v>1464</v>
      </c>
      <c r="G142" s="235"/>
      <c r="H142" s="238">
        <v>0.15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70</v>
      </c>
      <c r="AY142" s="244" t="s">
        <v>149</v>
      </c>
    </row>
    <row r="143" spans="1:51" s="13" customFormat="1" ht="12">
      <c r="A143" s="13"/>
      <c r="B143" s="223"/>
      <c r="C143" s="224"/>
      <c r="D143" s="225" t="s">
        <v>161</v>
      </c>
      <c r="E143" s="226" t="s">
        <v>19</v>
      </c>
      <c r="F143" s="227" t="s">
        <v>1469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161</v>
      </c>
      <c r="AU143" s="233" t="s">
        <v>80</v>
      </c>
      <c r="AV143" s="13" t="s">
        <v>78</v>
      </c>
      <c r="AW143" s="13" t="s">
        <v>32</v>
      </c>
      <c r="AX143" s="13" t="s">
        <v>70</v>
      </c>
      <c r="AY143" s="233" t="s">
        <v>149</v>
      </c>
    </row>
    <row r="144" spans="1:51" s="14" customFormat="1" ht="12">
      <c r="A144" s="14"/>
      <c r="B144" s="234"/>
      <c r="C144" s="235"/>
      <c r="D144" s="225" t="s">
        <v>161</v>
      </c>
      <c r="E144" s="236" t="s">
        <v>19</v>
      </c>
      <c r="F144" s="237" t="s">
        <v>1462</v>
      </c>
      <c r="G144" s="235"/>
      <c r="H144" s="238">
        <v>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161</v>
      </c>
      <c r="AU144" s="244" t="s">
        <v>80</v>
      </c>
      <c r="AV144" s="14" t="s">
        <v>80</v>
      </c>
      <c r="AW144" s="14" t="s">
        <v>32</v>
      </c>
      <c r="AX144" s="14" t="s">
        <v>70</v>
      </c>
      <c r="AY144" s="244" t="s">
        <v>149</v>
      </c>
    </row>
    <row r="145" spans="1:51" s="14" customFormat="1" ht="12">
      <c r="A145" s="14"/>
      <c r="B145" s="234"/>
      <c r="C145" s="235"/>
      <c r="D145" s="225" t="s">
        <v>161</v>
      </c>
      <c r="E145" s="236" t="s">
        <v>19</v>
      </c>
      <c r="F145" s="237" t="s">
        <v>1470</v>
      </c>
      <c r="G145" s="235"/>
      <c r="H145" s="238">
        <v>3.88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161</v>
      </c>
      <c r="AU145" s="244" t="s">
        <v>80</v>
      </c>
      <c r="AV145" s="14" t="s">
        <v>80</v>
      </c>
      <c r="AW145" s="14" t="s">
        <v>32</v>
      </c>
      <c r="AX145" s="14" t="s">
        <v>70</v>
      </c>
      <c r="AY145" s="244" t="s">
        <v>149</v>
      </c>
    </row>
    <row r="146" spans="1:51" s="14" customFormat="1" ht="12">
      <c r="A146" s="14"/>
      <c r="B146" s="234"/>
      <c r="C146" s="235"/>
      <c r="D146" s="225" t="s">
        <v>161</v>
      </c>
      <c r="E146" s="236" t="s">
        <v>19</v>
      </c>
      <c r="F146" s="237" t="s">
        <v>1464</v>
      </c>
      <c r="G146" s="235"/>
      <c r="H146" s="238">
        <v>0.15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70</v>
      </c>
      <c r="AY146" s="244" t="s">
        <v>149</v>
      </c>
    </row>
    <row r="147" spans="1:51" s="13" customFormat="1" ht="12">
      <c r="A147" s="13"/>
      <c r="B147" s="223"/>
      <c r="C147" s="224"/>
      <c r="D147" s="225" t="s">
        <v>161</v>
      </c>
      <c r="E147" s="226" t="s">
        <v>19</v>
      </c>
      <c r="F147" s="227" t="s">
        <v>1471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161</v>
      </c>
      <c r="AU147" s="233" t="s">
        <v>80</v>
      </c>
      <c r="AV147" s="13" t="s">
        <v>78</v>
      </c>
      <c r="AW147" s="13" t="s">
        <v>32</v>
      </c>
      <c r="AX147" s="13" t="s">
        <v>70</v>
      </c>
      <c r="AY147" s="233" t="s">
        <v>149</v>
      </c>
    </row>
    <row r="148" spans="1:51" s="14" customFormat="1" ht="12">
      <c r="A148" s="14"/>
      <c r="B148" s="234"/>
      <c r="C148" s="235"/>
      <c r="D148" s="225" t="s">
        <v>161</v>
      </c>
      <c r="E148" s="236" t="s">
        <v>19</v>
      </c>
      <c r="F148" s="237" t="s">
        <v>1462</v>
      </c>
      <c r="G148" s="235"/>
      <c r="H148" s="238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161</v>
      </c>
      <c r="AU148" s="244" t="s">
        <v>80</v>
      </c>
      <c r="AV148" s="14" t="s">
        <v>80</v>
      </c>
      <c r="AW148" s="14" t="s">
        <v>32</v>
      </c>
      <c r="AX148" s="14" t="s">
        <v>70</v>
      </c>
      <c r="AY148" s="244" t="s">
        <v>149</v>
      </c>
    </row>
    <row r="149" spans="1:51" s="14" customFormat="1" ht="12">
      <c r="A149" s="14"/>
      <c r="B149" s="234"/>
      <c r="C149" s="235"/>
      <c r="D149" s="225" t="s">
        <v>161</v>
      </c>
      <c r="E149" s="236" t="s">
        <v>19</v>
      </c>
      <c r="F149" s="237" t="s">
        <v>1472</v>
      </c>
      <c r="G149" s="235"/>
      <c r="H149" s="238">
        <v>3.2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pans="1:51" s="14" customFormat="1" ht="12">
      <c r="A150" s="14"/>
      <c r="B150" s="234"/>
      <c r="C150" s="235"/>
      <c r="D150" s="225" t="s">
        <v>161</v>
      </c>
      <c r="E150" s="236" t="s">
        <v>19</v>
      </c>
      <c r="F150" s="237" t="s">
        <v>1464</v>
      </c>
      <c r="G150" s="235"/>
      <c r="H150" s="238">
        <v>0.15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161</v>
      </c>
      <c r="AU150" s="244" t="s">
        <v>80</v>
      </c>
      <c r="AV150" s="14" t="s">
        <v>80</v>
      </c>
      <c r="AW150" s="14" t="s">
        <v>32</v>
      </c>
      <c r="AX150" s="14" t="s">
        <v>70</v>
      </c>
      <c r="AY150" s="244" t="s">
        <v>149</v>
      </c>
    </row>
    <row r="151" spans="1:51" s="13" customFormat="1" ht="12">
      <c r="A151" s="13"/>
      <c r="B151" s="223"/>
      <c r="C151" s="224"/>
      <c r="D151" s="225" t="s">
        <v>161</v>
      </c>
      <c r="E151" s="226" t="s">
        <v>19</v>
      </c>
      <c r="F151" s="227" t="s">
        <v>1473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161</v>
      </c>
      <c r="AU151" s="233" t="s">
        <v>80</v>
      </c>
      <c r="AV151" s="13" t="s">
        <v>78</v>
      </c>
      <c r="AW151" s="13" t="s">
        <v>32</v>
      </c>
      <c r="AX151" s="13" t="s">
        <v>70</v>
      </c>
      <c r="AY151" s="233" t="s">
        <v>149</v>
      </c>
    </row>
    <row r="152" spans="1:51" s="14" customFormat="1" ht="12">
      <c r="A152" s="14"/>
      <c r="B152" s="234"/>
      <c r="C152" s="235"/>
      <c r="D152" s="225" t="s">
        <v>161</v>
      </c>
      <c r="E152" s="236" t="s">
        <v>19</v>
      </c>
      <c r="F152" s="237" t="s">
        <v>1474</v>
      </c>
      <c r="G152" s="235"/>
      <c r="H152" s="238">
        <v>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161</v>
      </c>
      <c r="AU152" s="244" t="s">
        <v>80</v>
      </c>
      <c r="AV152" s="14" t="s">
        <v>80</v>
      </c>
      <c r="AW152" s="14" t="s">
        <v>32</v>
      </c>
      <c r="AX152" s="14" t="s">
        <v>70</v>
      </c>
      <c r="AY152" s="244" t="s">
        <v>149</v>
      </c>
    </row>
    <row r="153" spans="1:51" s="14" customFormat="1" ht="12">
      <c r="A153" s="14"/>
      <c r="B153" s="234"/>
      <c r="C153" s="235"/>
      <c r="D153" s="225" t="s">
        <v>161</v>
      </c>
      <c r="E153" s="236" t="s">
        <v>19</v>
      </c>
      <c r="F153" s="237" t="s">
        <v>1475</v>
      </c>
      <c r="G153" s="235"/>
      <c r="H153" s="238">
        <v>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32</v>
      </c>
      <c r="AX153" s="14" t="s">
        <v>70</v>
      </c>
      <c r="AY153" s="244" t="s">
        <v>149</v>
      </c>
    </row>
    <row r="154" spans="1:51" s="14" customFormat="1" ht="12">
      <c r="A154" s="14"/>
      <c r="B154" s="234"/>
      <c r="C154" s="235"/>
      <c r="D154" s="225" t="s">
        <v>161</v>
      </c>
      <c r="E154" s="236" t="s">
        <v>19</v>
      </c>
      <c r="F154" s="237" t="s">
        <v>1464</v>
      </c>
      <c r="G154" s="235"/>
      <c r="H154" s="238">
        <v>0.15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161</v>
      </c>
      <c r="AU154" s="244" t="s">
        <v>80</v>
      </c>
      <c r="AV154" s="14" t="s">
        <v>80</v>
      </c>
      <c r="AW154" s="14" t="s">
        <v>32</v>
      </c>
      <c r="AX154" s="14" t="s">
        <v>70</v>
      </c>
      <c r="AY154" s="244" t="s">
        <v>149</v>
      </c>
    </row>
    <row r="155" spans="1:51" s="13" customFormat="1" ht="12">
      <c r="A155" s="13"/>
      <c r="B155" s="223"/>
      <c r="C155" s="224"/>
      <c r="D155" s="225" t="s">
        <v>161</v>
      </c>
      <c r="E155" s="226" t="s">
        <v>19</v>
      </c>
      <c r="F155" s="227" t="s">
        <v>1476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161</v>
      </c>
      <c r="AU155" s="233" t="s">
        <v>80</v>
      </c>
      <c r="AV155" s="13" t="s">
        <v>78</v>
      </c>
      <c r="AW155" s="13" t="s">
        <v>32</v>
      </c>
      <c r="AX155" s="13" t="s">
        <v>70</v>
      </c>
      <c r="AY155" s="233" t="s">
        <v>149</v>
      </c>
    </row>
    <row r="156" spans="1:51" s="14" customFormat="1" ht="12">
      <c r="A156" s="14"/>
      <c r="B156" s="234"/>
      <c r="C156" s="235"/>
      <c r="D156" s="225" t="s">
        <v>161</v>
      </c>
      <c r="E156" s="236" t="s">
        <v>19</v>
      </c>
      <c r="F156" s="237" t="s">
        <v>1477</v>
      </c>
      <c r="G156" s="235"/>
      <c r="H156" s="238">
        <v>0.76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161</v>
      </c>
      <c r="AU156" s="244" t="s">
        <v>80</v>
      </c>
      <c r="AV156" s="14" t="s">
        <v>80</v>
      </c>
      <c r="AW156" s="14" t="s">
        <v>32</v>
      </c>
      <c r="AX156" s="14" t="s">
        <v>70</v>
      </c>
      <c r="AY156" s="244" t="s">
        <v>149</v>
      </c>
    </row>
    <row r="157" spans="1:51" s="14" customFormat="1" ht="12">
      <c r="A157" s="14"/>
      <c r="B157" s="234"/>
      <c r="C157" s="235"/>
      <c r="D157" s="225" t="s">
        <v>161</v>
      </c>
      <c r="E157" s="236" t="s">
        <v>19</v>
      </c>
      <c r="F157" s="237" t="s">
        <v>1478</v>
      </c>
      <c r="G157" s="235"/>
      <c r="H157" s="238">
        <v>1.1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70</v>
      </c>
      <c r="AY157" s="244" t="s">
        <v>149</v>
      </c>
    </row>
    <row r="158" spans="1:51" s="14" customFormat="1" ht="12">
      <c r="A158" s="14"/>
      <c r="B158" s="234"/>
      <c r="C158" s="235"/>
      <c r="D158" s="225" t="s">
        <v>161</v>
      </c>
      <c r="E158" s="236" t="s">
        <v>19</v>
      </c>
      <c r="F158" s="237" t="s">
        <v>1464</v>
      </c>
      <c r="G158" s="235"/>
      <c r="H158" s="238">
        <v>0.15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161</v>
      </c>
      <c r="AU158" s="244" t="s">
        <v>80</v>
      </c>
      <c r="AV158" s="14" t="s">
        <v>80</v>
      </c>
      <c r="AW158" s="14" t="s">
        <v>32</v>
      </c>
      <c r="AX158" s="14" t="s">
        <v>70</v>
      </c>
      <c r="AY158" s="244" t="s">
        <v>149</v>
      </c>
    </row>
    <row r="159" spans="1:51" s="13" customFormat="1" ht="12">
      <c r="A159" s="13"/>
      <c r="B159" s="223"/>
      <c r="C159" s="224"/>
      <c r="D159" s="225" t="s">
        <v>161</v>
      </c>
      <c r="E159" s="226" t="s">
        <v>19</v>
      </c>
      <c r="F159" s="227" t="s">
        <v>1479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161</v>
      </c>
      <c r="AU159" s="233" t="s">
        <v>80</v>
      </c>
      <c r="AV159" s="13" t="s">
        <v>78</v>
      </c>
      <c r="AW159" s="13" t="s">
        <v>32</v>
      </c>
      <c r="AX159" s="13" t="s">
        <v>70</v>
      </c>
      <c r="AY159" s="233" t="s">
        <v>149</v>
      </c>
    </row>
    <row r="160" spans="1:51" s="14" customFormat="1" ht="12">
      <c r="A160" s="14"/>
      <c r="B160" s="234"/>
      <c r="C160" s="235"/>
      <c r="D160" s="225" t="s">
        <v>161</v>
      </c>
      <c r="E160" s="236" t="s">
        <v>19</v>
      </c>
      <c r="F160" s="237" t="s">
        <v>1480</v>
      </c>
      <c r="G160" s="235"/>
      <c r="H160" s="238">
        <v>0.66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161</v>
      </c>
      <c r="AU160" s="244" t="s">
        <v>80</v>
      </c>
      <c r="AV160" s="14" t="s">
        <v>80</v>
      </c>
      <c r="AW160" s="14" t="s">
        <v>32</v>
      </c>
      <c r="AX160" s="14" t="s">
        <v>70</v>
      </c>
      <c r="AY160" s="244" t="s">
        <v>149</v>
      </c>
    </row>
    <row r="161" spans="1:51" s="14" customFormat="1" ht="12">
      <c r="A161" s="14"/>
      <c r="B161" s="234"/>
      <c r="C161" s="235"/>
      <c r="D161" s="225" t="s">
        <v>161</v>
      </c>
      <c r="E161" s="236" t="s">
        <v>19</v>
      </c>
      <c r="F161" s="237" t="s">
        <v>1481</v>
      </c>
      <c r="G161" s="235"/>
      <c r="H161" s="238">
        <v>0.4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70</v>
      </c>
      <c r="AY161" s="244" t="s">
        <v>149</v>
      </c>
    </row>
    <row r="162" spans="1:51" s="14" customFormat="1" ht="12">
      <c r="A162" s="14"/>
      <c r="B162" s="234"/>
      <c r="C162" s="235"/>
      <c r="D162" s="225" t="s">
        <v>161</v>
      </c>
      <c r="E162" s="236" t="s">
        <v>19</v>
      </c>
      <c r="F162" s="237" t="s">
        <v>1464</v>
      </c>
      <c r="G162" s="235"/>
      <c r="H162" s="238">
        <v>0.15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161</v>
      </c>
      <c r="AU162" s="244" t="s">
        <v>80</v>
      </c>
      <c r="AV162" s="14" t="s">
        <v>80</v>
      </c>
      <c r="AW162" s="14" t="s">
        <v>32</v>
      </c>
      <c r="AX162" s="14" t="s">
        <v>70</v>
      </c>
      <c r="AY162" s="244" t="s">
        <v>149</v>
      </c>
    </row>
    <row r="163" spans="1:51" s="15" customFormat="1" ht="12">
      <c r="A163" s="15"/>
      <c r="B163" s="245"/>
      <c r="C163" s="246"/>
      <c r="D163" s="225" t="s">
        <v>161</v>
      </c>
      <c r="E163" s="247" t="s">
        <v>19</v>
      </c>
      <c r="F163" s="248" t="s">
        <v>207</v>
      </c>
      <c r="G163" s="246"/>
      <c r="H163" s="249">
        <v>31.77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161</v>
      </c>
      <c r="AU163" s="255" t="s">
        <v>80</v>
      </c>
      <c r="AV163" s="15" t="s">
        <v>174</v>
      </c>
      <c r="AW163" s="15" t="s">
        <v>32</v>
      </c>
      <c r="AX163" s="15" t="s">
        <v>78</v>
      </c>
      <c r="AY163" s="255" t="s">
        <v>149</v>
      </c>
    </row>
    <row r="164" spans="1:65" s="2" customFormat="1" ht="24.15" customHeight="1">
      <c r="A164" s="39"/>
      <c r="B164" s="40"/>
      <c r="C164" s="205" t="s">
        <v>195</v>
      </c>
      <c r="D164" s="205" t="s">
        <v>152</v>
      </c>
      <c r="E164" s="206" t="s">
        <v>1482</v>
      </c>
      <c r="F164" s="207" t="s">
        <v>1483</v>
      </c>
      <c r="G164" s="208" t="s">
        <v>310</v>
      </c>
      <c r="H164" s="209">
        <v>151.733</v>
      </c>
      <c r="I164" s="210"/>
      <c r="J164" s="211">
        <f>ROUND(I164*H164,2)</f>
        <v>0</v>
      </c>
      <c r="K164" s="207" t="s">
        <v>156</v>
      </c>
      <c r="L164" s="45"/>
      <c r="M164" s="212" t="s">
        <v>19</v>
      </c>
      <c r="N164" s="213" t="s">
        <v>41</v>
      </c>
      <c r="O164" s="85"/>
      <c r="P164" s="214">
        <f>O164*H164</f>
        <v>0</v>
      </c>
      <c r="Q164" s="214">
        <v>0.00237</v>
      </c>
      <c r="R164" s="214">
        <f>Q164*H164</f>
        <v>0.35960721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174</v>
      </c>
      <c r="AT164" s="216" t="s">
        <v>152</v>
      </c>
      <c r="AU164" s="216" t="s">
        <v>80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78</v>
      </c>
      <c r="BK164" s="217">
        <f>ROUND(I164*H164,2)</f>
        <v>0</v>
      </c>
      <c r="BL164" s="18" t="s">
        <v>174</v>
      </c>
      <c r="BM164" s="216" t="s">
        <v>1484</v>
      </c>
    </row>
    <row r="165" spans="1:47" s="2" customFormat="1" ht="12">
      <c r="A165" s="39"/>
      <c r="B165" s="40"/>
      <c r="C165" s="41"/>
      <c r="D165" s="218" t="s">
        <v>159</v>
      </c>
      <c r="E165" s="41"/>
      <c r="F165" s="219" t="s">
        <v>1485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159</v>
      </c>
      <c r="AU165" s="18" t="s">
        <v>80</v>
      </c>
    </row>
    <row r="166" spans="1:51" s="13" customFormat="1" ht="12">
      <c r="A166" s="13"/>
      <c r="B166" s="223"/>
      <c r="C166" s="224"/>
      <c r="D166" s="225" t="s">
        <v>161</v>
      </c>
      <c r="E166" s="226" t="s">
        <v>19</v>
      </c>
      <c r="F166" s="227" t="s">
        <v>1460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161</v>
      </c>
      <c r="AU166" s="233" t="s">
        <v>80</v>
      </c>
      <c r="AV166" s="13" t="s">
        <v>78</v>
      </c>
      <c r="AW166" s="13" t="s">
        <v>32</v>
      </c>
      <c r="AX166" s="13" t="s">
        <v>70</v>
      </c>
      <c r="AY166" s="233" t="s">
        <v>149</v>
      </c>
    </row>
    <row r="167" spans="1:51" s="13" customFormat="1" ht="12">
      <c r="A167" s="13"/>
      <c r="B167" s="223"/>
      <c r="C167" s="224"/>
      <c r="D167" s="225" t="s">
        <v>161</v>
      </c>
      <c r="E167" s="226" t="s">
        <v>19</v>
      </c>
      <c r="F167" s="227" t="s">
        <v>1461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161</v>
      </c>
      <c r="AU167" s="233" t="s">
        <v>80</v>
      </c>
      <c r="AV167" s="13" t="s">
        <v>78</v>
      </c>
      <c r="AW167" s="13" t="s">
        <v>32</v>
      </c>
      <c r="AX167" s="13" t="s">
        <v>70</v>
      </c>
      <c r="AY167" s="233" t="s">
        <v>149</v>
      </c>
    </row>
    <row r="168" spans="1:51" s="14" customFormat="1" ht="12">
      <c r="A168" s="14"/>
      <c r="B168" s="234"/>
      <c r="C168" s="235"/>
      <c r="D168" s="225" t="s">
        <v>161</v>
      </c>
      <c r="E168" s="236" t="s">
        <v>19</v>
      </c>
      <c r="F168" s="237" t="s">
        <v>1486</v>
      </c>
      <c r="G168" s="235"/>
      <c r="H168" s="238">
        <v>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70</v>
      </c>
      <c r="AY168" s="244" t="s">
        <v>149</v>
      </c>
    </row>
    <row r="169" spans="1:51" s="14" customFormat="1" ht="12">
      <c r="A169" s="14"/>
      <c r="B169" s="234"/>
      <c r="C169" s="235"/>
      <c r="D169" s="225" t="s">
        <v>161</v>
      </c>
      <c r="E169" s="236" t="s">
        <v>19</v>
      </c>
      <c r="F169" s="237" t="s">
        <v>1487</v>
      </c>
      <c r="G169" s="235"/>
      <c r="H169" s="238">
        <v>21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70</v>
      </c>
      <c r="AY169" s="244" t="s">
        <v>149</v>
      </c>
    </row>
    <row r="170" spans="1:51" s="13" customFormat="1" ht="12">
      <c r="A170" s="13"/>
      <c r="B170" s="223"/>
      <c r="C170" s="224"/>
      <c r="D170" s="225" t="s">
        <v>161</v>
      </c>
      <c r="E170" s="226" t="s">
        <v>19</v>
      </c>
      <c r="F170" s="227" t="s">
        <v>1465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161</v>
      </c>
      <c r="AU170" s="233" t="s">
        <v>80</v>
      </c>
      <c r="AV170" s="13" t="s">
        <v>78</v>
      </c>
      <c r="AW170" s="13" t="s">
        <v>32</v>
      </c>
      <c r="AX170" s="13" t="s">
        <v>70</v>
      </c>
      <c r="AY170" s="233" t="s">
        <v>149</v>
      </c>
    </row>
    <row r="171" spans="1:51" s="14" customFormat="1" ht="12">
      <c r="A171" s="14"/>
      <c r="B171" s="234"/>
      <c r="C171" s="235"/>
      <c r="D171" s="225" t="s">
        <v>161</v>
      </c>
      <c r="E171" s="236" t="s">
        <v>19</v>
      </c>
      <c r="F171" s="237" t="s">
        <v>1486</v>
      </c>
      <c r="G171" s="235"/>
      <c r="H171" s="238">
        <v>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70</v>
      </c>
      <c r="AY171" s="244" t="s">
        <v>149</v>
      </c>
    </row>
    <row r="172" spans="1:51" s="14" customFormat="1" ht="12">
      <c r="A172" s="14"/>
      <c r="B172" s="234"/>
      <c r="C172" s="235"/>
      <c r="D172" s="225" t="s">
        <v>161</v>
      </c>
      <c r="E172" s="236" t="s">
        <v>19</v>
      </c>
      <c r="F172" s="237" t="s">
        <v>1488</v>
      </c>
      <c r="G172" s="235"/>
      <c r="H172" s="238">
        <v>26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161</v>
      </c>
      <c r="AU172" s="244" t="s">
        <v>80</v>
      </c>
      <c r="AV172" s="14" t="s">
        <v>80</v>
      </c>
      <c r="AW172" s="14" t="s">
        <v>32</v>
      </c>
      <c r="AX172" s="14" t="s">
        <v>70</v>
      </c>
      <c r="AY172" s="244" t="s">
        <v>149</v>
      </c>
    </row>
    <row r="173" spans="1:51" s="13" customFormat="1" ht="12">
      <c r="A173" s="13"/>
      <c r="B173" s="223"/>
      <c r="C173" s="224"/>
      <c r="D173" s="225" t="s">
        <v>161</v>
      </c>
      <c r="E173" s="226" t="s">
        <v>19</v>
      </c>
      <c r="F173" s="227" t="s">
        <v>1467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161</v>
      </c>
      <c r="AU173" s="233" t="s">
        <v>80</v>
      </c>
      <c r="AV173" s="13" t="s">
        <v>78</v>
      </c>
      <c r="AW173" s="13" t="s">
        <v>32</v>
      </c>
      <c r="AX173" s="13" t="s">
        <v>70</v>
      </c>
      <c r="AY173" s="233" t="s">
        <v>149</v>
      </c>
    </row>
    <row r="174" spans="1:51" s="14" customFormat="1" ht="12">
      <c r="A174" s="14"/>
      <c r="B174" s="234"/>
      <c r="C174" s="235"/>
      <c r="D174" s="225" t="s">
        <v>161</v>
      </c>
      <c r="E174" s="236" t="s">
        <v>19</v>
      </c>
      <c r="F174" s="237" t="s">
        <v>1489</v>
      </c>
      <c r="G174" s="235"/>
      <c r="H174" s="238">
        <v>5.4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161</v>
      </c>
      <c r="AU174" s="244" t="s">
        <v>80</v>
      </c>
      <c r="AV174" s="14" t="s">
        <v>80</v>
      </c>
      <c r="AW174" s="14" t="s">
        <v>32</v>
      </c>
      <c r="AX174" s="14" t="s">
        <v>70</v>
      </c>
      <c r="AY174" s="244" t="s">
        <v>149</v>
      </c>
    </row>
    <row r="175" spans="1:51" s="14" customFormat="1" ht="12">
      <c r="A175" s="14"/>
      <c r="B175" s="234"/>
      <c r="C175" s="235"/>
      <c r="D175" s="225" t="s">
        <v>161</v>
      </c>
      <c r="E175" s="236" t="s">
        <v>19</v>
      </c>
      <c r="F175" s="237" t="s">
        <v>1490</v>
      </c>
      <c r="G175" s="235"/>
      <c r="H175" s="238">
        <v>22.5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161</v>
      </c>
      <c r="AU175" s="244" t="s">
        <v>80</v>
      </c>
      <c r="AV175" s="14" t="s">
        <v>80</v>
      </c>
      <c r="AW175" s="14" t="s">
        <v>32</v>
      </c>
      <c r="AX175" s="14" t="s">
        <v>70</v>
      </c>
      <c r="AY175" s="244" t="s">
        <v>149</v>
      </c>
    </row>
    <row r="176" spans="1:51" s="13" customFormat="1" ht="12">
      <c r="A176" s="13"/>
      <c r="B176" s="223"/>
      <c r="C176" s="224"/>
      <c r="D176" s="225" t="s">
        <v>161</v>
      </c>
      <c r="E176" s="226" t="s">
        <v>19</v>
      </c>
      <c r="F176" s="227" t="s">
        <v>1469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161</v>
      </c>
      <c r="AU176" s="233" t="s">
        <v>80</v>
      </c>
      <c r="AV176" s="13" t="s">
        <v>78</v>
      </c>
      <c r="AW176" s="13" t="s">
        <v>32</v>
      </c>
      <c r="AX176" s="13" t="s">
        <v>70</v>
      </c>
      <c r="AY176" s="233" t="s">
        <v>149</v>
      </c>
    </row>
    <row r="177" spans="1:51" s="14" customFormat="1" ht="12">
      <c r="A177" s="14"/>
      <c r="B177" s="234"/>
      <c r="C177" s="235"/>
      <c r="D177" s="225" t="s">
        <v>161</v>
      </c>
      <c r="E177" s="236" t="s">
        <v>19</v>
      </c>
      <c r="F177" s="237" t="s">
        <v>1489</v>
      </c>
      <c r="G177" s="235"/>
      <c r="H177" s="238">
        <v>5.4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161</v>
      </c>
      <c r="AU177" s="244" t="s">
        <v>80</v>
      </c>
      <c r="AV177" s="14" t="s">
        <v>80</v>
      </c>
      <c r="AW177" s="14" t="s">
        <v>32</v>
      </c>
      <c r="AX177" s="14" t="s">
        <v>70</v>
      </c>
      <c r="AY177" s="244" t="s">
        <v>149</v>
      </c>
    </row>
    <row r="178" spans="1:51" s="14" customFormat="1" ht="12">
      <c r="A178" s="14"/>
      <c r="B178" s="234"/>
      <c r="C178" s="235"/>
      <c r="D178" s="225" t="s">
        <v>161</v>
      </c>
      <c r="E178" s="236" t="s">
        <v>19</v>
      </c>
      <c r="F178" s="237" t="s">
        <v>1491</v>
      </c>
      <c r="G178" s="235"/>
      <c r="H178" s="238">
        <v>12.6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161</v>
      </c>
      <c r="AU178" s="244" t="s">
        <v>80</v>
      </c>
      <c r="AV178" s="14" t="s">
        <v>80</v>
      </c>
      <c r="AW178" s="14" t="s">
        <v>32</v>
      </c>
      <c r="AX178" s="14" t="s">
        <v>70</v>
      </c>
      <c r="AY178" s="244" t="s">
        <v>149</v>
      </c>
    </row>
    <row r="179" spans="1:51" s="13" customFormat="1" ht="12">
      <c r="A179" s="13"/>
      <c r="B179" s="223"/>
      <c r="C179" s="224"/>
      <c r="D179" s="225" t="s">
        <v>161</v>
      </c>
      <c r="E179" s="226" t="s">
        <v>19</v>
      </c>
      <c r="F179" s="227" t="s">
        <v>1471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161</v>
      </c>
      <c r="AU179" s="233" t="s">
        <v>80</v>
      </c>
      <c r="AV179" s="13" t="s">
        <v>78</v>
      </c>
      <c r="AW179" s="13" t="s">
        <v>32</v>
      </c>
      <c r="AX179" s="13" t="s">
        <v>70</v>
      </c>
      <c r="AY179" s="233" t="s">
        <v>149</v>
      </c>
    </row>
    <row r="180" spans="1:51" s="14" customFormat="1" ht="12">
      <c r="A180" s="14"/>
      <c r="B180" s="234"/>
      <c r="C180" s="235"/>
      <c r="D180" s="225" t="s">
        <v>161</v>
      </c>
      <c r="E180" s="236" t="s">
        <v>19</v>
      </c>
      <c r="F180" s="237" t="s">
        <v>1486</v>
      </c>
      <c r="G180" s="235"/>
      <c r="H180" s="238">
        <v>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70</v>
      </c>
      <c r="AY180" s="244" t="s">
        <v>149</v>
      </c>
    </row>
    <row r="181" spans="1:51" s="14" customFormat="1" ht="12">
      <c r="A181" s="14"/>
      <c r="B181" s="234"/>
      <c r="C181" s="235"/>
      <c r="D181" s="225" t="s">
        <v>161</v>
      </c>
      <c r="E181" s="236" t="s">
        <v>19</v>
      </c>
      <c r="F181" s="237" t="s">
        <v>1492</v>
      </c>
      <c r="G181" s="235"/>
      <c r="H181" s="238">
        <v>11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161</v>
      </c>
      <c r="AU181" s="244" t="s">
        <v>80</v>
      </c>
      <c r="AV181" s="14" t="s">
        <v>80</v>
      </c>
      <c r="AW181" s="14" t="s">
        <v>32</v>
      </c>
      <c r="AX181" s="14" t="s">
        <v>70</v>
      </c>
      <c r="AY181" s="244" t="s">
        <v>149</v>
      </c>
    </row>
    <row r="182" spans="1:51" s="13" customFormat="1" ht="12">
      <c r="A182" s="13"/>
      <c r="B182" s="223"/>
      <c r="C182" s="224"/>
      <c r="D182" s="225" t="s">
        <v>161</v>
      </c>
      <c r="E182" s="226" t="s">
        <v>19</v>
      </c>
      <c r="F182" s="227" t="s">
        <v>1473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161</v>
      </c>
      <c r="AU182" s="233" t="s">
        <v>80</v>
      </c>
      <c r="AV182" s="13" t="s">
        <v>78</v>
      </c>
      <c r="AW182" s="13" t="s">
        <v>32</v>
      </c>
      <c r="AX182" s="13" t="s">
        <v>70</v>
      </c>
      <c r="AY182" s="233" t="s">
        <v>149</v>
      </c>
    </row>
    <row r="183" spans="1:51" s="14" customFormat="1" ht="12">
      <c r="A183" s="14"/>
      <c r="B183" s="234"/>
      <c r="C183" s="235"/>
      <c r="D183" s="225" t="s">
        <v>161</v>
      </c>
      <c r="E183" s="236" t="s">
        <v>19</v>
      </c>
      <c r="F183" s="237" t="s">
        <v>1493</v>
      </c>
      <c r="G183" s="235"/>
      <c r="H183" s="238">
        <v>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161</v>
      </c>
      <c r="AU183" s="244" t="s">
        <v>80</v>
      </c>
      <c r="AV183" s="14" t="s">
        <v>80</v>
      </c>
      <c r="AW183" s="14" t="s">
        <v>32</v>
      </c>
      <c r="AX183" s="14" t="s">
        <v>70</v>
      </c>
      <c r="AY183" s="244" t="s">
        <v>149</v>
      </c>
    </row>
    <row r="184" spans="1:51" s="14" customFormat="1" ht="12">
      <c r="A184" s="14"/>
      <c r="B184" s="234"/>
      <c r="C184" s="235"/>
      <c r="D184" s="225" t="s">
        <v>161</v>
      </c>
      <c r="E184" s="236" t="s">
        <v>19</v>
      </c>
      <c r="F184" s="237" t="s">
        <v>1494</v>
      </c>
      <c r="G184" s="235"/>
      <c r="H184" s="238">
        <v>11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161</v>
      </c>
      <c r="AU184" s="244" t="s">
        <v>80</v>
      </c>
      <c r="AV184" s="14" t="s">
        <v>80</v>
      </c>
      <c r="AW184" s="14" t="s">
        <v>32</v>
      </c>
      <c r="AX184" s="14" t="s">
        <v>70</v>
      </c>
      <c r="AY184" s="244" t="s">
        <v>149</v>
      </c>
    </row>
    <row r="185" spans="1:51" s="13" customFormat="1" ht="12">
      <c r="A185" s="13"/>
      <c r="B185" s="223"/>
      <c r="C185" s="224"/>
      <c r="D185" s="225" t="s">
        <v>161</v>
      </c>
      <c r="E185" s="226" t="s">
        <v>19</v>
      </c>
      <c r="F185" s="227" t="s">
        <v>1476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161</v>
      </c>
      <c r="AU185" s="233" t="s">
        <v>80</v>
      </c>
      <c r="AV185" s="13" t="s">
        <v>78</v>
      </c>
      <c r="AW185" s="13" t="s">
        <v>32</v>
      </c>
      <c r="AX185" s="13" t="s">
        <v>70</v>
      </c>
      <c r="AY185" s="233" t="s">
        <v>149</v>
      </c>
    </row>
    <row r="186" spans="1:51" s="14" customFormat="1" ht="12">
      <c r="A186" s="14"/>
      <c r="B186" s="234"/>
      <c r="C186" s="235"/>
      <c r="D186" s="225" t="s">
        <v>161</v>
      </c>
      <c r="E186" s="236" t="s">
        <v>19</v>
      </c>
      <c r="F186" s="237" t="s">
        <v>1495</v>
      </c>
      <c r="G186" s="235"/>
      <c r="H186" s="238">
        <v>3.324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161</v>
      </c>
      <c r="AU186" s="244" t="s">
        <v>80</v>
      </c>
      <c r="AV186" s="14" t="s">
        <v>80</v>
      </c>
      <c r="AW186" s="14" t="s">
        <v>32</v>
      </c>
      <c r="AX186" s="14" t="s">
        <v>70</v>
      </c>
      <c r="AY186" s="244" t="s">
        <v>149</v>
      </c>
    </row>
    <row r="187" spans="1:51" s="14" customFormat="1" ht="12">
      <c r="A187" s="14"/>
      <c r="B187" s="234"/>
      <c r="C187" s="235"/>
      <c r="D187" s="225" t="s">
        <v>161</v>
      </c>
      <c r="E187" s="236" t="s">
        <v>19</v>
      </c>
      <c r="F187" s="237" t="s">
        <v>1496</v>
      </c>
      <c r="G187" s="235"/>
      <c r="H187" s="238">
        <v>4.709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161</v>
      </c>
      <c r="AU187" s="244" t="s">
        <v>80</v>
      </c>
      <c r="AV187" s="14" t="s">
        <v>80</v>
      </c>
      <c r="AW187" s="14" t="s">
        <v>32</v>
      </c>
      <c r="AX187" s="14" t="s">
        <v>70</v>
      </c>
      <c r="AY187" s="244" t="s">
        <v>149</v>
      </c>
    </row>
    <row r="188" spans="1:51" s="13" customFormat="1" ht="12">
      <c r="A188" s="13"/>
      <c r="B188" s="223"/>
      <c r="C188" s="224"/>
      <c r="D188" s="225" t="s">
        <v>161</v>
      </c>
      <c r="E188" s="226" t="s">
        <v>19</v>
      </c>
      <c r="F188" s="227" t="s">
        <v>1479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161</v>
      </c>
      <c r="AU188" s="233" t="s">
        <v>80</v>
      </c>
      <c r="AV188" s="13" t="s">
        <v>78</v>
      </c>
      <c r="AW188" s="13" t="s">
        <v>32</v>
      </c>
      <c r="AX188" s="13" t="s">
        <v>70</v>
      </c>
      <c r="AY188" s="233" t="s">
        <v>149</v>
      </c>
    </row>
    <row r="189" spans="1:51" s="14" customFormat="1" ht="12">
      <c r="A189" s="14"/>
      <c r="B189" s="234"/>
      <c r="C189" s="235"/>
      <c r="D189" s="225" t="s">
        <v>161</v>
      </c>
      <c r="E189" s="236" t="s">
        <v>19</v>
      </c>
      <c r="F189" s="237" t="s">
        <v>1497</v>
      </c>
      <c r="G189" s="235"/>
      <c r="H189" s="238">
        <v>2.4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161</v>
      </c>
      <c r="AU189" s="244" t="s">
        <v>80</v>
      </c>
      <c r="AV189" s="14" t="s">
        <v>80</v>
      </c>
      <c r="AW189" s="14" t="s">
        <v>32</v>
      </c>
      <c r="AX189" s="14" t="s">
        <v>70</v>
      </c>
      <c r="AY189" s="244" t="s">
        <v>149</v>
      </c>
    </row>
    <row r="190" spans="1:51" s="14" customFormat="1" ht="12">
      <c r="A190" s="14"/>
      <c r="B190" s="234"/>
      <c r="C190" s="235"/>
      <c r="D190" s="225" t="s">
        <v>161</v>
      </c>
      <c r="E190" s="236" t="s">
        <v>19</v>
      </c>
      <c r="F190" s="237" t="s">
        <v>1498</v>
      </c>
      <c r="G190" s="235"/>
      <c r="H190" s="238">
        <v>2.4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161</v>
      </c>
      <c r="AU190" s="244" t="s">
        <v>80</v>
      </c>
      <c r="AV190" s="14" t="s">
        <v>80</v>
      </c>
      <c r="AW190" s="14" t="s">
        <v>32</v>
      </c>
      <c r="AX190" s="14" t="s">
        <v>70</v>
      </c>
      <c r="AY190" s="244" t="s">
        <v>149</v>
      </c>
    </row>
    <row r="191" spans="1:51" s="15" customFormat="1" ht="12">
      <c r="A191" s="15"/>
      <c r="B191" s="245"/>
      <c r="C191" s="246"/>
      <c r="D191" s="225" t="s">
        <v>161</v>
      </c>
      <c r="E191" s="247" t="s">
        <v>19</v>
      </c>
      <c r="F191" s="248" t="s">
        <v>207</v>
      </c>
      <c r="G191" s="246"/>
      <c r="H191" s="249">
        <v>151.733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161</v>
      </c>
      <c r="AU191" s="255" t="s">
        <v>80</v>
      </c>
      <c r="AV191" s="15" t="s">
        <v>174</v>
      </c>
      <c r="AW191" s="15" t="s">
        <v>32</v>
      </c>
      <c r="AX191" s="15" t="s">
        <v>78</v>
      </c>
      <c r="AY191" s="255" t="s">
        <v>149</v>
      </c>
    </row>
    <row r="192" spans="1:65" s="2" customFormat="1" ht="24.15" customHeight="1">
      <c r="A192" s="39"/>
      <c r="B192" s="40"/>
      <c r="C192" s="205" t="s">
        <v>201</v>
      </c>
      <c r="D192" s="205" t="s">
        <v>152</v>
      </c>
      <c r="E192" s="206" t="s">
        <v>1499</v>
      </c>
      <c r="F192" s="207" t="s">
        <v>1500</v>
      </c>
      <c r="G192" s="208" t="s">
        <v>310</v>
      </c>
      <c r="H192" s="209">
        <v>151.733</v>
      </c>
      <c r="I192" s="210"/>
      <c r="J192" s="211">
        <f>ROUND(I192*H192,2)</f>
        <v>0</v>
      </c>
      <c r="K192" s="207" t="s">
        <v>156</v>
      </c>
      <c r="L192" s="45"/>
      <c r="M192" s="212" t="s">
        <v>19</v>
      </c>
      <c r="N192" s="213" t="s">
        <v>41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174</v>
      </c>
      <c r="AT192" s="216" t="s">
        <v>152</v>
      </c>
      <c r="AU192" s="216" t="s">
        <v>80</v>
      </c>
      <c r="AY192" s="18" t="s">
        <v>149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78</v>
      </c>
      <c r="BK192" s="217">
        <f>ROUND(I192*H192,2)</f>
        <v>0</v>
      </c>
      <c r="BL192" s="18" t="s">
        <v>174</v>
      </c>
      <c r="BM192" s="216" t="s">
        <v>1501</v>
      </c>
    </row>
    <row r="193" spans="1:47" s="2" customFormat="1" ht="12">
      <c r="A193" s="39"/>
      <c r="B193" s="40"/>
      <c r="C193" s="41"/>
      <c r="D193" s="218" t="s">
        <v>159</v>
      </c>
      <c r="E193" s="41"/>
      <c r="F193" s="219" t="s">
        <v>1502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159</v>
      </c>
      <c r="AU193" s="18" t="s">
        <v>80</v>
      </c>
    </row>
    <row r="194" spans="1:51" s="13" customFormat="1" ht="12">
      <c r="A194" s="13"/>
      <c r="B194" s="223"/>
      <c r="C194" s="224"/>
      <c r="D194" s="225" t="s">
        <v>161</v>
      </c>
      <c r="E194" s="226" t="s">
        <v>19</v>
      </c>
      <c r="F194" s="227" t="s">
        <v>1460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161</v>
      </c>
      <c r="AU194" s="233" t="s">
        <v>80</v>
      </c>
      <c r="AV194" s="13" t="s">
        <v>78</v>
      </c>
      <c r="AW194" s="13" t="s">
        <v>32</v>
      </c>
      <c r="AX194" s="13" t="s">
        <v>70</v>
      </c>
      <c r="AY194" s="233" t="s">
        <v>149</v>
      </c>
    </row>
    <row r="195" spans="1:51" s="13" customFormat="1" ht="12">
      <c r="A195" s="13"/>
      <c r="B195" s="223"/>
      <c r="C195" s="224"/>
      <c r="D195" s="225" t="s">
        <v>161</v>
      </c>
      <c r="E195" s="226" t="s">
        <v>19</v>
      </c>
      <c r="F195" s="227" t="s">
        <v>1461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161</v>
      </c>
      <c r="AU195" s="233" t="s">
        <v>80</v>
      </c>
      <c r="AV195" s="13" t="s">
        <v>78</v>
      </c>
      <c r="AW195" s="13" t="s">
        <v>32</v>
      </c>
      <c r="AX195" s="13" t="s">
        <v>70</v>
      </c>
      <c r="AY195" s="233" t="s">
        <v>149</v>
      </c>
    </row>
    <row r="196" spans="1:51" s="14" customFormat="1" ht="12">
      <c r="A196" s="14"/>
      <c r="B196" s="234"/>
      <c r="C196" s="235"/>
      <c r="D196" s="225" t="s">
        <v>161</v>
      </c>
      <c r="E196" s="236" t="s">
        <v>19</v>
      </c>
      <c r="F196" s="237" t="s">
        <v>1486</v>
      </c>
      <c r="G196" s="235"/>
      <c r="H196" s="238">
        <v>6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161</v>
      </c>
      <c r="AU196" s="244" t="s">
        <v>80</v>
      </c>
      <c r="AV196" s="14" t="s">
        <v>80</v>
      </c>
      <c r="AW196" s="14" t="s">
        <v>32</v>
      </c>
      <c r="AX196" s="14" t="s">
        <v>70</v>
      </c>
      <c r="AY196" s="244" t="s">
        <v>149</v>
      </c>
    </row>
    <row r="197" spans="1:51" s="14" customFormat="1" ht="12">
      <c r="A197" s="14"/>
      <c r="B197" s="234"/>
      <c r="C197" s="235"/>
      <c r="D197" s="225" t="s">
        <v>161</v>
      </c>
      <c r="E197" s="236" t="s">
        <v>19</v>
      </c>
      <c r="F197" s="237" t="s">
        <v>1487</v>
      </c>
      <c r="G197" s="235"/>
      <c r="H197" s="238">
        <v>21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161</v>
      </c>
      <c r="AU197" s="244" t="s">
        <v>80</v>
      </c>
      <c r="AV197" s="14" t="s">
        <v>80</v>
      </c>
      <c r="AW197" s="14" t="s">
        <v>32</v>
      </c>
      <c r="AX197" s="14" t="s">
        <v>70</v>
      </c>
      <c r="AY197" s="244" t="s">
        <v>149</v>
      </c>
    </row>
    <row r="198" spans="1:51" s="13" customFormat="1" ht="12">
      <c r="A198" s="13"/>
      <c r="B198" s="223"/>
      <c r="C198" s="224"/>
      <c r="D198" s="225" t="s">
        <v>161</v>
      </c>
      <c r="E198" s="226" t="s">
        <v>19</v>
      </c>
      <c r="F198" s="227" t="s">
        <v>1465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161</v>
      </c>
      <c r="AU198" s="233" t="s">
        <v>80</v>
      </c>
      <c r="AV198" s="13" t="s">
        <v>78</v>
      </c>
      <c r="AW198" s="13" t="s">
        <v>32</v>
      </c>
      <c r="AX198" s="13" t="s">
        <v>70</v>
      </c>
      <c r="AY198" s="233" t="s">
        <v>149</v>
      </c>
    </row>
    <row r="199" spans="1:51" s="14" customFormat="1" ht="12">
      <c r="A199" s="14"/>
      <c r="B199" s="234"/>
      <c r="C199" s="235"/>
      <c r="D199" s="225" t="s">
        <v>161</v>
      </c>
      <c r="E199" s="236" t="s">
        <v>19</v>
      </c>
      <c r="F199" s="237" t="s">
        <v>1486</v>
      </c>
      <c r="G199" s="235"/>
      <c r="H199" s="238">
        <v>6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161</v>
      </c>
      <c r="AU199" s="244" t="s">
        <v>80</v>
      </c>
      <c r="AV199" s="14" t="s">
        <v>80</v>
      </c>
      <c r="AW199" s="14" t="s">
        <v>32</v>
      </c>
      <c r="AX199" s="14" t="s">
        <v>70</v>
      </c>
      <c r="AY199" s="244" t="s">
        <v>149</v>
      </c>
    </row>
    <row r="200" spans="1:51" s="14" customFormat="1" ht="12">
      <c r="A200" s="14"/>
      <c r="B200" s="234"/>
      <c r="C200" s="235"/>
      <c r="D200" s="225" t="s">
        <v>161</v>
      </c>
      <c r="E200" s="236" t="s">
        <v>19</v>
      </c>
      <c r="F200" s="237" t="s">
        <v>1488</v>
      </c>
      <c r="G200" s="235"/>
      <c r="H200" s="238">
        <v>26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161</v>
      </c>
      <c r="AU200" s="244" t="s">
        <v>80</v>
      </c>
      <c r="AV200" s="14" t="s">
        <v>80</v>
      </c>
      <c r="AW200" s="14" t="s">
        <v>32</v>
      </c>
      <c r="AX200" s="14" t="s">
        <v>70</v>
      </c>
      <c r="AY200" s="244" t="s">
        <v>149</v>
      </c>
    </row>
    <row r="201" spans="1:51" s="13" customFormat="1" ht="12">
      <c r="A201" s="13"/>
      <c r="B201" s="223"/>
      <c r="C201" s="224"/>
      <c r="D201" s="225" t="s">
        <v>161</v>
      </c>
      <c r="E201" s="226" t="s">
        <v>19</v>
      </c>
      <c r="F201" s="227" t="s">
        <v>1467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161</v>
      </c>
      <c r="AU201" s="233" t="s">
        <v>80</v>
      </c>
      <c r="AV201" s="13" t="s">
        <v>78</v>
      </c>
      <c r="AW201" s="13" t="s">
        <v>32</v>
      </c>
      <c r="AX201" s="13" t="s">
        <v>70</v>
      </c>
      <c r="AY201" s="233" t="s">
        <v>149</v>
      </c>
    </row>
    <row r="202" spans="1:51" s="14" customFormat="1" ht="12">
      <c r="A202" s="14"/>
      <c r="B202" s="234"/>
      <c r="C202" s="235"/>
      <c r="D202" s="225" t="s">
        <v>161</v>
      </c>
      <c r="E202" s="236" t="s">
        <v>19</v>
      </c>
      <c r="F202" s="237" t="s">
        <v>1489</v>
      </c>
      <c r="G202" s="235"/>
      <c r="H202" s="238">
        <v>5.4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161</v>
      </c>
      <c r="AU202" s="244" t="s">
        <v>80</v>
      </c>
      <c r="AV202" s="14" t="s">
        <v>80</v>
      </c>
      <c r="AW202" s="14" t="s">
        <v>32</v>
      </c>
      <c r="AX202" s="14" t="s">
        <v>70</v>
      </c>
      <c r="AY202" s="244" t="s">
        <v>149</v>
      </c>
    </row>
    <row r="203" spans="1:51" s="14" customFormat="1" ht="12">
      <c r="A203" s="14"/>
      <c r="B203" s="234"/>
      <c r="C203" s="235"/>
      <c r="D203" s="225" t="s">
        <v>161</v>
      </c>
      <c r="E203" s="236" t="s">
        <v>19</v>
      </c>
      <c r="F203" s="237" t="s">
        <v>1490</v>
      </c>
      <c r="G203" s="235"/>
      <c r="H203" s="238">
        <v>22.5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161</v>
      </c>
      <c r="AU203" s="244" t="s">
        <v>80</v>
      </c>
      <c r="AV203" s="14" t="s">
        <v>80</v>
      </c>
      <c r="AW203" s="14" t="s">
        <v>32</v>
      </c>
      <c r="AX203" s="14" t="s">
        <v>70</v>
      </c>
      <c r="AY203" s="244" t="s">
        <v>149</v>
      </c>
    </row>
    <row r="204" spans="1:51" s="13" customFormat="1" ht="12">
      <c r="A204" s="13"/>
      <c r="B204" s="223"/>
      <c r="C204" s="224"/>
      <c r="D204" s="225" t="s">
        <v>161</v>
      </c>
      <c r="E204" s="226" t="s">
        <v>19</v>
      </c>
      <c r="F204" s="227" t="s">
        <v>1469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161</v>
      </c>
      <c r="AU204" s="233" t="s">
        <v>80</v>
      </c>
      <c r="AV204" s="13" t="s">
        <v>78</v>
      </c>
      <c r="AW204" s="13" t="s">
        <v>32</v>
      </c>
      <c r="AX204" s="13" t="s">
        <v>70</v>
      </c>
      <c r="AY204" s="233" t="s">
        <v>149</v>
      </c>
    </row>
    <row r="205" spans="1:51" s="14" customFormat="1" ht="12">
      <c r="A205" s="14"/>
      <c r="B205" s="234"/>
      <c r="C205" s="235"/>
      <c r="D205" s="225" t="s">
        <v>161</v>
      </c>
      <c r="E205" s="236" t="s">
        <v>19</v>
      </c>
      <c r="F205" s="237" t="s">
        <v>1489</v>
      </c>
      <c r="G205" s="235"/>
      <c r="H205" s="238">
        <v>5.4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161</v>
      </c>
      <c r="AU205" s="244" t="s">
        <v>80</v>
      </c>
      <c r="AV205" s="14" t="s">
        <v>80</v>
      </c>
      <c r="AW205" s="14" t="s">
        <v>32</v>
      </c>
      <c r="AX205" s="14" t="s">
        <v>70</v>
      </c>
      <c r="AY205" s="244" t="s">
        <v>149</v>
      </c>
    </row>
    <row r="206" spans="1:51" s="14" customFormat="1" ht="12">
      <c r="A206" s="14"/>
      <c r="B206" s="234"/>
      <c r="C206" s="235"/>
      <c r="D206" s="225" t="s">
        <v>161</v>
      </c>
      <c r="E206" s="236" t="s">
        <v>19</v>
      </c>
      <c r="F206" s="237" t="s">
        <v>1491</v>
      </c>
      <c r="G206" s="235"/>
      <c r="H206" s="238">
        <v>12.6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161</v>
      </c>
      <c r="AU206" s="244" t="s">
        <v>80</v>
      </c>
      <c r="AV206" s="14" t="s">
        <v>80</v>
      </c>
      <c r="AW206" s="14" t="s">
        <v>32</v>
      </c>
      <c r="AX206" s="14" t="s">
        <v>70</v>
      </c>
      <c r="AY206" s="244" t="s">
        <v>149</v>
      </c>
    </row>
    <row r="207" spans="1:51" s="13" customFormat="1" ht="12">
      <c r="A207" s="13"/>
      <c r="B207" s="223"/>
      <c r="C207" s="224"/>
      <c r="D207" s="225" t="s">
        <v>161</v>
      </c>
      <c r="E207" s="226" t="s">
        <v>19</v>
      </c>
      <c r="F207" s="227" t="s">
        <v>1471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161</v>
      </c>
      <c r="AU207" s="233" t="s">
        <v>80</v>
      </c>
      <c r="AV207" s="13" t="s">
        <v>78</v>
      </c>
      <c r="AW207" s="13" t="s">
        <v>32</v>
      </c>
      <c r="AX207" s="13" t="s">
        <v>70</v>
      </c>
      <c r="AY207" s="233" t="s">
        <v>149</v>
      </c>
    </row>
    <row r="208" spans="1:51" s="14" customFormat="1" ht="12">
      <c r="A208" s="14"/>
      <c r="B208" s="234"/>
      <c r="C208" s="235"/>
      <c r="D208" s="225" t="s">
        <v>161</v>
      </c>
      <c r="E208" s="236" t="s">
        <v>19</v>
      </c>
      <c r="F208" s="237" t="s">
        <v>1486</v>
      </c>
      <c r="G208" s="235"/>
      <c r="H208" s="238">
        <v>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161</v>
      </c>
      <c r="AU208" s="244" t="s">
        <v>80</v>
      </c>
      <c r="AV208" s="14" t="s">
        <v>80</v>
      </c>
      <c r="AW208" s="14" t="s">
        <v>32</v>
      </c>
      <c r="AX208" s="14" t="s">
        <v>70</v>
      </c>
      <c r="AY208" s="244" t="s">
        <v>149</v>
      </c>
    </row>
    <row r="209" spans="1:51" s="14" customFormat="1" ht="12">
      <c r="A209" s="14"/>
      <c r="B209" s="234"/>
      <c r="C209" s="235"/>
      <c r="D209" s="225" t="s">
        <v>161</v>
      </c>
      <c r="E209" s="236" t="s">
        <v>19</v>
      </c>
      <c r="F209" s="237" t="s">
        <v>1492</v>
      </c>
      <c r="G209" s="235"/>
      <c r="H209" s="238">
        <v>11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161</v>
      </c>
      <c r="AU209" s="244" t="s">
        <v>80</v>
      </c>
      <c r="AV209" s="14" t="s">
        <v>80</v>
      </c>
      <c r="AW209" s="14" t="s">
        <v>32</v>
      </c>
      <c r="AX209" s="14" t="s">
        <v>70</v>
      </c>
      <c r="AY209" s="244" t="s">
        <v>149</v>
      </c>
    </row>
    <row r="210" spans="1:51" s="13" customFormat="1" ht="12">
      <c r="A210" s="13"/>
      <c r="B210" s="223"/>
      <c r="C210" s="224"/>
      <c r="D210" s="225" t="s">
        <v>161</v>
      </c>
      <c r="E210" s="226" t="s">
        <v>19</v>
      </c>
      <c r="F210" s="227" t="s">
        <v>1473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161</v>
      </c>
      <c r="AU210" s="233" t="s">
        <v>80</v>
      </c>
      <c r="AV210" s="13" t="s">
        <v>78</v>
      </c>
      <c r="AW210" s="13" t="s">
        <v>32</v>
      </c>
      <c r="AX210" s="13" t="s">
        <v>70</v>
      </c>
      <c r="AY210" s="233" t="s">
        <v>149</v>
      </c>
    </row>
    <row r="211" spans="1:51" s="14" customFormat="1" ht="12">
      <c r="A211" s="14"/>
      <c r="B211" s="234"/>
      <c r="C211" s="235"/>
      <c r="D211" s="225" t="s">
        <v>161</v>
      </c>
      <c r="E211" s="236" t="s">
        <v>19</v>
      </c>
      <c r="F211" s="237" t="s">
        <v>1493</v>
      </c>
      <c r="G211" s="235"/>
      <c r="H211" s="238">
        <v>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161</v>
      </c>
      <c r="AU211" s="244" t="s">
        <v>80</v>
      </c>
      <c r="AV211" s="14" t="s">
        <v>80</v>
      </c>
      <c r="AW211" s="14" t="s">
        <v>32</v>
      </c>
      <c r="AX211" s="14" t="s">
        <v>70</v>
      </c>
      <c r="AY211" s="244" t="s">
        <v>149</v>
      </c>
    </row>
    <row r="212" spans="1:51" s="14" customFormat="1" ht="12">
      <c r="A212" s="14"/>
      <c r="B212" s="234"/>
      <c r="C212" s="235"/>
      <c r="D212" s="225" t="s">
        <v>161</v>
      </c>
      <c r="E212" s="236" t="s">
        <v>19</v>
      </c>
      <c r="F212" s="237" t="s">
        <v>1494</v>
      </c>
      <c r="G212" s="235"/>
      <c r="H212" s="238">
        <v>11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161</v>
      </c>
      <c r="AU212" s="244" t="s">
        <v>80</v>
      </c>
      <c r="AV212" s="14" t="s">
        <v>80</v>
      </c>
      <c r="AW212" s="14" t="s">
        <v>32</v>
      </c>
      <c r="AX212" s="14" t="s">
        <v>70</v>
      </c>
      <c r="AY212" s="244" t="s">
        <v>149</v>
      </c>
    </row>
    <row r="213" spans="1:51" s="13" customFormat="1" ht="12">
      <c r="A213" s="13"/>
      <c r="B213" s="223"/>
      <c r="C213" s="224"/>
      <c r="D213" s="225" t="s">
        <v>161</v>
      </c>
      <c r="E213" s="226" t="s">
        <v>19</v>
      </c>
      <c r="F213" s="227" t="s">
        <v>1476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161</v>
      </c>
      <c r="AU213" s="233" t="s">
        <v>80</v>
      </c>
      <c r="AV213" s="13" t="s">
        <v>78</v>
      </c>
      <c r="AW213" s="13" t="s">
        <v>32</v>
      </c>
      <c r="AX213" s="13" t="s">
        <v>70</v>
      </c>
      <c r="AY213" s="233" t="s">
        <v>149</v>
      </c>
    </row>
    <row r="214" spans="1:51" s="14" customFormat="1" ht="12">
      <c r="A214" s="14"/>
      <c r="B214" s="234"/>
      <c r="C214" s="235"/>
      <c r="D214" s="225" t="s">
        <v>161</v>
      </c>
      <c r="E214" s="236" t="s">
        <v>19</v>
      </c>
      <c r="F214" s="237" t="s">
        <v>1495</v>
      </c>
      <c r="G214" s="235"/>
      <c r="H214" s="238">
        <v>3.324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161</v>
      </c>
      <c r="AU214" s="244" t="s">
        <v>80</v>
      </c>
      <c r="AV214" s="14" t="s">
        <v>80</v>
      </c>
      <c r="AW214" s="14" t="s">
        <v>32</v>
      </c>
      <c r="AX214" s="14" t="s">
        <v>70</v>
      </c>
      <c r="AY214" s="244" t="s">
        <v>149</v>
      </c>
    </row>
    <row r="215" spans="1:51" s="14" customFormat="1" ht="12">
      <c r="A215" s="14"/>
      <c r="B215" s="234"/>
      <c r="C215" s="235"/>
      <c r="D215" s="225" t="s">
        <v>161</v>
      </c>
      <c r="E215" s="236" t="s">
        <v>19</v>
      </c>
      <c r="F215" s="237" t="s">
        <v>1496</v>
      </c>
      <c r="G215" s="235"/>
      <c r="H215" s="238">
        <v>4.709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161</v>
      </c>
      <c r="AU215" s="244" t="s">
        <v>80</v>
      </c>
      <c r="AV215" s="14" t="s">
        <v>80</v>
      </c>
      <c r="AW215" s="14" t="s">
        <v>32</v>
      </c>
      <c r="AX215" s="14" t="s">
        <v>70</v>
      </c>
      <c r="AY215" s="244" t="s">
        <v>149</v>
      </c>
    </row>
    <row r="216" spans="1:51" s="13" customFormat="1" ht="12">
      <c r="A216" s="13"/>
      <c r="B216" s="223"/>
      <c r="C216" s="224"/>
      <c r="D216" s="225" t="s">
        <v>161</v>
      </c>
      <c r="E216" s="226" t="s">
        <v>19</v>
      </c>
      <c r="F216" s="227" t="s">
        <v>1479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161</v>
      </c>
      <c r="AU216" s="233" t="s">
        <v>80</v>
      </c>
      <c r="AV216" s="13" t="s">
        <v>78</v>
      </c>
      <c r="AW216" s="13" t="s">
        <v>32</v>
      </c>
      <c r="AX216" s="13" t="s">
        <v>70</v>
      </c>
      <c r="AY216" s="233" t="s">
        <v>149</v>
      </c>
    </row>
    <row r="217" spans="1:51" s="14" customFormat="1" ht="12">
      <c r="A217" s="14"/>
      <c r="B217" s="234"/>
      <c r="C217" s="235"/>
      <c r="D217" s="225" t="s">
        <v>161</v>
      </c>
      <c r="E217" s="236" t="s">
        <v>19</v>
      </c>
      <c r="F217" s="237" t="s">
        <v>1497</v>
      </c>
      <c r="G217" s="235"/>
      <c r="H217" s="238">
        <v>2.4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161</v>
      </c>
      <c r="AU217" s="244" t="s">
        <v>80</v>
      </c>
      <c r="AV217" s="14" t="s">
        <v>80</v>
      </c>
      <c r="AW217" s="14" t="s">
        <v>32</v>
      </c>
      <c r="AX217" s="14" t="s">
        <v>70</v>
      </c>
      <c r="AY217" s="244" t="s">
        <v>149</v>
      </c>
    </row>
    <row r="218" spans="1:51" s="14" customFormat="1" ht="12">
      <c r="A218" s="14"/>
      <c r="B218" s="234"/>
      <c r="C218" s="235"/>
      <c r="D218" s="225" t="s">
        <v>161</v>
      </c>
      <c r="E218" s="236" t="s">
        <v>19</v>
      </c>
      <c r="F218" s="237" t="s">
        <v>1498</v>
      </c>
      <c r="G218" s="235"/>
      <c r="H218" s="238">
        <v>2.4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161</v>
      </c>
      <c r="AU218" s="244" t="s">
        <v>80</v>
      </c>
      <c r="AV218" s="14" t="s">
        <v>80</v>
      </c>
      <c r="AW218" s="14" t="s">
        <v>32</v>
      </c>
      <c r="AX218" s="14" t="s">
        <v>70</v>
      </c>
      <c r="AY218" s="244" t="s">
        <v>149</v>
      </c>
    </row>
    <row r="219" spans="1:51" s="15" customFormat="1" ht="12">
      <c r="A219" s="15"/>
      <c r="B219" s="245"/>
      <c r="C219" s="246"/>
      <c r="D219" s="225" t="s">
        <v>161</v>
      </c>
      <c r="E219" s="247" t="s">
        <v>19</v>
      </c>
      <c r="F219" s="248" t="s">
        <v>207</v>
      </c>
      <c r="G219" s="246"/>
      <c r="H219" s="249">
        <v>151.733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161</v>
      </c>
      <c r="AU219" s="255" t="s">
        <v>80</v>
      </c>
      <c r="AV219" s="15" t="s">
        <v>174</v>
      </c>
      <c r="AW219" s="15" t="s">
        <v>32</v>
      </c>
      <c r="AX219" s="15" t="s">
        <v>78</v>
      </c>
      <c r="AY219" s="255" t="s">
        <v>149</v>
      </c>
    </row>
    <row r="220" spans="1:65" s="2" customFormat="1" ht="24.15" customHeight="1">
      <c r="A220" s="39"/>
      <c r="B220" s="40"/>
      <c r="C220" s="205" t="s">
        <v>208</v>
      </c>
      <c r="D220" s="205" t="s">
        <v>152</v>
      </c>
      <c r="E220" s="206" t="s">
        <v>1503</v>
      </c>
      <c r="F220" s="207" t="s">
        <v>1504</v>
      </c>
      <c r="G220" s="208" t="s">
        <v>443</v>
      </c>
      <c r="H220" s="209">
        <v>7.485</v>
      </c>
      <c r="I220" s="210"/>
      <c r="J220" s="211">
        <f>ROUND(I220*H220,2)</f>
        <v>0</v>
      </c>
      <c r="K220" s="207" t="s">
        <v>156</v>
      </c>
      <c r="L220" s="45"/>
      <c r="M220" s="212" t="s">
        <v>19</v>
      </c>
      <c r="N220" s="213" t="s">
        <v>41</v>
      </c>
      <c r="O220" s="85"/>
      <c r="P220" s="214">
        <f>O220*H220</f>
        <v>0</v>
      </c>
      <c r="Q220" s="214">
        <v>1.04359</v>
      </c>
      <c r="R220" s="214">
        <f>Q220*H220</f>
        <v>7.8112711500000005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174</v>
      </c>
      <c r="AT220" s="216" t="s">
        <v>152</v>
      </c>
      <c r="AU220" s="216" t="s">
        <v>80</v>
      </c>
      <c r="AY220" s="18" t="s">
        <v>149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78</v>
      </c>
      <c r="BK220" s="217">
        <f>ROUND(I220*H220,2)</f>
        <v>0</v>
      </c>
      <c r="BL220" s="18" t="s">
        <v>174</v>
      </c>
      <c r="BM220" s="216" t="s">
        <v>1505</v>
      </c>
    </row>
    <row r="221" spans="1:47" s="2" customFormat="1" ht="12">
      <c r="A221" s="39"/>
      <c r="B221" s="40"/>
      <c r="C221" s="41"/>
      <c r="D221" s="218" t="s">
        <v>159</v>
      </c>
      <c r="E221" s="41"/>
      <c r="F221" s="219" t="s">
        <v>1506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159</v>
      </c>
      <c r="AU221" s="18" t="s">
        <v>80</v>
      </c>
    </row>
    <row r="222" spans="1:51" s="14" customFormat="1" ht="12">
      <c r="A222" s="14"/>
      <c r="B222" s="234"/>
      <c r="C222" s="235"/>
      <c r="D222" s="225" t="s">
        <v>161</v>
      </c>
      <c r="E222" s="236" t="s">
        <v>19</v>
      </c>
      <c r="F222" s="237" t="s">
        <v>1507</v>
      </c>
      <c r="G222" s="235"/>
      <c r="H222" s="238">
        <v>7.485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161</v>
      </c>
      <c r="AU222" s="244" t="s">
        <v>80</v>
      </c>
      <c r="AV222" s="14" t="s">
        <v>80</v>
      </c>
      <c r="AW222" s="14" t="s">
        <v>32</v>
      </c>
      <c r="AX222" s="14" t="s">
        <v>78</v>
      </c>
      <c r="AY222" s="244" t="s">
        <v>149</v>
      </c>
    </row>
    <row r="223" spans="1:65" s="2" customFormat="1" ht="55.5" customHeight="1">
      <c r="A223" s="39"/>
      <c r="B223" s="40"/>
      <c r="C223" s="205" t="s">
        <v>214</v>
      </c>
      <c r="D223" s="205" t="s">
        <v>152</v>
      </c>
      <c r="E223" s="206" t="s">
        <v>1508</v>
      </c>
      <c r="F223" s="207" t="s">
        <v>1509</v>
      </c>
      <c r="G223" s="208" t="s">
        <v>391</v>
      </c>
      <c r="H223" s="209">
        <v>0.9</v>
      </c>
      <c r="I223" s="210"/>
      <c r="J223" s="211">
        <f>ROUND(I223*H223,2)</f>
        <v>0</v>
      </c>
      <c r="K223" s="207" t="s">
        <v>156</v>
      </c>
      <c r="L223" s="45"/>
      <c r="M223" s="212" t="s">
        <v>19</v>
      </c>
      <c r="N223" s="213" t="s">
        <v>41</v>
      </c>
      <c r="O223" s="85"/>
      <c r="P223" s="214">
        <f>O223*H223</f>
        <v>0</v>
      </c>
      <c r="Q223" s="214">
        <v>2.96771</v>
      </c>
      <c r="R223" s="214">
        <f>Q223*H223</f>
        <v>2.6709389999999997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174</v>
      </c>
      <c r="AT223" s="216" t="s">
        <v>152</v>
      </c>
      <c r="AU223" s="216" t="s">
        <v>80</v>
      </c>
      <c r="AY223" s="18" t="s">
        <v>149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78</v>
      </c>
      <c r="BK223" s="217">
        <f>ROUND(I223*H223,2)</f>
        <v>0</v>
      </c>
      <c r="BL223" s="18" t="s">
        <v>174</v>
      </c>
      <c r="BM223" s="216" t="s">
        <v>1510</v>
      </c>
    </row>
    <row r="224" spans="1:47" s="2" customFormat="1" ht="12">
      <c r="A224" s="39"/>
      <c r="B224" s="40"/>
      <c r="C224" s="41"/>
      <c r="D224" s="218" t="s">
        <v>159</v>
      </c>
      <c r="E224" s="41"/>
      <c r="F224" s="219" t="s">
        <v>1511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159</v>
      </c>
      <c r="AU224" s="18" t="s">
        <v>80</v>
      </c>
    </row>
    <row r="225" spans="1:51" s="14" customFormat="1" ht="12">
      <c r="A225" s="14"/>
      <c r="B225" s="234"/>
      <c r="C225" s="235"/>
      <c r="D225" s="225" t="s">
        <v>161</v>
      </c>
      <c r="E225" s="236" t="s">
        <v>19</v>
      </c>
      <c r="F225" s="237" t="s">
        <v>1512</v>
      </c>
      <c r="G225" s="235"/>
      <c r="H225" s="238">
        <v>0.9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161</v>
      </c>
      <c r="AU225" s="244" t="s">
        <v>80</v>
      </c>
      <c r="AV225" s="14" t="s">
        <v>80</v>
      </c>
      <c r="AW225" s="14" t="s">
        <v>32</v>
      </c>
      <c r="AX225" s="14" t="s">
        <v>78</v>
      </c>
      <c r="AY225" s="244" t="s">
        <v>149</v>
      </c>
    </row>
    <row r="226" spans="1:63" s="12" customFormat="1" ht="22.8" customHeight="1">
      <c r="A226" s="12"/>
      <c r="B226" s="189"/>
      <c r="C226" s="190"/>
      <c r="D226" s="191" t="s">
        <v>69</v>
      </c>
      <c r="E226" s="203" t="s">
        <v>174</v>
      </c>
      <c r="F226" s="203" t="s">
        <v>595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SUM(P227:P235)</f>
        <v>0</v>
      </c>
      <c r="Q226" s="197"/>
      <c r="R226" s="198">
        <f>SUM(R227:R235)</f>
        <v>16.065</v>
      </c>
      <c r="S226" s="197"/>
      <c r="T226" s="199">
        <f>SUM(T227:T235)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78</v>
      </c>
      <c r="AT226" s="201" t="s">
        <v>69</v>
      </c>
      <c r="AU226" s="201" t="s">
        <v>78</v>
      </c>
      <c r="AY226" s="200" t="s">
        <v>149</v>
      </c>
      <c r="BK226" s="202">
        <f>SUM(BK227:BK235)</f>
        <v>0</v>
      </c>
    </row>
    <row r="227" spans="1:65" s="2" customFormat="1" ht="24.15" customHeight="1">
      <c r="A227" s="39"/>
      <c r="B227" s="40"/>
      <c r="C227" s="205" t="s">
        <v>220</v>
      </c>
      <c r="D227" s="205" t="s">
        <v>152</v>
      </c>
      <c r="E227" s="206" t="s">
        <v>1513</v>
      </c>
      <c r="F227" s="207" t="s">
        <v>1514</v>
      </c>
      <c r="G227" s="208" t="s">
        <v>310</v>
      </c>
      <c r="H227" s="209">
        <v>119.5</v>
      </c>
      <c r="I227" s="210"/>
      <c r="J227" s="211">
        <f>ROUND(I227*H227,2)</f>
        <v>0</v>
      </c>
      <c r="K227" s="207" t="s">
        <v>156</v>
      </c>
      <c r="L227" s="45"/>
      <c r="M227" s="212" t="s">
        <v>19</v>
      </c>
      <c r="N227" s="213" t="s">
        <v>41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174</v>
      </c>
      <c r="AT227" s="216" t="s">
        <v>152</v>
      </c>
      <c r="AU227" s="216" t="s">
        <v>80</v>
      </c>
      <c r="AY227" s="18" t="s">
        <v>149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78</v>
      </c>
      <c r="BK227" s="217">
        <f>ROUND(I227*H227,2)</f>
        <v>0</v>
      </c>
      <c r="BL227" s="18" t="s">
        <v>174</v>
      </c>
      <c r="BM227" s="216" t="s">
        <v>1515</v>
      </c>
    </row>
    <row r="228" spans="1:47" s="2" customFormat="1" ht="12">
      <c r="A228" s="39"/>
      <c r="B228" s="40"/>
      <c r="C228" s="41"/>
      <c r="D228" s="218" t="s">
        <v>159</v>
      </c>
      <c r="E228" s="41"/>
      <c r="F228" s="219" t="s">
        <v>1516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159</v>
      </c>
      <c r="AU228" s="18" t="s">
        <v>80</v>
      </c>
    </row>
    <row r="229" spans="1:51" s="14" customFormat="1" ht="12">
      <c r="A229" s="14"/>
      <c r="B229" s="234"/>
      <c r="C229" s="235"/>
      <c r="D229" s="225" t="s">
        <v>161</v>
      </c>
      <c r="E229" s="236" t="s">
        <v>19</v>
      </c>
      <c r="F229" s="237" t="s">
        <v>1517</v>
      </c>
      <c r="G229" s="235"/>
      <c r="H229" s="238">
        <v>10.5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161</v>
      </c>
      <c r="AU229" s="244" t="s">
        <v>80</v>
      </c>
      <c r="AV229" s="14" t="s">
        <v>80</v>
      </c>
      <c r="AW229" s="14" t="s">
        <v>32</v>
      </c>
      <c r="AX229" s="14" t="s">
        <v>70</v>
      </c>
      <c r="AY229" s="244" t="s">
        <v>149</v>
      </c>
    </row>
    <row r="230" spans="1:51" s="14" customFormat="1" ht="12">
      <c r="A230" s="14"/>
      <c r="B230" s="234"/>
      <c r="C230" s="235"/>
      <c r="D230" s="225" t="s">
        <v>161</v>
      </c>
      <c r="E230" s="236" t="s">
        <v>19</v>
      </c>
      <c r="F230" s="237" t="s">
        <v>1518</v>
      </c>
      <c r="G230" s="235"/>
      <c r="H230" s="238">
        <v>109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161</v>
      </c>
      <c r="AU230" s="244" t="s">
        <v>80</v>
      </c>
      <c r="AV230" s="14" t="s">
        <v>80</v>
      </c>
      <c r="AW230" s="14" t="s">
        <v>32</v>
      </c>
      <c r="AX230" s="14" t="s">
        <v>70</v>
      </c>
      <c r="AY230" s="244" t="s">
        <v>149</v>
      </c>
    </row>
    <row r="231" spans="1:51" s="15" customFormat="1" ht="12">
      <c r="A231" s="15"/>
      <c r="B231" s="245"/>
      <c r="C231" s="246"/>
      <c r="D231" s="225" t="s">
        <v>161</v>
      </c>
      <c r="E231" s="247" t="s">
        <v>19</v>
      </c>
      <c r="F231" s="248" t="s">
        <v>207</v>
      </c>
      <c r="G231" s="246"/>
      <c r="H231" s="249">
        <v>119.5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161</v>
      </c>
      <c r="AU231" s="255" t="s">
        <v>80</v>
      </c>
      <c r="AV231" s="15" t="s">
        <v>174</v>
      </c>
      <c r="AW231" s="15" t="s">
        <v>32</v>
      </c>
      <c r="AX231" s="15" t="s">
        <v>78</v>
      </c>
      <c r="AY231" s="255" t="s">
        <v>149</v>
      </c>
    </row>
    <row r="232" spans="1:65" s="2" customFormat="1" ht="16.5" customHeight="1">
      <c r="A232" s="39"/>
      <c r="B232" s="40"/>
      <c r="C232" s="205" t="s">
        <v>227</v>
      </c>
      <c r="D232" s="205" t="s">
        <v>152</v>
      </c>
      <c r="E232" s="206" t="s">
        <v>1519</v>
      </c>
      <c r="F232" s="207" t="s">
        <v>1520</v>
      </c>
      <c r="G232" s="208" t="s">
        <v>391</v>
      </c>
      <c r="H232" s="209">
        <v>7.5</v>
      </c>
      <c r="I232" s="210"/>
      <c r="J232" s="211">
        <f>ROUND(I232*H232,2)</f>
        <v>0</v>
      </c>
      <c r="K232" s="207" t="s">
        <v>19</v>
      </c>
      <c r="L232" s="45"/>
      <c r="M232" s="212" t="s">
        <v>19</v>
      </c>
      <c r="N232" s="213" t="s">
        <v>41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174</v>
      </c>
      <c r="AT232" s="216" t="s">
        <v>152</v>
      </c>
      <c r="AU232" s="216" t="s">
        <v>80</v>
      </c>
      <c r="AY232" s="18" t="s">
        <v>149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78</v>
      </c>
      <c r="BK232" s="217">
        <f>ROUND(I232*H232,2)</f>
        <v>0</v>
      </c>
      <c r="BL232" s="18" t="s">
        <v>174</v>
      </c>
      <c r="BM232" s="216" t="s">
        <v>1521</v>
      </c>
    </row>
    <row r="233" spans="1:51" s="14" customFormat="1" ht="12">
      <c r="A233" s="14"/>
      <c r="B233" s="234"/>
      <c r="C233" s="235"/>
      <c r="D233" s="225" t="s">
        <v>161</v>
      </c>
      <c r="E233" s="236" t="s">
        <v>19</v>
      </c>
      <c r="F233" s="237" t="s">
        <v>1522</v>
      </c>
      <c r="G233" s="235"/>
      <c r="H233" s="238">
        <v>7.5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161</v>
      </c>
      <c r="AU233" s="244" t="s">
        <v>80</v>
      </c>
      <c r="AV233" s="14" t="s">
        <v>80</v>
      </c>
      <c r="AW233" s="14" t="s">
        <v>32</v>
      </c>
      <c r="AX233" s="14" t="s">
        <v>78</v>
      </c>
      <c r="AY233" s="244" t="s">
        <v>149</v>
      </c>
    </row>
    <row r="234" spans="1:65" s="2" customFormat="1" ht="16.5" customHeight="1">
      <c r="A234" s="39"/>
      <c r="B234" s="40"/>
      <c r="C234" s="259" t="s">
        <v>235</v>
      </c>
      <c r="D234" s="259" t="s">
        <v>440</v>
      </c>
      <c r="E234" s="260" t="s">
        <v>1523</v>
      </c>
      <c r="F234" s="261" t="s">
        <v>1524</v>
      </c>
      <c r="G234" s="262" t="s">
        <v>443</v>
      </c>
      <c r="H234" s="263">
        <v>16.065</v>
      </c>
      <c r="I234" s="264"/>
      <c r="J234" s="265">
        <f>ROUND(I234*H234,2)</f>
        <v>0</v>
      </c>
      <c r="K234" s="261" t="s">
        <v>156</v>
      </c>
      <c r="L234" s="266"/>
      <c r="M234" s="267" t="s">
        <v>19</v>
      </c>
      <c r="N234" s="268" t="s">
        <v>41</v>
      </c>
      <c r="O234" s="85"/>
      <c r="P234" s="214">
        <f>O234*H234</f>
        <v>0</v>
      </c>
      <c r="Q234" s="214">
        <v>1</v>
      </c>
      <c r="R234" s="214">
        <f>Q234*H234</f>
        <v>16.065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195</v>
      </c>
      <c r="AT234" s="216" t="s">
        <v>440</v>
      </c>
      <c r="AU234" s="216" t="s">
        <v>80</v>
      </c>
      <c r="AY234" s="18" t="s">
        <v>149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78</v>
      </c>
      <c r="BK234" s="217">
        <f>ROUND(I234*H234,2)</f>
        <v>0</v>
      </c>
      <c r="BL234" s="18" t="s">
        <v>174</v>
      </c>
      <c r="BM234" s="216" t="s">
        <v>1525</v>
      </c>
    </row>
    <row r="235" spans="1:51" s="14" customFormat="1" ht="12">
      <c r="A235" s="14"/>
      <c r="B235" s="234"/>
      <c r="C235" s="235"/>
      <c r="D235" s="225" t="s">
        <v>161</v>
      </c>
      <c r="E235" s="236" t="s">
        <v>19</v>
      </c>
      <c r="F235" s="237" t="s">
        <v>1526</v>
      </c>
      <c r="G235" s="235"/>
      <c r="H235" s="238">
        <v>16.065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161</v>
      </c>
      <c r="AU235" s="244" t="s">
        <v>80</v>
      </c>
      <c r="AV235" s="14" t="s">
        <v>80</v>
      </c>
      <c r="AW235" s="14" t="s">
        <v>32</v>
      </c>
      <c r="AX235" s="14" t="s">
        <v>78</v>
      </c>
      <c r="AY235" s="244" t="s">
        <v>149</v>
      </c>
    </row>
    <row r="236" spans="1:63" s="12" customFormat="1" ht="22.8" customHeight="1">
      <c r="A236" s="12"/>
      <c r="B236" s="189"/>
      <c r="C236" s="190"/>
      <c r="D236" s="191" t="s">
        <v>69</v>
      </c>
      <c r="E236" s="203" t="s">
        <v>195</v>
      </c>
      <c r="F236" s="203" t="s">
        <v>738</v>
      </c>
      <c r="G236" s="190"/>
      <c r="H236" s="190"/>
      <c r="I236" s="193"/>
      <c r="J236" s="204">
        <f>BK236</f>
        <v>0</v>
      </c>
      <c r="K236" s="190"/>
      <c r="L236" s="195"/>
      <c r="M236" s="196"/>
      <c r="N236" s="197"/>
      <c r="O236" s="197"/>
      <c r="P236" s="198">
        <f>SUM(P237:P242)</f>
        <v>0</v>
      </c>
      <c r="Q236" s="197"/>
      <c r="R236" s="198">
        <f>SUM(R237:R242)</f>
        <v>0.1139785</v>
      </c>
      <c r="S236" s="197"/>
      <c r="T236" s="199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78</v>
      </c>
      <c r="AT236" s="201" t="s">
        <v>69</v>
      </c>
      <c r="AU236" s="201" t="s">
        <v>78</v>
      </c>
      <c r="AY236" s="200" t="s">
        <v>149</v>
      </c>
      <c r="BK236" s="202">
        <f>SUM(BK237:BK242)</f>
        <v>0</v>
      </c>
    </row>
    <row r="237" spans="1:65" s="2" customFormat="1" ht="37.8" customHeight="1">
      <c r="A237" s="39"/>
      <c r="B237" s="40"/>
      <c r="C237" s="205" t="s">
        <v>8</v>
      </c>
      <c r="D237" s="205" t="s">
        <v>152</v>
      </c>
      <c r="E237" s="206" t="s">
        <v>1527</v>
      </c>
      <c r="F237" s="207" t="s">
        <v>1528</v>
      </c>
      <c r="G237" s="208" t="s">
        <v>382</v>
      </c>
      <c r="H237" s="209">
        <v>37</v>
      </c>
      <c r="I237" s="210"/>
      <c r="J237" s="211">
        <f>ROUND(I237*H237,2)</f>
        <v>0</v>
      </c>
      <c r="K237" s="207" t="s">
        <v>156</v>
      </c>
      <c r="L237" s="45"/>
      <c r="M237" s="212" t="s">
        <v>19</v>
      </c>
      <c r="N237" s="213" t="s">
        <v>41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174</v>
      </c>
      <c r="AT237" s="216" t="s">
        <v>152</v>
      </c>
      <c r="AU237" s="216" t="s">
        <v>80</v>
      </c>
      <c r="AY237" s="18" t="s">
        <v>149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78</v>
      </c>
      <c r="BK237" s="217">
        <f>ROUND(I237*H237,2)</f>
        <v>0</v>
      </c>
      <c r="BL237" s="18" t="s">
        <v>174</v>
      </c>
      <c r="BM237" s="216" t="s">
        <v>1529</v>
      </c>
    </row>
    <row r="238" spans="1:47" s="2" customFormat="1" ht="12">
      <c r="A238" s="39"/>
      <c r="B238" s="40"/>
      <c r="C238" s="41"/>
      <c r="D238" s="218" t="s">
        <v>159</v>
      </c>
      <c r="E238" s="41"/>
      <c r="F238" s="219" t="s">
        <v>1530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159</v>
      </c>
      <c r="AU238" s="18" t="s">
        <v>80</v>
      </c>
    </row>
    <row r="239" spans="1:51" s="14" customFormat="1" ht="12">
      <c r="A239" s="14"/>
      <c r="B239" s="234"/>
      <c r="C239" s="235"/>
      <c r="D239" s="225" t="s">
        <v>161</v>
      </c>
      <c r="E239" s="236" t="s">
        <v>19</v>
      </c>
      <c r="F239" s="237" t="s">
        <v>1531</v>
      </c>
      <c r="G239" s="235"/>
      <c r="H239" s="238">
        <v>37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161</v>
      </c>
      <c r="AU239" s="244" t="s">
        <v>80</v>
      </c>
      <c r="AV239" s="14" t="s">
        <v>80</v>
      </c>
      <c r="AW239" s="14" t="s">
        <v>32</v>
      </c>
      <c r="AX239" s="14" t="s">
        <v>70</v>
      </c>
      <c r="AY239" s="244" t="s">
        <v>149</v>
      </c>
    </row>
    <row r="240" spans="1:51" s="15" customFormat="1" ht="12">
      <c r="A240" s="15"/>
      <c r="B240" s="245"/>
      <c r="C240" s="246"/>
      <c r="D240" s="225" t="s">
        <v>161</v>
      </c>
      <c r="E240" s="247" t="s">
        <v>19</v>
      </c>
      <c r="F240" s="248" t="s">
        <v>207</v>
      </c>
      <c r="G240" s="246"/>
      <c r="H240" s="249">
        <v>37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5" t="s">
        <v>161</v>
      </c>
      <c r="AU240" s="255" t="s">
        <v>80</v>
      </c>
      <c r="AV240" s="15" t="s">
        <v>174</v>
      </c>
      <c r="AW240" s="15" t="s">
        <v>32</v>
      </c>
      <c r="AX240" s="15" t="s">
        <v>78</v>
      </c>
      <c r="AY240" s="255" t="s">
        <v>149</v>
      </c>
    </row>
    <row r="241" spans="1:65" s="2" customFormat="1" ht="24.15" customHeight="1">
      <c r="A241" s="39"/>
      <c r="B241" s="40"/>
      <c r="C241" s="259" t="s">
        <v>245</v>
      </c>
      <c r="D241" s="259" t="s">
        <v>440</v>
      </c>
      <c r="E241" s="260" t="s">
        <v>1532</v>
      </c>
      <c r="F241" s="261" t="s">
        <v>1533</v>
      </c>
      <c r="G241" s="262" t="s">
        <v>382</v>
      </c>
      <c r="H241" s="263">
        <v>37.37</v>
      </c>
      <c r="I241" s="264"/>
      <c r="J241" s="265">
        <f>ROUND(I241*H241,2)</f>
        <v>0</v>
      </c>
      <c r="K241" s="261" t="s">
        <v>156</v>
      </c>
      <c r="L241" s="266"/>
      <c r="M241" s="267" t="s">
        <v>19</v>
      </c>
      <c r="N241" s="268" t="s">
        <v>41</v>
      </c>
      <c r="O241" s="85"/>
      <c r="P241" s="214">
        <f>O241*H241</f>
        <v>0</v>
      </c>
      <c r="Q241" s="214">
        <v>0.00305</v>
      </c>
      <c r="R241" s="214">
        <f>Q241*H241</f>
        <v>0.1139785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195</v>
      </c>
      <c r="AT241" s="216" t="s">
        <v>440</v>
      </c>
      <c r="AU241" s="216" t="s">
        <v>80</v>
      </c>
      <c r="AY241" s="18" t="s">
        <v>149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78</v>
      </c>
      <c r="BK241" s="217">
        <f>ROUND(I241*H241,2)</f>
        <v>0</v>
      </c>
      <c r="BL241" s="18" t="s">
        <v>174</v>
      </c>
      <c r="BM241" s="216" t="s">
        <v>1534</v>
      </c>
    </row>
    <row r="242" spans="1:51" s="14" customFormat="1" ht="12">
      <c r="A242" s="14"/>
      <c r="B242" s="234"/>
      <c r="C242" s="235"/>
      <c r="D242" s="225" t="s">
        <v>161</v>
      </c>
      <c r="E242" s="235"/>
      <c r="F242" s="237" t="s">
        <v>1535</v>
      </c>
      <c r="G242" s="235"/>
      <c r="H242" s="238">
        <v>37.37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161</v>
      </c>
      <c r="AU242" s="244" t="s">
        <v>80</v>
      </c>
      <c r="AV242" s="14" t="s">
        <v>80</v>
      </c>
      <c r="AW242" s="14" t="s">
        <v>4</v>
      </c>
      <c r="AX242" s="14" t="s">
        <v>78</v>
      </c>
      <c r="AY242" s="244" t="s">
        <v>149</v>
      </c>
    </row>
    <row r="243" spans="1:63" s="12" customFormat="1" ht="22.8" customHeight="1">
      <c r="A243" s="12"/>
      <c r="B243" s="189"/>
      <c r="C243" s="190"/>
      <c r="D243" s="191" t="s">
        <v>69</v>
      </c>
      <c r="E243" s="203" t="s">
        <v>201</v>
      </c>
      <c r="F243" s="203" t="s">
        <v>794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SUM(P244:P274)</f>
        <v>0</v>
      </c>
      <c r="Q243" s="197"/>
      <c r="R243" s="198">
        <f>SUM(R244:R274)</f>
        <v>0.008304500000000001</v>
      </c>
      <c r="S243" s="197"/>
      <c r="T243" s="199">
        <f>SUM(T244:T274)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78</v>
      </c>
      <c r="AT243" s="201" t="s">
        <v>69</v>
      </c>
      <c r="AU243" s="201" t="s">
        <v>78</v>
      </c>
      <c r="AY243" s="200" t="s">
        <v>149</v>
      </c>
      <c r="BK243" s="202">
        <f>SUM(BK244:BK274)</f>
        <v>0</v>
      </c>
    </row>
    <row r="244" spans="1:65" s="2" customFormat="1" ht="33" customHeight="1">
      <c r="A244" s="39"/>
      <c r="B244" s="40"/>
      <c r="C244" s="205" t="s">
        <v>250</v>
      </c>
      <c r="D244" s="205" t="s">
        <v>152</v>
      </c>
      <c r="E244" s="206" t="s">
        <v>1536</v>
      </c>
      <c r="F244" s="207" t="s">
        <v>1537</v>
      </c>
      <c r="G244" s="208" t="s">
        <v>382</v>
      </c>
      <c r="H244" s="209">
        <v>48.85</v>
      </c>
      <c r="I244" s="210"/>
      <c r="J244" s="211">
        <f>ROUND(I244*H244,2)</f>
        <v>0</v>
      </c>
      <c r="K244" s="207" t="s">
        <v>156</v>
      </c>
      <c r="L244" s="45"/>
      <c r="M244" s="212" t="s">
        <v>19</v>
      </c>
      <c r="N244" s="213" t="s">
        <v>41</v>
      </c>
      <c r="O244" s="85"/>
      <c r="P244" s="214">
        <f>O244*H244</f>
        <v>0</v>
      </c>
      <c r="Q244" s="214">
        <v>0.00017</v>
      </c>
      <c r="R244" s="214">
        <f>Q244*H244</f>
        <v>0.008304500000000001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174</v>
      </c>
      <c r="AT244" s="216" t="s">
        <v>152</v>
      </c>
      <c r="AU244" s="216" t="s">
        <v>80</v>
      </c>
      <c r="AY244" s="18" t="s">
        <v>149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78</v>
      </c>
      <c r="BK244" s="217">
        <f>ROUND(I244*H244,2)</f>
        <v>0</v>
      </c>
      <c r="BL244" s="18" t="s">
        <v>174</v>
      </c>
      <c r="BM244" s="216" t="s">
        <v>1538</v>
      </c>
    </row>
    <row r="245" spans="1:47" s="2" customFormat="1" ht="12">
      <c r="A245" s="39"/>
      <c r="B245" s="40"/>
      <c r="C245" s="41"/>
      <c r="D245" s="218" t="s">
        <v>159</v>
      </c>
      <c r="E245" s="41"/>
      <c r="F245" s="219" t="s">
        <v>1539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159</v>
      </c>
      <c r="AU245" s="18" t="s">
        <v>80</v>
      </c>
    </row>
    <row r="246" spans="1:51" s="13" customFormat="1" ht="12">
      <c r="A246" s="13"/>
      <c r="B246" s="223"/>
      <c r="C246" s="224"/>
      <c r="D246" s="225" t="s">
        <v>161</v>
      </c>
      <c r="E246" s="226" t="s">
        <v>19</v>
      </c>
      <c r="F246" s="227" t="s">
        <v>1540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161</v>
      </c>
      <c r="AU246" s="233" t="s">
        <v>80</v>
      </c>
      <c r="AV246" s="13" t="s">
        <v>78</v>
      </c>
      <c r="AW246" s="13" t="s">
        <v>32</v>
      </c>
      <c r="AX246" s="13" t="s">
        <v>70</v>
      </c>
      <c r="AY246" s="233" t="s">
        <v>149</v>
      </c>
    </row>
    <row r="247" spans="1:51" s="14" customFormat="1" ht="12">
      <c r="A247" s="14"/>
      <c r="B247" s="234"/>
      <c r="C247" s="235"/>
      <c r="D247" s="225" t="s">
        <v>161</v>
      </c>
      <c r="E247" s="236" t="s">
        <v>19</v>
      </c>
      <c r="F247" s="237" t="s">
        <v>1541</v>
      </c>
      <c r="G247" s="235"/>
      <c r="H247" s="238">
        <v>2.8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161</v>
      </c>
      <c r="AU247" s="244" t="s">
        <v>80</v>
      </c>
      <c r="AV247" s="14" t="s">
        <v>80</v>
      </c>
      <c r="AW247" s="14" t="s">
        <v>32</v>
      </c>
      <c r="AX247" s="14" t="s">
        <v>70</v>
      </c>
      <c r="AY247" s="244" t="s">
        <v>149</v>
      </c>
    </row>
    <row r="248" spans="1:51" s="14" customFormat="1" ht="12">
      <c r="A248" s="14"/>
      <c r="B248" s="234"/>
      <c r="C248" s="235"/>
      <c r="D248" s="225" t="s">
        <v>161</v>
      </c>
      <c r="E248" s="236" t="s">
        <v>19</v>
      </c>
      <c r="F248" s="237" t="s">
        <v>1542</v>
      </c>
      <c r="G248" s="235"/>
      <c r="H248" s="238">
        <v>3.65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161</v>
      </c>
      <c r="AU248" s="244" t="s">
        <v>80</v>
      </c>
      <c r="AV248" s="14" t="s">
        <v>80</v>
      </c>
      <c r="AW248" s="14" t="s">
        <v>32</v>
      </c>
      <c r="AX248" s="14" t="s">
        <v>70</v>
      </c>
      <c r="AY248" s="244" t="s">
        <v>149</v>
      </c>
    </row>
    <row r="249" spans="1:51" s="14" customFormat="1" ht="12">
      <c r="A249" s="14"/>
      <c r="B249" s="234"/>
      <c r="C249" s="235"/>
      <c r="D249" s="225" t="s">
        <v>161</v>
      </c>
      <c r="E249" s="236" t="s">
        <v>19</v>
      </c>
      <c r="F249" s="237" t="s">
        <v>1543</v>
      </c>
      <c r="G249" s="235"/>
      <c r="H249" s="238">
        <v>1.4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161</v>
      </c>
      <c r="AU249" s="244" t="s">
        <v>80</v>
      </c>
      <c r="AV249" s="14" t="s">
        <v>80</v>
      </c>
      <c r="AW249" s="14" t="s">
        <v>32</v>
      </c>
      <c r="AX249" s="14" t="s">
        <v>70</v>
      </c>
      <c r="AY249" s="244" t="s">
        <v>149</v>
      </c>
    </row>
    <row r="250" spans="1:51" s="13" customFormat="1" ht="12">
      <c r="A250" s="13"/>
      <c r="B250" s="223"/>
      <c r="C250" s="224"/>
      <c r="D250" s="225" t="s">
        <v>161</v>
      </c>
      <c r="E250" s="226" t="s">
        <v>19</v>
      </c>
      <c r="F250" s="227" t="s">
        <v>1544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161</v>
      </c>
      <c r="AU250" s="233" t="s">
        <v>80</v>
      </c>
      <c r="AV250" s="13" t="s">
        <v>78</v>
      </c>
      <c r="AW250" s="13" t="s">
        <v>32</v>
      </c>
      <c r="AX250" s="13" t="s">
        <v>70</v>
      </c>
      <c r="AY250" s="233" t="s">
        <v>149</v>
      </c>
    </row>
    <row r="251" spans="1:51" s="14" customFormat="1" ht="12">
      <c r="A251" s="14"/>
      <c r="B251" s="234"/>
      <c r="C251" s="235"/>
      <c r="D251" s="225" t="s">
        <v>161</v>
      </c>
      <c r="E251" s="236" t="s">
        <v>19</v>
      </c>
      <c r="F251" s="237" t="s">
        <v>1541</v>
      </c>
      <c r="G251" s="235"/>
      <c r="H251" s="238">
        <v>2.8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161</v>
      </c>
      <c r="AU251" s="244" t="s">
        <v>80</v>
      </c>
      <c r="AV251" s="14" t="s">
        <v>80</v>
      </c>
      <c r="AW251" s="14" t="s">
        <v>32</v>
      </c>
      <c r="AX251" s="14" t="s">
        <v>70</v>
      </c>
      <c r="AY251" s="244" t="s">
        <v>149</v>
      </c>
    </row>
    <row r="252" spans="1:51" s="14" customFormat="1" ht="12">
      <c r="A252" s="14"/>
      <c r="B252" s="234"/>
      <c r="C252" s="235"/>
      <c r="D252" s="225" t="s">
        <v>161</v>
      </c>
      <c r="E252" s="236" t="s">
        <v>19</v>
      </c>
      <c r="F252" s="237" t="s">
        <v>1545</v>
      </c>
      <c r="G252" s="235"/>
      <c r="H252" s="238">
        <v>3.4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161</v>
      </c>
      <c r="AU252" s="244" t="s">
        <v>80</v>
      </c>
      <c r="AV252" s="14" t="s">
        <v>80</v>
      </c>
      <c r="AW252" s="14" t="s">
        <v>32</v>
      </c>
      <c r="AX252" s="14" t="s">
        <v>70</v>
      </c>
      <c r="AY252" s="244" t="s">
        <v>149</v>
      </c>
    </row>
    <row r="253" spans="1:51" s="14" customFormat="1" ht="12">
      <c r="A253" s="14"/>
      <c r="B253" s="234"/>
      <c r="C253" s="235"/>
      <c r="D253" s="225" t="s">
        <v>161</v>
      </c>
      <c r="E253" s="236" t="s">
        <v>19</v>
      </c>
      <c r="F253" s="237" t="s">
        <v>1543</v>
      </c>
      <c r="G253" s="235"/>
      <c r="H253" s="238">
        <v>1.4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161</v>
      </c>
      <c r="AU253" s="244" t="s">
        <v>80</v>
      </c>
      <c r="AV253" s="14" t="s">
        <v>80</v>
      </c>
      <c r="AW253" s="14" t="s">
        <v>32</v>
      </c>
      <c r="AX253" s="14" t="s">
        <v>70</v>
      </c>
      <c r="AY253" s="244" t="s">
        <v>149</v>
      </c>
    </row>
    <row r="254" spans="1:51" s="13" customFormat="1" ht="12">
      <c r="A254" s="13"/>
      <c r="B254" s="223"/>
      <c r="C254" s="224"/>
      <c r="D254" s="225" t="s">
        <v>161</v>
      </c>
      <c r="E254" s="226" t="s">
        <v>19</v>
      </c>
      <c r="F254" s="227" t="s">
        <v>1546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161</v>
      </c>
      <c r="AU254" s="233" t="s">
        <v>80</v>
      </c>
      <c r="AV254" s="13" t="s">
        <v>78</v>
      </c>
      <c r="AW254" s="13" t="s">
        <v>32</v>
      </c>
      <c r="AX254" s="13" t="s">
        <v>70</v>
      </c>
      <c r="AY254" s="233" t="s">
        <v>149</v>
      </c>
    </row>
    <row r="255" spans="1:51" s="14" customFormat="1" ht="12">
      <c r="A255" s="14"/>
      <c r="B255" s="234"/>
      <c r="C255" s="235"/>
      <c r="D255" s="225" t="s">
        <v>161</v>
      </c>
      <c r="E255" s="236" t="s">
        <v>19</v>
      </c>
      <c r="F255" s="237" t="s">
        <v>1541</v>
      </c>
      <c r="G255" s="235"/>
      <c r="H255" s="238">
        <v>2.8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161</v>
      </c>
      <c r="AU255" s="244" t="s">
        <v>80</v>
      </c>
      <c r="AV255" s="14" t="s">
        <v>80</v>
      </c>
      <c r="AW255" s="14" t="s">
        <v>32</v>
      </c>
      <c r="AX255" s="14" t="s">
        <v>70</v>
      </c>
      <c r="AY255" s="244" t="s">
        <v>149</v>
      </c>
    </row>
    <row r="256" spans="1:51" s="14" customFormat="1" ht="12">
      <c r="A256" s="14"/>
      <c r="B256" s="234"/>
      <c r="C256" s="235"/>
      <c r="D256" s="225" t="s">
        <v>161</v>
      </c>
      <c r="E256" s="236" t="s">
        <v>19</v>
      </c>
      <c r="F256" s="237" t="s">
        <v>1547</v>
      </c>
      <c r="G256" s="235"/>
      <c r="H256" s="238">
        <v>4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161</v>
      </c>
      <c r="AU256" s="244" t="s">
        <v>80</v>
      </c>
      <c r="AV256" s="14" t="s">
        <v>80</v>
      </c>
      <c r="AW256" s="14" t="s">
        <v>32</v>
      </c>
      <c r="AX256" s="14" t="s">
        <v>70</v>
      </c>
      <c r="AY256" s="244" t="s">
        <v>149</v>
      </c>
    </row>
    <row r="257" spans="1:51" s="14" customFormat="1" ht="12">
      <c r="A257" s="14"/>
      <c r="B257" s="234"/>
      <c r="C257" s="235"/>
      <c r="D257" s="225" t="s">
        <v>161</v>
      </c>
      <c r="E257" s="236" t="s">
        <v>19</v>
      </c>
      <c r="F257" s="237" t="s">
        <v>1543</v>
      </c>
      <c r="G257" s="235"/>
      <c r="H257" s="238">
        <v>1.4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161</v>
      </c>
      <c r="AU257" s="244" t="s">
        <v>80</v>
      </c>
      <c r="AV257" s="14" t="s">
        <v>80</v>
      </c>
      <c r="AW257" s="14" t="s">
        <v>32</v>
      </c>
      <c r="AX257" s="14" t="s">
        <v>70</v>
      </c>
      <c r="AY257" s="244" t="s">
        <v>149</v>
      </c>
    </row>
    <row r="258" spans="1:51" s="13" customFormat="1" ht="12">
      <c r="A258" s="13"/>
      <c r="B258" s="223"/>
      <c r="C258" s="224"/>
      <c r="D258" s="225" t="s">
        <v>161</v>
      </c>
      <c r="E258" s="226" t="s">
        <v>19</v>
      </c>
      <c r="F258" s="227" t="s">
        <v>1548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161</v>
      </c>
      <c r="AU258" s="233" t="s">
        <v>80</v>
      </c>
      <c r="AV258" s="13" t="s">
        <v>78</v>
      </c>
      <c r="AW258" s="13" t="s">
        <v>32</v>
      </c>
      <c r="AX258" s="13" t="s">
        <v>70</v>
      </c>
      <c r="AY258" s="233" t="s">
        <v>149</v>
      </c>
    </row>
    <row r="259" spans="1:51" s="14" customFormat="1" ht="12">
      <c r="A259" s="14"/>
      <c r="B259" s="234"/>
      <c r="C259" s="235"/>
      <c r="D259" s="225" t="s">
        <v>161</v>
      </c>
      <c r="E259" s="236" t="s">
        <v>19</v>
      </c>
      <c r="F259" s="237" t="s">
        <v>1541</v>
      </c>
      <c r="G259" s="235"/>
      <c r="H259" s="238">
        <v>2.8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161</v>
      </c>
      <c r="AU259" s="244" t="s">
        <v>80</v>
      </c>
      <c r="AV259" s="14" t="s">
        <v>80</v>
      </c>
      <c r="AW259" s="14" t="s">
        <v>32</v>
      </c>
      <c r="AX259" s="14" t="s">
        <v>70</v>
      </c>
      <c r="AY259" s="244" t="s">
        <v>149</v>
      </c>
    </row>
    <row r="260" spans="1:51" s="14" customFormat="1" ht="12">
      <c r="A260" s="14"/>
      <c r="B260" s="234"/>
      <c r="C260" s="235"/>
      <c r="D260" s="225" t="s">
        <v>161</v>
      </c>
      <c r="E260" s="236" t="s">
        <v>19</v>
      </c>
      <c r="F260" s="237" t="s">
        <v>1549</v>
      </c>
      <c r="G260" s="235"/>
      <c r="H260" s="238">
        <v>3.9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161</v>
      </c>
      <c r="AU260" s="244" t="s">
        <v>80</v>
      </c>
      <c r="AV260" s="14" t="s">
        <v>80</v>
      </c>
      <c r="AW260" s="14" t="s">
        <v>32</v>
      </c>
      <c r="AX260" s="14" t="s">
        <v>70</v>
      </c>
      <c r="AY260" s="244" t="s">
        <v>149</v>
      </c>
    </row>
    <row r="261" spans="1:51" s="14" customFormat="1" ht="12">
      <c r="A261" s="14"/>
      <c r="B261" s="234"/>
      <c r="C261" s="235"/>
      <c r="D261" s="225" t="s">
        <v>161</v>
      </c>
      <c r="E261" s="236" t="s">
        <v>19</v>
      </c>
      <c r="F261" s="237" t="s">
        <v>1550</v>
      </c>
      <c r="G261" s="235"/>
      <c r="H261" s="238">
        <v>1.4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161</v>
      </c>
      <c r="AU261" s="244" t="s">
        <v>80</v>
      </c>
      <c r="AV261" s="14" t="s">
        <v>80</v>
      </c>
      <c r="AW261" s="14" t="s">
        <v>32</v>
      </c>
      <c r="AX261" s="14" t="s">
        <v>70</v>
      </c>
      <c r="AY261" s="244" t="s">
        <v>149</v>
      </c>
    </row>
    <row r="262" spans="1:51" s="13" customFormat="1" ht="12">
      <c r="A262" s="13"/>
      <c r="B262" s="223"/>
      <c r="C262" s="224"/>
      <c r="D262" s="225" t="s">
        <v>161</v>
      </c>
      <c r="E262" s="226" t="s">
        <v>19</v>
      </c>
      <c r="F262" s="227" t="s">
        <v>1551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161</v>
      </c>
      <c r="AU262" s="233" t="s">
        <v>80</v>
      </c>
      <c r="AV262" s="13" t="s">
        <v>78</v>
      </c>
      <c r="AW262" s="13" t="s">
        <v>32</v>
      </c>
      <c r="AX262" s="13" t="s">
        <v>70</v>
      </c>
      <c r="AY262" s="233" t="s">
        <v>149</v>
      </c>
    </row>
    <row r="263" spans="1:51" s="14" customFormat="1" ht="12">
      <c r="A263" s="14"/>
      <c r="B263" s="234"/>
      <c r="C263" s="235"/>
      <c r="D263" s="225" t="s">
        <v>161</v>
      </c>
      <c r="E263" s="236" t="s">
        <v>19</v>
      </c>
      <c r="F263" s="237" t="s">
        <v>1541</v>
      </c>
      <c r="G263" s="235"/>
      <c r="H263" s="238">
        <v>2.8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161</v>
      </c>
      <c r="AU263" s="244" t="s">
        <v>80</v>
      </c>
      <c r="AV263" s="14" t="s">
        <v>80</v>
      </c>
      <c r="AW263" s="14" t="s">
        <v>32</v>
      </c>
      <c r="AX263" s="14" t="s">
        <v>70</v>
      </c>
      <c r="AY263" s="244" t="s">
        <v>149</v>
      </c>
    </row>
    <row r="264" spans="1:51" s="14" customFormat="1" ht="12">
      <c r="A264" s="14"/>
      <c r="B264" s="234"/>
      <c r="C264" s="235"/>
      <c r="D264" s="225" t="s">
        <v>161</v>
      </c>
      <c r="E264" s="236" t="s">
        <v>19</v>
      </c>
      <c r="F264" s="237" t="s">
        <v>1552</v>
      </c>
      <c r="G264" s="235"/>
      <c r="H264" s="238">
        <v>2.9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161</v>
      </c>
      <c r="AU264" s="244" t="s">
        <v>80</v>
      </c>
      <c r="AV264" s="14" t="s">
        <v>80</v>
      </c>
      <c r="AW264" s="14" t="s">
        <v>32</v>
      </c>
      <c r="AX264" s="14" t="s">
        <v>70</v>
      </c>
      <c r="AY264" s="244" t="s">
        <v>149</v>
      </c>
    </row>
    <row r="265" spans="1:51" s="14" customFormat="1" ht="12">
      <c r="A265" s="14"/>
      <c r="B265" s="234"/>
      <c r="C265" s="235"/>
      <c r="D265" s="225" t="s">
        <v>161</v>
      </c>
      <c r="E265" s="236" t="s">
        <v>19</v>
      </c>
      <c r="F265" s="237" t="s">
        <v>1543</v>
      </c>
      <c r="G265" s="235"/>
      <c r="H265" s="238">
        <v>1.4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161</v>
      </c>
      <c r="AU265" s="244" t="s">
        <v>80</v>
      </c>
      <c r="AV265" s="14" t="s">
        <v>80</v>
      </c>
      <c r="AW265" s="14" t="s">
        <v>32</v>
      </c>
      <c r="AX265" s="14" t="s">
        <v>70</v>
      </c>
      <c r="AY265" s="244" t="s">
        <v>149</v>
      </c>
    </row>
    <row r="266" spans="1:51" s="13" customFormat="1" ht="12">
      <c r="A266" s="13"/>
      <c r="B266" s="223"/>
      <c r="C266" s="224"/>
      <c r="D266" s="225" t="s">
        <v>161</v>
      </c>
      <c r="E266" s="226" t="s">
        <v>19</v>
      </c>
      <c r="F266" s="227" t="s">
        <v>1553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161</v>
      </c>
      <c r="AU266" s="233" t="s">
        <v>80</v>
      </c>
      <c r="AV266" s="13" t="s">
        <v>78</v>
      </c>
      <c r="AW266" s="13" t="s">
        <v>32</v>
      </c>
      <c r="AX266" s="13" t="s">
        <v>70</v>
      </c>
      <c r="AY266" s="233" t="s">
        <v>149</v>
      </c>
    </row>
    <row r="267" spans="1:51" s="14" customFormat="1" ht="12">
      <c r="A267" s="14"/>
      <c r="B267" s="234"/>
      <c r="C267" s="235"/>
      <c r="D267" s="225" t="s">
        <v>161</v>
      </c>
      <c r="E267" s="236" t="s">
        <v>19</v>
      </c>
      <c r="F267" s="237" t="s">
        <v>1554</v>
      </c>
      <c r="G267" s="235"/>
      <c r="H267" s="238">
        <v>2.25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161</v>
      </c>
      <c r="AU267" s="244" t="s">
        <v>80</v>
      </c>
      <c r="AV267" s="14" t="s">
        <v>80</v>
      </c>
      <c r="AW267" s="14" t="s">
        <v>32</v>
      </c>
      <c r="AX267" s="14" t="s">
        <v>70</v>
      </c>
      <c r="AY267" s="244" t="s">
        <v>149</v>
      </c>
    </row>
    <row r="268" spans="1:51" s="14" customFormat="1" ht="12">
      <c r="A268" s="14"/>
      <c r="B268" s="234"/>
      <c r="C268" s="235"/>
      <c r="D268" s="225" t="s">
        <v>161</v>
      </c>
      <c r="E268" s="236" t="s">
        <v>19</v>
      </c>
      <c r="F268" s="237" t="s">
        <v>1555</v>
      </c>
      <c r="G268" s="235"/>
      <c r="H268" s="238">
        <v>1.9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161</v>
      </c>
      <c r="AU268" s="244" t="s">
        <v>80</v>
      </c>
      <c r="AV268" s="14" t="s">
        <v>80</v>
      </c>
      <c r="AW268" s="14" t="s">
        <v>32</v>
      </c>
      <c r="AX268" s="14" t="s">
        <v>70</v>
      </c>
      <c r="AY268" s="244" t="s">
        <v>149</v>
      </c>
    </row>
    <row r="269" spans="1:51" s="14" customFormat="1" ht="12">
      <c r="A269" s="14"/>
      <c r="B269" s="234"/>
      <c r="C269" s="235"/>
      <c r="D269" s="225" t="s">
        <v>161</v>
      </c>
      <c r="E269" s="236" t="s">
        <v>19</v>
      </c>
      <c r="F269" s="237" t="s">
        <v>1543</v>
      </c>
      <c r="G269" s="235"/>
      <c r="H269" s="238">
        <v>1.4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161</v>
      </c>
      <c r="AU269" s="244" t="s">
        <v>80</v>
      </c>
      <c r="AV269" s="14" t="s">
        <v>80</v>
      </c>
      <c r="AW269" s="14" t="s">
        <v>32</v>
      </c>
      <c r="AX269" s="14" t="s">
        <v>70</v>
      </c>
      <c r="AY269" s="244" t="s">
        <v>149</v>
      </c>
    </row>
    <row r="270" spans="1:51" s="13" customFormat="1" ht="12">
      <c r="A270" s="13"/>
      <c r="B270" s="223"/>
      <c r="C270" s="224"/>
      <c r="D270" s="225" t="s">
        <v>161</v>
      </c>
      <c r="E270" s="226" t="s">
        <v>19</v>
      </c>
      <c r="F270" s="227" t="s">
        <v>1556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161</v>
      </c>
      <c r="AU270" s="233" t="s">
        <v>80</v>
      </c>
      <c r="AV270" s="13" t="s">
        <v>78</v>
      </c>
      <c r="AW270" s="13" t="s">
        <v>32</v>
      </c>
      <c r="AX270" s="13" t="s">
        <v>70</v>
      </c>
      <c r="AY270" s="233" t="s">
        <v>149</v>
      </c>
    </row>
    <row r="271" spans="1:51" s="14" customFormat="1" ht="12">
      <c r="A271" s="14"/>
      <c r="B271" s="234"/>
      <c r="C271" s="235"/>
      <c r="D271" s="225" t="s">
        <v>161</v>
      </c>
      <c r="E271" s="236" t="s">
        <v>19</v>
      </c>
      <c r="F271" s="237" t="s">
        <v>1557</v>
      </c>
      <c r="G271" s="235"/>
      <c r="H271" s="238">
        <v>2.05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161</v>
      </c>
      <c r="AU271" s="244" t="s">
        <v>80</v>
      </c>
      <c r="AV271" s="14" t="s">
        <v>80</v>
      </c>
      <c r="AW271" s="14" t="s">
        <v>32</v>
      </c>
      <c r="AX271" s="14" t="s">
        <v>70</v>
      </c>
      <c r="AY271" s="244" t="s">
        <v>149</v>
      </c>
    </row>
    <row r="272" spans="1:51" s="14" customFormat="1" ht="12">
      <c r="A272" s="14"/>
      <c r="B272" s="234"/>
      <c r="C272" s="235"/>
      <c r="D272" s="225" t="s">
        <v>161</v>
      </c>
      <c r="E272" s="236" t="s">
        <v>19</v>
      </c>
      <c r="F272" s="237" t="s">
        <v>1558</v>
      </c>
      <c r="G272" s="235"/>
      <c r="H272" s="238">
        <v>1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161</v>
      </c>
      <c r="AU272" s="244" t="s">
        <v>80</v>
      </c>
      <c r="AV272" s="14" t="s">
        <v>80</v>
      </c>
      <c r="AW272" s="14" t="s">
        <v>32</v>
      </c>
      <c r="AX272" s="14" t="s">
        <v>70</v>
      </c>
      <c r="AY272" s="244" t="s">
        <v>149</v>
      </c>
    </row>
    <row r="273" spans="1:51" s="14" customFormat="1" ht="12">
      <c r="A273" s="14"/>
      <c r="B273" s="234"/>
      <c r="C273" s="235"/>
      <c r="D273" s="225" t="s">
        <v>161</v>
      </c>
      <c r="E273" s="236" t="s">
        <v>19</v>
      </c>
      <c r="F273" s="237" t="s">
        <v>1543</v>
      </c>
      <c r="G273" s="235"/>
      <c r="H273" s="238">
        <v>1.4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161</v>
      </c>
      <c r="AU273" s="244" t="s">
        <v>80</v>
      </c>
      <c r="AV273" s="14" t="s">
        <v>80</v>
      </c>
      <c r="AW273" s="14" t="s">
        <v>32</v>
      </c>
      <c r="AX273" s="14" t="s">
        <v>70</v>
      </c>
      <c r="AY273" s="244" t="s">
        <v>149</v>
      </c>
    </row>
    <row r="274" spans="1:51" s="15" customFormat="1" ht="12">
      <c r="A274" s="15"/>
      <c r="B274" s="245"/>
      <c r="C274" s="246"/>
      <c r="D274" s="225" t="s">
        <v>161</v>
      </c>
      <c r="E274" s="247" t="s">
        <v>19</v>
      </c>
      <c r="F274" s="248" t="s">
        <v>207</v>
      </c>
      <c r="G274" s="246"/>
      <c r="H274" s="249">
        <v>48.84999999999999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5" t="s">
        <v>161</v>
      </c>
      <c r="AU274" s="255" t="s">
        <v>80</v>
      </c>
      <c r="AV274" s="15" t="s">
        <v>174</v>
      </c>
      <c r="AW274" s="15" t="s">
        <v>32</v>
      </c>
      <c r="AX274" s="15" t="s">
        <v>78</v>
      </c>
      <c r="AY274" s="255" t="s">
        <v>149</v>
      </c>
    </row>
    <row r="275" spans="1:63" s="12" customFormat="1" ht="22.8" customHeight="1">
      <c r="A275" s="12"/>
      <c r="B275" s="189"/>
      <c r="C275" s="190"/>
      <c r="D275" s="191" t="s">
        <v>69</v>
      </c>
      <c r="E275" s="203" t="s">
        <v>1026</v>
      </c>
      <c r="F275" s="203" t="s">
        <v>1027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SUM(P276:P277)</f>
        <v>0</v>
      </c>
      <c r="Q275" s="197"/>
      <c r="R275" s="198">
        <f>SUM(R276:R277)</f>
        <v>0</v>
      </c>
      <c r="S275" s="197"/>
      <c r="T275" s="199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78</v>
      </c>
      <c r="AT275" s="201" t="s">
        <v>69</v>
      </c>
      <c r="AU275" s="201" t="s">
        <v>78</v>
      </c>
      <c r="AY275" s="200" t="s">
        <v>149</v>
      </c>
      <c r="BK275" s="202">
        <f>SUM(BK276:BK277)</f>
        <v>0</v>
      </c>
    </row>
    <row r="276" spans="1:65" s="2" customFormat="1" ht="55.5" customHeight="1">
      <c r="A276" s="39"/>
      <c r="B276" s="40"/>
      <c r="C276" s="205" t="s">
        <v>256</v>
      </c>
      <c r="D276" s="205" t="s">
        <v>152</v>
      </c>
      <c r="E276" s="206" t="s">
        <v>1559</v>
      </c>
      <c r="F276" s="207" t="s">
        <v>1560</v>
      </c>
      <c r="G276" s="208" t="s">
        <v>443</v>
      </c>
      <c r="H276" s="209">
        <v>27.041</v>
      </c>
      <c r="I276" s="210"/>
      <c r="J276" s="211">
        <f>ROUND(I276*H276,2)</f>
        <v>0</v>
      </c>
      <c r="K276" s="207" t="s">
        <v>156</v>
      </c>
      <c r="L276" s="45"/>
      <c r="M276" s="212" t="s">
        <v>19</v>
      </c>
      <c r="N276" s="213" t="s">
        <v>41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174</v>
      </c>
      <c r="AT276" s="216" t="s">
        <v>152</v>
      </c>
      <c r="AU276" s="216" t="s">
        <v>80</v>
      </c>
      <c r="AY276" s="18" t="s">
        <v>149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78</v>
      </c>
      <c r="BK276" s="217">
        <f>ROUND(I276*H276,2)</f>
        <v>0</v>
      </c>
      <c r="BL276" s="18" t="s">
        <v>174</v>
      </c>
      <c r="BM276" s="216" t="s">
        <v>1561</v>
      </c>
    </row>
    <row r="277" spans="1:47" s="2" customFormat="1" ht="12">
      <c r="A277" s="39"/>
      <c r="B277" s="40"/>
      <c r="C277" s="41"/>
      <c r="D277" s="218" t="s">
        <v>159</v>
      </c>
      <c r="E277" s="41"/>
      <c r="F277" s="219" t="s">
        <v>1562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159</v>
      </c>
      <c r="AU277" s="18" t="s">
        <v>80</v>
      </c>
    </row>
    <row r="278" spans="1:63" s="12" customFormat="1" ht="25.9" customHeight="1">
      <c r="A278" s="12"/>
      <c r="B278" s="189"/>
      <c r="C278" s="190"/>
      <c r="D278" s="191" t="s">
        <v>69</v>
      </c>
      <c r="E278" s="192" t="s">
        <v>1563</v>
      </c>
      <c r="F278" s="192" t="s">
        <v>1564</v>
      </c>
      <c r="G278" s="190"/>
      <c r="H278" s="190"/>
      <c r="I278" s="193"/>
      <c r="J278" s="194">
        <f>BK278</f>
        <v>0</v>
      </c>
      <c r="K278" s="190"/>
      <c r="L278" s="195"/>
      <c r="M278" s="196"/>
      <c r="N278" s="197"/>
      <c r="O278" s="197"/>
      <c r="P278" s="198">
        <f>P279+P317</f>
        <v>0</v>
      </c>
      <c r="Q278" s="197"/>
      <c r="R278" s="198">
        <f>R279+R317</f>
        <v>0.383621</v>
      </c>
      <c r="S278" s="197"/>
      <c r="T278" s="199">
        <f>T279+T317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0" t="s">
        <v>80</v>
      </c>
      <c r="AT278" s="201" t="s">
        <v>69</v>
      </c>
      <c r="AU278" s="201" t="s">
        <v>70</v>
      </c>
      <c r="AY278" s="200" t="s">
        <v>149</v>
      </c>
      <c r="BK278" s="202">
        <f>BK279+BK317</f>
        <v>0</v>
      </c>
    </row>
    <row r="279" spans="1:63" s="12" customFormat="1" ht="22.8" customHeight="1">
      <c r="A279" s="12"/>
      <c r="B279" s="189"/>
      <c r="C279" s="190"/>
      <c r="D279" s="191" t="s">
        <v>69</v>
      </c>
      <c r="E279" s="203" t="s">
        <v>1565</v>
      </c>
      <c r="F279" s="203" t="s">
        <v>1566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SUM(P280:P316)</f>
        <v>0</v>
      </c>
      <c r="Q279" s="197"/>
      <c r="R279" s="198">
        <f>SUM(R280:R316)</f>
        <v>0.3709802</v>
      </c>
      <c r="S279" s="197"/>
      <c r="T279" s="199">
        <f>SUM(T280:T316)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0" t="s">
        <v>80</v>
      </c>
      <c r="AT279" s="201" t="s">
        <v>69</v>
      </c>
      <c r="AU279" s="201" t="s">
        <v>78</v>
      </c>
      <c r="AY279" s="200" t="s">
        <v>149</v>
      </c>
      <c r="BK279" s="202">
        <f>SUM(BK280:BK316)</f>
        <v>0</v>
      </c>
    </row>
    <row r="280" spans="1:65" s="2" customFormat="1" ht="33" customHeight="1">
      <c r="A280" s="39"/>
      <c r="B280" s="40"/>
      <c r="C280" s="205" t="s">
        <v>263</v>
      </c>
      <c r="D280" s="205" t="s">
        <v>152</v>
      </c>
      <c r="E280" s="206" t="s">
        <v>1567</v>
      </c>
      <c r="F280" s="207" t="s">
        <v>1568</v>
      </c>
      <c r="G280" s="208" t="s">
        <v>310</v>
      </c>
      <c r="H280" s="209">
        <v>154</v>
      </c>
      <c r="I280" s="210"/>
      <c r="J280" s="211">
        <f>ROUND(I280*H280,2)</f>
        <v>0</v>
      </c>
      <c r="K280" s="207" t="s">
        <v>156</v>
      </c>
      <c r="L280" s="45"/>
      <c r="M280" s="212" t="s">
        <v>19</v>
      </c>
      <c r="N280" s="213" t="s">
        <v>41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245</v>
      </c>
      <c r="AT280" s="216" t="s">
        <v>152</v>
      </c>
      <c r="AU280" s="216" t="s">
        <v>80</v>
      </c>
      <c r="AY280" s="18" t="s">
        <v>149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78</v>
      </c>
      <c r="BK280" s="217">
        <f>ROUND(I280*H280,2)</f>
        <v>0</v>
      </c>
      <c r="BL280" s="18" t="s">
        <v>245</v>
      </c>
      <c r="BM280" s="216" t="s">
        <v>1569</v>
      </c>
    </row>
    <row r="281" spans="1:47" s="2" customFormat="1" ht="12">
      <c r="A281" s="39"/>
      <c r="B281" s="40"/>
      <c r="C281" s="41"/>
      <c r="D281" s="218" t="s">
        <v>159</v>
      </c>
      <c r="E281" s="41"/>
      <c r="F281" s="219" t="s">
        <v>1570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159</v>
      </c>
      <c r="AU281" s="18" t="s">
        <v>80</v>
      </c>
    </row>
    <row r="282" spans="1:51" s="14" customFormat="1" ht="12">
      <c r="A282" s="14"/>
      <c r="B282" s="234"/>
      <c r="C282" s="235"/>
      <c r="D282" s="225" t="s">
        <v>161</v>
      </c>
      <c r="E282" s="236" t="s">
        <v>19</v>
      </c>
      <c r="F282" s="237" t="s">
        <v>1571</v>
      </c>
      <c r="G282" s="235"/>
      <c r="H282" s="238">
        <v>154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161</v>
      </c>
      <c r="AU282" s="244" t="s">
        <v>80</v>
      </c>
      <c r="AV282" s="14" t="s">
        <v>80</v>
      </c>
      <c r="AW282" s="14" t="s">
        <v>32</v>
      </c>
      <c r="AX282" s="14" t="s">
        <v>78</v>
      </c>
      <c r="AY282" s="244" t="s">
        <v>149</v>
      </c>
    </row>
    <row r="283" spans="1:65" s="2" customFormat="1" ht="16.5" customHeight="1">
      <c r="A283" s="39"/>
      <c r="B283" s="40"/>
      <c r="C283" s="259" t="s">
        <v>268</v>
      </c>
      <c r="D283" s="259" t="s">
        <v>440</v>
      </c>
      <c r="E283" s="260" t="s">
        <v>1572</v>
      </c>
      <c r="F283" s="261" t="s">
        <v>1573</v>
      </c>
      <c r="G283" s="262" t="s">
        <v>443</v>
      </c>
      <c r="H283" s="263">
        <v>0.052</v>
      </c>
      <c r="I283" s="264"/>
      <c r="J283" s="265">
        <f>ROUND(I283*H283,2)</f>
        <v>0</v>
      </c>
      <c r="K283" s="261" t="s">
        <v>156</v>
      </c>
      <c r="L283" s="266"/>
      <c r="M283" s="267" t="s">
        <v>19</v>
      </c>
      <c r="N283" s="268" t="s">
        <v>41</v>
      </c>
      <c r="O283" s="85"/>
      <c r="P283" s="214">
        <f>O283*H283</f>
        <v>0</v>
      </c>
      <c r="Q283" s="214">
        <v>1</v>
      </c>
      <c r="R283" s="214">
        <f>Q283*H283</f>
        <v>0.052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464</v>
      </c>
      <c r="AT283" s="216" t="s">
        <v>440</v>
      </c>
      <c r="AU283" s="216" t="s">
        <v>80</v>
      </c>
      <c r="AY283" s="18" t="s">
        <v>149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78</v>
      </c>
      <c r="BK283" s="217">
        <f>ROUND(I283*H283,2)</f>
        <v>0</v>
      </c>
      <c r="BL283" s="18" t="s">
        <v>245</v>
      </c>
      <c r="BM283" s="216" t="s">
        <v>1574</v>
      </c>
    </row>
    <row r="284" spans="1:51" s="14" customFormat="1" ht="12">
      <c r="A284" s="14"/>
      <c r="B284" s="234"/>
      <c r="C284" s="235"/>
      <c r="D284" s="225" t="s">
        <v>161</v>
      </c>
      <c r="E284" s="235"/>
      <c r="F284" s="237" t="s">
        <v>1575</v>
      </c>
      <c r="G284" s="235"/>
      <c r="H284" s="238">
        <v>0.052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161</v>
      </c>
      <c r="AU284" s="244" t="s">
        <v>80</v>
      </c>
      <c r="AV284" s="14" t="s">
        <v>80</v>
      </c>
      <c r="AW284" s="14" t="s">
        <v>4</v>
      </c>
      <c r="AX284" s="14" t="s">
        <v>78</v>
      </c>
      <c r="AY284" s="244" t="s">
        <v>149</v>
      </c>
    </row>
    <row r="285" spans="1:65" s="2" customFormat="1" ht="37.8" customHeight="1">
      <c r="A285" s="39"/>
      <c r="B285" s="40"/>
      <c r="C285" s="205" t="s">
        <v>7</v>
      </c>
      <c r="D285" s="205" t="s">
        <v>152</v>
      </c>
      <c r="E285" s="206" t="s">
        <v>1576</v>
      </c>
      <c r="F285" s="207" t="s">
        <v>1577</v>
      </c>
      <c r="G285" s="208" t="s">
        <v>310</v>
      </c>
      <c r="H285" s="209">
        <v>616</v>
      </c>
      <c r="I285" s="210"/>
      <c r="J285" s="211">
        <f>ROUND(I285*H285,2)</f>
        <v>0</v>
      </c>
      <c r="K285" s="207" t="s">
        <v>156</v>
      </c>
      <c r="L285" s="45"/>
      <c r="M285" s="212" t="s">
        <v>19</v>
      </c>
      <c r="N285" s="213" t="s">
        <v>41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245</v>
      </c>
      <c r="AT285" s="216" t="s">
        <v>152</v>
      </c>
      <c r="AU285" s="216" t="s">
        <v>80</v>
      </c>
      <c r="AY285" s="18" t="s">
        <v>149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78</v>
      </c>
      <c r="BK285" s="217">
        <f>ROUND(I285*H285,2)</f>
        <v>0</v>
      </c>
      <c r="BL285" s="18" t="s">
        <v>245</v>
      </c>
      <c r="BM285" s="216" t="s">
        <v>1578</v>
      </c>
    </row>
    <row r="286" spans="1:47" s="2" customFormat="1" ht="12">
      <c r="A286" s="39"/>
      <c r="B286" s="40"/>
      <c r="C286" s="41"/>
      <c r="D286" s="218" t="s">
        <v>159</v>
      </c>
      <c r="E286" s="41"/>
      <c r="F286" s="219" t="s">
        <v>1579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159</v>
      </c>
      <c r="AU286" s="18" t="s">
        <v>80</v>
      </c>
    </row>
    <row r="287" spans="1:51" s="14" customFormat="1" ht="12">
      <c r="A287" s="14"/>
      <c r="B287" s="234"/>
      <c r="C287" s="235"/>
      <c r="D287" s="225" t="s">
        <v>161</v>
      </c>
      <c r="E287" s="236" t="s">
        <v>19</v>
      </c>
      <c r="F287" s="237" t="s">
        <v>1580</v>
      </c>
      <c r="G287" s="235"/>
      <c r="H287" s="238">
        <v>616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161</v>
      </c>
      <c r="AU287" s="244" t="s">
        <v>80</v>
      </c>
      <c r="AV287" s="14" t="s">
        <v>80</v>
      </c>
      <c r="AW287" s="14" t="s">
        <v>32</v>
      </c>
      <c r="AX287" s="14" t="s">
        <v>78</v>
      </c>
      <c r="AY287" s="244" t="s">
        <v>149</v>
      </c>
    </row>
    <row r="288" spans="1:65" s="2" customFormat="1" ht="16.5" customHeight="1">
      <c r="A288" s="39"/>
      <c r="B288" s="40"/>
      <c r="C288" s="259" t="s">
        <v>281</v>
      </c>
      <c r="D288" s="259" t="s">
        <v>440</v>
      </c>
      <c r="E288" s="260" t="s">
        <v>1581</v>
      </c>
      <c r="F288" s="261" t="s">
        <v>1582</v>
      </c>
      <c r="G288" s="262" t="s">
        <v>443</v>
      </c>
      <c r="H288" s="263">
        <v>0.253</v>
      </c>
      <c r="I288" s="264"/>
      <c r="J288" s="265">
        <f>ROUND(I288*H288,2)</f>
        <v>0</v>
      </c>
      <c r="K288" s="261" t="s">
        <v>156</v>
      </c>
      <c r="L288" s="266"/>
      <c r="M288" s="267" t="s">
        <v>19</v>
      </c>
      <c r="N288" s="268" t="s">
        <v>41</v>
      </c>
      <c r="O288" s="85"/>
      <c r="P288" s="214">
        <f>O288*H288</f>
        <v>0</v>
      </c>
      <c r="Q288" s="214">
        <v>1</v>
      </c>
      <c r="R288" s="214">
        <f>Q288*H288</f>
        <v>0.253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464</v>
      </c>
      <c r="AT288" s="216" t="s">
        <v>440</v>
      </c>
      <c r="AU288" s="216" t="s">
        <v>80</v>
      </c>
      <c r="AY288" s="18" t="s">
        <v>149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78</v>
      </c>
      <c r="BK288" s="217">
        <f>ROUND(I288*H288,2)</f>
        <v>0</v>
      </c>
      <c r="BL288" s="18" t="s">
        <v>245</v>
      </c>
      <c r="BM288" s="216" t="s">
        <v>1583</v>
      </c>
    </row>
    <row r="289" spans="1:51" s="14" customFormat="1" ht="12">
      <c r="A289" s="14"/>
      <c r="B289" s="234"/>
      <c r="C289" s="235"/>
      <c r="D289" s="225" t="s">
        <v>161</v>
      </c>
      <c r="E289" s="235"/>
      <c r="F289" s="237" t="s">
        <v>1584</v>
      </c>
      <c r="G289" s="235"/>
      <c r="H289" s="238">
        <v>0.253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161</v>
      </c>
      <c r="AU289" s="244" t="s">
        <v>80</v>
      </c>
      <c r="AV289" s="14" t="s">
        <v>80</v>
      </c>
      <c r="AW289" s="14" t="s">
        <v>4</v>
      </c>
      <c r="AX289" s="14" t="s">
        <v>78</v>
      </c>
      <c r="AY289" s="244" t="s">
        <v>149</v>
      </c>
    </row>
    <row r="290" spans="1:65" s="2" customFormat="1" ht="24.15" customHeight="1">
      <c r="A290" s="39"/>
      <c r="B290" s="40"/>
      <c r="C290" s="205" t="s">
        <v>289</v>
      </c>
      <c r="D290" s="205" t="s">
        <v>152</v>
      </c>
      <c r="E290" s="206" t="s">
        <v>1585</v>
      </c>
      <c r="F290" s="207" t="s">
        <v>1586</v>
      </c>
      <c r="G290" s="208" t="s">
        <v>310</v>
      </c>
      <c r="H290" s="209">
        <v>104.73</v>
      </c>
      <c r="I290" s="210"/>
      <c r="J290" s="211">
        <f>ROUND(I290*H290,2)</f>
        <v>0</v>
      </c>
      <c r="K290" s="207" t="s">
        <v>156</v>
      </c>
      <c r="L290" s="45"/>
      <c r="M290" s="212" t="s">
        <v>19</v>
      </c>
      <c r="N290" s="213" t="s">
        <v>41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245</v>
      </c>
      <c r="AT290" s="216" t="s">
        <v>152</v>
      </c>
      <c r="AU290" s="216" t="s">
        <v>80</v>
      </c>
      <c r="AY290" s="18" t="s">
        <v>149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78</v>
      </c>
      <c r="BK290" s="217">
        <f>ROUND(I290*H290,2)</f>
        <v>0</v>
      </c>
      <c r="BL290" s="18" t="s">
        <v>245</v>
      </c>
      <c r="BM290" s="216" t="s">
        <v>1587</v>
      </c>
    </row>
    <row r="291" spans="1:47" s="2" customFormat="1" ht="12">
      <c r="A291" s="39"/>
      <c r="B291" s="40"/>
      <c r="C291" s="41"/>
      <c r="D291" s="218" t="s">
        <v>159</v>
      </c>
      <c r="E291" s="41"/>
      <c r="F291" s="219" t="s">
        <v>1588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159</v>
      </c>
      <c r="AU291" s="18" t="s">
        <v>80</v>
      </c>
    </row>
    <row r="292" spans="1:51" s="13" customFormat="1" ht="12">
      <c r="A292" s="13"/>
      <c r="B292" s="223"/>
      <c r="C292" s="224"/>
      <c r="D292" s="225" t="s">
        <v>161</v>
      </c>
      <c r="E292" s="226" t="s">
        <v>19</v>
      </c>
      <c r="F292" s="227" t="s">
        <v>1459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161</v>
      </c>
      <c r="AU292" s="233" t="s">
        <v>80</v>
      </c>
      <c r="AV292" s="13" t="s">
        <v>78</v>
      </c>
      <c r="AW292" s="13" t="s">
        <v>32</v>
      </c>
      <c r="AX292" s="13" t="s">
        <v>70</v>
      </c>
      <c r="AY292" s="233" t="s">
        <v>149</v>
      </c>
    </row>
    <row r="293" spans="1:51" s="13" customFormat="1" ht="12">
      <c r="A293" s="13"/>
      <c r="B293" s="223"/>
      <c r="C293" s="224"/>
      <c r="D293" s="225" t="s">
        <v>161</v>
      </c>
      <c r="E293" s="226" t="s">
        <v>19</v>
      </c>
      <c r="F293" s="227" t="s">
        <v>1460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161</v>
      </c>
      <c r="AU293" s="233" t="s">
        <v>80</v>
      </c>
      <c r="AV293" s="13" t="s">
        <v>78</v>
      </c>
      <c r="AW293" s="13" t="s">
        <v>32</v>
      </c>
      <c r="AX293" s="13" t="s">
        <v>70</v>
      </c>
      <c r="AY293" s="233" t="s">
        <v>149</v>
      </c>
    </row>
    <row r="294" spans="1:51" s="13" customFormat="1" ht="12">
      <c r="A294" s="13"/>
      <c r="B294" s="223"/>
      <c r="C294" s="224"/>
      <c r="D294" s="225" t="s">
        <v>161</v>
      </c>
      <c r="E294" s="226" t="s">
        <v>19</v>
      </c>
      <c r="F294" s="227" t="s">
        <v>1461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161</v>
      </c>
      <c r="AU294" s="233" t="s">
        <v>80</v>
      </c>
      <c r="AV294" s="13" t="s">
        <v>78</v>
      </c>
      <c r="AW294" s="13" t="s">
        <v>32</v>
      </c>
      <c r="AX294" s="13" t="s">
        <v>70</v>
      </c>
      <c r="AY294" s="233" t="s">
        <v>149</v>
      </c>
    </row>
    <row r="295" spans="1:51" s="14" customFormat="1" ht="12">
      <c r="A295" s="14"/>
      <c r="B295" s="234"/>
      <c r="C295" s="235"/>
      <c r="D295" s="225" t="s">
        <v>161</v>
      </c>
      <c r="E295" s="236" t="s">
        <v>19</v>
      </c>
      <c r="F295" s="237" t="s">
        <v>1589</v>
      </c>
      <c r="G295" s="235"/>
      <c r="H295" s="238">
        <v>8.8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161</v>
      </c>
      <c r="AU295" s="244" t="s">
        <v>80</v>
      </c>
      <c r="AV295" s="14" t="s">
        <v>80</v>
      </c>
      <c r="AW295" s="14" t="s">
        <v>32</v>
      </c>
      <c r="AX295" s="14" t="s">
        <v>70</v>
      </c>
      <c r="AY295" s="244" t="s">
        <v>149</v>
      </c>
    </row>
    <row r="296" spans="1:51" s="13" customFormat="1" ht="12">
      <c r="A296" s="13"/>
      <c r="B296" s="223"/>
      <c r="C296" s="224"/>
      <c r="D296" s="225" t="s">
        <v>161</v>
      </c>
      <c r="E296" s="226" t="s">
        <v>19</v>
      </c>
      <c r="F296" s="227" t="s">
        <v>1465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161</v>
      </c>
      <c r="AU296" s="233" t="s">
        <v>80</v>
      </c>
      <c r="AV296" s="13" t="s">
        <v>78</v>
      </c>
      <c r="AW296" s="13" t="s">
        <v>32</v>
      </c>
      <c r="AX296" s="13" t="s">
        <v>70</v>
      </c>
      <c r="AY296" s="233" t="s">
        <v>149</v>
      </c>
    </row>
    <row r="297" spans="1:51" s="14" customFormat="1" ht="12">
      <c r="A297" s="14"/>
      <c r="B297" s="234"/>
      <c r="C297" s="235"/>
      <c r="D297" s="225" t="s">
        <v>161</v>
      </c>
      <c r="E297" s="236" t="s">
        <v>19</v>
      </c>
      <c r="F297" s="237" t="s">
        <v>1590</v>
      </c>
      <c r="G297" s="235"/>
      <c r="H297" s="238">
        <v>11.01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161</v>
      </c>
      <c r="AU297" s="244" t="s">
        <v>80</v>
      </c>
      <c r="AV297" s="14" t="s">
        <v>80</v>
      </c>
      <c r="AW297" s="14" t="s">
        <v>32</v>
      </c>
      <c r="AX297" s="14" t="s">
        <v>70</v>
      </c>
      <c r="AY297" s="244" t="s">
        <v>149</v>
      </c>
    </row>
    <row r="298" spans="1:51" s="13" customFormat="1" ht="12">
      <c r="A298" s="13"/>
      <c r="B298" s="223"/>
      <c r="C298" s="224"/>
      <c r="D298" s="225" t="s">
        <v>161</v>
      </c>
      <c r="E298" s="226" t="s">
        <v>19</v>
      </c>
      <c r="F298" s="227" t="s">
        <v>1467</v>
      </c>
      <c r="G298" s="224"/>
      <c r="H298" s="226" t="s">
        <v>19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161</v>
      </c>
      <c r="AU298" s="233" t="s">
        <v>80</v>
      </c>
      <c r="AV298" s="13" t="s">
        <v>78</v>
      </c>
      <c r="AW298" s="13" t="s">
        <v>32</v>
      </c>
      <c r="AX298" s="13" t="s">
        <v>70</v>
      </c>
      <c r="AY298" s="233" t="s">
        <v>149</v>
      </c>
    </row>
    <row r="299" spans="1:51" s="14" customFormat="1" ht="12">
      <c r="A299" s="14"/>
      <c r="B299" s="234"/>
      <c r="C299" s="235"/>
      <c r="D299" s="225" t="s">
        <v>161</v>
      </c>
      <c r="E299" s="236" t="s">
        <v>19</v>
      </c>
      <c r="F299" s="237" t="s">
        <v>1591</v>
      </c>
      <c r="G299" s="235"/>
      <c r="H299" s="238">
        <v>9.1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161</v>
      </c>
      <c r="AU299" s="244" t="s">
        <v>80</v>
      </c>
      <c r="AV299" s="14" t="s">
        <v>80</v>
      </c>
      <c r="AW299" s="14" t="s">
        <v>32</v>
      </c>
      <c r="AX299" s="14" t="s">
        <v>70</v>
      </c>
      <c r="AY299" s="244" t="s">
        <v>149</v>
      </c>
    </row>
    <row r="300" spans="1:51" s="13" customFormat="1" ht="12">
      <c r="A300" s="13"/>
      <c r="B300" s="223"/>
      <c r="C300" s="224"/>
      <c r="D300" s="225" t="s">
        <v>161</v>
      </c>
      <c r="E300" s="226" t="s">
        <v>19</v>
      </c>
      <c r="F300" s="227" t="s">
        <v>1469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161</v>
      </c>
      <c r="AU300" s="233" t="s">
        <v>80</v>
      </c>
      <c r="AV300" s="13" t="s">
        <v>78</v>
      </c>
      <c r="AW300" s="13" t="s">
        <v>32</v>
      </c>
      <c r="AX300" s="13" t="s">
        <v>70</v>
      </c>
      <c r="AY300" s="233" t="s">
        <v>149</v>
      </c>
    </row>
    <row r="301" spans="1:51" s="14" customFormat="1" ht="12">
      <c r="A301" s="14"/>
      <c r="B301" s="234"/>
      <c r="C301" s="235"/>
      <c r="D301" s="225" t="s">
        <v>161</v>
      </c>
      <c r="E301" s="236" t="s">
        <v>19</v>
      </c>
      <c r="F301" s="237" t="s">
        <v>1592</v>
      </c>
      <c r="G301" s="235"/>
      <c r="H301" s="238">
        <v>9.68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161</v>
      </c>
      <c r="AU301" s="244" t="s">
        <v>80</v>
      </c>
      <c r="AV301" s="14" t="s">
        <v>80</v>
      </c>
      <c r="AW301" s="14" t="s">
        <v>32</v>
      </c>
      <c r="AX301" s="14" t="s">
        <v>70</v>
      </c>
      <c r="AY301" s="244" t="s">
        <v>149</v>
      </c>
    </row>
    <row r="302" spans="1:51" s="13" customFormat="1" ht="12">
      <c r="A302" s="13"/>
      <c r="B302" s="223"/>
      <c r="C302" s="224"/>
      <c r="D302" s="225" t="s">
        <v>161</v>
      </c>
      <c r="E302" s="226" t="s">
        <v>19</v>
      </c>
      <c r="F302" s="227" t="s">
        <v>1471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161</v>
      </c>
      <c r="AU302" s="233" t="s">
        <v>80</v>
      </c>
      <c r="AV302" s="13" t="s">
        <v>78</v>
      </c>
      <c r="AW302" s="13" t="s">
        <v>32</v>
      </c>
      <c r="AX302" s="13" t="s">
        <v>70</v>
      </c>
      <c r="AY302" s="233" t="s">
        <v>149</v>
      </c>
    </row>
    <row r="303" spans="1:51" s="14" customFormat="1" ht="12">
      <c r="A303" s="14"/>
      <c r="B303" s="234"/>
      <c r="C303" s="235"/>
      <c r="D303" s="225" t="s">
        <v>161</v>
      </c>
      <c r="E303" s="236" t="s">
        <v>19</v>
      </c>
      <c r="F303" s="237" t="s">
        <v>1593</v>
      </c>
      <c r="G303" s="235"/>
      <c r="H303" s="238">
        <v>7.9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161</v>
      </c>
      <c r="AU303" s="244" t="s">
        <v>80</v>
      </c>
      <c r="AV303" s="14" t="s">
        <v>80</v>
      </c>
      <c r="AW303" s="14" t="s">
        <v>32</v>
      </c>
      <c r="AX303" s="14" t="s">
        <v>70</v>
      </c>
      <c r="AY303" s="244" t="s">
        <v>149</v>
      </c>
    </row>
    <row r="304" spans="1:51" s="13" customFormat="1" ht="12">
      <c r="A304" s="13"/>
      <c r="B304" s="223"/>
      <c r="C304" s="224"/>
      <c r="D304" s="225" t="s">
        <v>161</v>
      </c>
      <c r="E304" s="226" t="s">
        <v>19</v>
      </c>
      <c r="F304" s="227" t="s">
        <v>1473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161</v>
      </c>
      <c r="AU304" s="233" t="s">
        <v>80</v>
      </c>
      <c r="AV304" s="13" t="s">
        <v>78</v>
      </c>
      <c r="AW304" s="13" t="s">
        <v>32</v>
      </c>
      <c r="AX304" s="13" t="s">
        <v>70</v>
      </c>
      <c r="AY304" s="233" t="s">
        <v>149</v>
      </c>
    </row>
    <row r="305" spans="1:51" s="14" customFormat="1" ht="12">
      <c r="A305" s="14"/>
      <c r="B305" s="234"/>
      <c r="C305" s="235"/>
      <c r="D305" s="225" t="s">
        <v>161</v>
      </c>
      <c r="E305" s="236" t="s">
        <v>19</v>
      </c>
      <c r="F305" s="237" t="s">
        <v>1594</v>
      </c>
      <c r="G305" s="235"/>
      <c r="H305" s="238">
        <v>42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161</v>
      </c>
      <c r="AU305" s="244" t="s">
        <v>80</v>
      </c>
      <c r="AV305" s="14" t="s">
        <v>80</v>
      </c>
      <c r="AW305" s="14" t="s">
        <v>32</v>
      </c>
      <c r="AX305" s="14" t="s">
        <v>70</v>
      </c>
      <c r="AY305" s="244" t="s">
        <v>149</v>
      </c>
    </row>
    <row r="306" spans="1:51" s="14" customFormat="1" ht="12">
      <c r="A306" s="14"/>
      <c r="B306" s="234"/>
      <c r="C306" s="235"/>
      <c r="D306" s="225" t="s">
        <v>161</v>
      </c>
      <c r="E306" s="236" t="s">
        <v>19</v>
      </c>
      <c r="F306" s="237" t="s">
        <v>1595</v>
      </c>
      <c r="G306" s="235"/>
      <c r="H306" s="238">
        <v>7.4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161</v>
      </c>
      <c r="AU306" s="244" t="s">
        <v>80</v>
      </c>
      <c r="AV306" s="14" t="s">
        <v>80</v>
      </c>
      <c r="AW306" s="14" t="s">
        <v>32</v>
      </c>
      <c r="AX306" s="14" t="s">
        <v>70</v>
      </c>
      <c r="AY306" s="244" t="s">
        <v>149</v>
      </c>
    </row>
    <row r="307" spans="1:51" s="13" customFormat="1" ht="12">
      <c r="A307" s="13"/>
      <c r="B307" s="223"/>
      <c r="C307" s="224"/>
      <c r="D307" s="225" t="s">
        <v>161</v>
      </c>
      <c r="E307" s="226" t="s">
        <v>19</v>
      </c>
      <c r="F307" s="227" t="s">
        <v>1476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161</v>
      </c>
      <c r="AU307" s="233" t="s">
        <v>80</v>
      </c>
      <c r="AV307" s="13" t="s">
        <v>78</v>
      </c>
      <c r="AW307" s="13" t="s">
        <v>32</v>
      </c>
      <c r="AX307" s="13" t="s">
        <v>70</v>
      </c>
      <c r="AY307" s="233" t="s">
        <v>149</v>
      </c>
    </row>
    <row r="308" spans="1:51" s="14" customFormat="1" ht="12">
      <c r="A308" s="14"/>
      <c r="B308" s="234"/>
      <c r="C308" s="235"/>
      <c r="D308" s="225" t="s">
        <v>161</v>
      </c>
      <c r="E308" s="236" t="s">
        <v>19</v>
      </c>
      <c r="F308" s="237" t="s">
        <v>1596</v>
      </c>
      <c r="G308" s="235"/>
      <c r="H308" s="238">
        <v>2.7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161</v>
      </c>
      <c r="AU308" s="244" t="s">
        <v>80</v>
      </c>
      <c r="AV308" s="14" t="s">
        <v>80</v>
      </c>
      <c r="AW308" s="14" t="s">
        <v>32</v>
      </c>
      <c r="AX308" s="14" t="s">
        <v>70</v>
      </c>
      <c r="AY308" s="244" t="s">
        <v>149</v>
      </c>
    </row>
    <row r="309" spans="1:51" s="13" customFormat="1" ht="12">
      <c r="A309" s="13"/>
      <c r="B309" s="223"/>
      <c r="C309" s="224"/>
      <c r="D309" s="225" t="s">
        <v>161</v>
      </c>
      <c r="E309" s="226" t="s">
        <v>19</v>
      </c>
      <c r="F309" s="227" t="s">
        <v>1479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161</v>
      </c>
      <c r="AU309" s="233" t="s">
        <v>80</v>
      </c>
      <c r="AV309" s="13" t="s">
        <v>78</v>
      </c>
      <c r="AW309" s="13" t="s">
        <v>32</v>
      </c>
      <c r="AX309" s="13" t="s">
        <v>70</v>
      </c>
      <c r="AY309" s="233" t="s">
        <v>149</v>
      </c>
    </row>
    <row r="310" spans="1:51" s="14" customFormat="1" ht="12">
      <c r="A310" s="14"/>
      <c r="B310" s="234"/>
      <c r="C310" s="235"/>
      <c r="D310" s="225" t="s">
        <v>161</v>
      </c>
      <c r="E310" s="236" t="s">
        <v>19</v>
      </c>
      <c r="F310" s="237" t="s">
        <v>1597</v>
      </c>
      <c r="G310" s="235"/>
      <c r="H310" s="238">
        <v>5.2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161</v>
      </c>
      <c r="AU310" s="244" t="s">
        <v>80</v>
      </c>
      <c r="AV310" s="14" t="s">
        <v>80</v>
      </c>
      <c r="AW310" s="14" t="s">
        <v>32</v>
      </c>
      <c r="AX310" s="14" t="s">
        <v>70</v>
      </c>
      <c r="AY310" s="244" t="s">
        <v>149</v>
      </c>
    </row>
    <row r="311" spans="1:51" s="14" customFormat="1" ht="12">
      <c r="A311" s="14"/>
      <c r="B311" s="234"/>
      <c r="C311" s="235"/>
      <c r="D311" s="225" t="s">
        <v>161</v>
      </c>
      <c r="E311" s="236" t="s">
        <v>19</v>
      </c>
      <c r="F311" s="237" t="s">
        <v>1598</v>
      </c>
      <c r="G311" s="235"/>
      <c r="H311" s="238">
        <v>0.94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161</v>
      </c>
      <c r="AU311" s="244" t="s">
        <v>80</v>
      </c>
      <c r="AV311" s="14" t="s">
        <v>80</v>
      </c>
      <c r="AW311" s="14" t="s">
        <v>32</v>
      </c>
      <c r="AX311" s="14" t="s">
        <v>70</v>
      </c>
      <c r="AY311" s="244" t="s">
        <v>149</v>
      </c>
    </row>
    <row r="312" spans="1:51" s="15" customFormat="1" ht="12">
      <c r="A312" s="15"/>
      <c r="B312" s="245"/>
      <c r="C312" s="246"/>
      <c r="D312" s="225" t="s">
        <v>161</v>
      </c>
      <c r="E312" s="247" t="s">
        <v>19</v>
      </c>
      <c r="F312" s="248" t="s">
        <v>207</v>
      </c>
      <c r="G312" s="246"/>
      <c r="H312" s="249">
        <v>104.73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5" t="s">
        <v>161</v>
      </c>
      <c r="AU312" s="255" t="s">
        <v>80</v>
      </c>
      <c r="AV312" s="15" t="s">
        <v>174</v>
      </c>
      <c r="AW312" s="15" t="s">
        <v>32</v>
      </c>
      <c r="AX312" s="15" t="s">
        <v>78</v>
      </c>
      <c r="AY312" s="255" t="s">
        <v>149</v>
      </c>
    </row>
    <row r="313" spans="1:65" s="2" customFormat="1" ht="24.15" customHeight="1">
      <c r="A313" s="39"/>
      <c r="B313" s="40"/>
      <c r="C313" s="259" t="s">
        <v>417</v>
      </c>
      <c r="D313" s="259" t="s">
        <v>440</v>
      </c>
      <c r="E313" s="260" t="s">
        <v>1599</v>
      </c>
      <c r="F313" s="261" t="s">
        <v>1600</v>
      </c>
      <c r="G313" s="262" t="s">
        <v>310</v>
      </c>
      <c r="H313" s="263">
        <v>109.967</v>
      </c>
      <c r="I313" s="264"/>
      <c r="J313" s="265">
        <f>ROUND(I313*H313,2)</f>
        <v>0</v>
      </c>
      <c r="K313" s="261" t="s">
        <v>156</v>
      </c>
      <c r="L313" s="266"/>
      <c r="M313" s="267" t="s">
        <v>19</v>
      </c>
      <c r="N313" s="268" t="s">
        <v>41</v>
      </c>
      <c r="O313" s="85"/>
      <c r="P313" s="214">
        <f>O313*H313</f>
        <v>0</v>
      </c>
      <c r="Q313" s="214">
        <v>0.0006</v>
      </c>
      <c r="R313" s="214">
        <f>Q313*H313</f>
        <v>0.06598019999999999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464</v>
      </c>
      <c r="AT313" s="216" t="s">
        <v>440</v>
      </c>
      <c r="AU313" s="216" t="s">
        <v>80</v>
      </c>
      <c r="AY313" s="18" t="s">
        <v>149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78</v>
      </c>
      <c r="BK313" s="217">
        <f>ROUND(I313*H313,2)</f>
        <v>0</v>
      </c>
      <c r="BL313" s="18" t="s">
        <v>245</v>
      </c>
      <c r="BM313" s="216" t="s">
        <v>1601</v>
      </c>
    </row>
    <row r="314" spans="1:51" s="14" customFormat="1" ht="12">
      <c r="A314" s="14"/>
      <c r="B314" s="234"/>
      <c r="C314" s="235"/>
      <c r="D314" s="225" t="s">
        <v>161</v>
      </c>
      <c r="E314" s="235"/>
      <c r="F314" s="237" t="s">
        <v>1602</v>
      </c>
      <c r="G314" s="235"/>
      <c r="H314" s="238">
        <v>109.967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161</v>
      </c>
      <c r="AU314" s="244" t="s">
        <v>80</v>
      </c>
      <c r="AV314" s="14" t="s">
        <v>80</v>
      </c>
      <c r="AW314" s="14" t="s">
        <v>4</v>
      </c>
      <c r="AX314" s="14" t="s">
        <v>78</v>
      </c>
      <c r="AY314" s="244" t="s">
        <v>149</v>
      </c>
    </row>
    <row r="315" spans="1:65" s="2" customFormat="1" ht="49.05" customHeight="1">
      <c r="A315" s="39"/>
      <c r="B315" s="40"/>
      <c r="C315" s="205" t="s">
        <v>422</v>
      </c>
      <c r="D315" s="205" t="s">
        <v>152</v>
      </c>
      <c r="E315" s="206" t="s">
        <v>1603</v>
      </c>
      <c r="F315" s="207" t="s">
        <v>1604</v>
      </c>
      <c r="G315" s="208" t="s">
        <v>443</v>
      </c>
      <c r="H315" s="209">
        <v>0.371</v>
      </c>
      <c r="I315" s="210"/>
      <c r="J315" s="211">
        <f>ROUND(I315*H315,2)</f>
        <v>0</v>
      </c>
      <c r="K315" s="207" t="s">
        <v>156</v>
      </c>
      <c r="L315" s="45"/>
      <c r="M315" s="212" t="s">
        <v>19</v>
      </c>
      <c r="N315" s="213" t="s">
        <v>41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245</v>
      </c>
      <c r="AT315" s="216" t="s">
        <v>152</v>
      </c>
      <c r="AU315" s="216" t="s">
        <v>80</v>
      </c>
      <c r="AY315" s="18" t="s">
        <v>149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78</v>
      </c>
      <c r="BK315" s="217">
        <f>ROUND(I315*H315,2)</f>
        <v>0</v>
      </c>
      <c r="BL315" s="18" t="s">
        <v>245</v>
      </c>
      <c r="BM315" s="216" t="s">
        <v>1605</v>
      </c>
    </row>
    <row r="316" spans="1:47" s="2" customFormat="1" ht="12">
      <c r="A316" s="39"/>
      <c r="B316" s="40"/>
      <c r="C316" s="41"/>
      <c r="D316" s="218" t="s">
        <v>159</v>
      </c>
      <c r="E316" s="41"/>
      <c r="F316" s="219" t="s">
        <v>1606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159</v>
      </c>
      <c r="AU316" s="18" t="s">
        <v>80</v>
      </c>
    </row>
    <row r="317" spans="1:63" s="12" customFormat="1" ht="22.8" customHeight="1">
      <c r="A317" s="12"/>
      <c r="B317" s="189"/>
      <c r="C317" s="190"/>
      <c r="D317" s="191" t="s">
        <v>69</v>
      </c>
      <c r="E317" s="203" t="s">
        <v>1607</v>
      </c>
      <c r="F317" s="203" t="s">
        <v>1608</v>
      </c>
      <c r="G317" s="190"/>
      <c r="H317" s="190"/>
      <c r="I317" s="193"/>
      <c r="J317" s="204">
        <f>BK317</f>
        <v>0</v>
      </c>
      <c r="K317" s="190"/>
      <c r="L317" s="195"/>
      <c r="M317" s="196"/>
      <c r="N317" s="197"/>
      <c r="O317" s="197"/>
      <c r="P317" s="198">
        <f>SUM(P318:P323)</f>
        <v>0</v>
      </c>
      <c r="Q317" s="197"/>
      <c r="R317" s="198">
        <f>SUM(R318:R323)</f>
        <v>0.0126408</v>
      </c>
      <c r="S317" s="197"/>
      <c r="T317" s="199">
        <f>SUM(T318:T323)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0" t="s">
        <v>80</v>
      </c>
      <c r="AT317" s="201" t="s">
        <v>69</v>
      </c>
      <c r="AU317" s="201" t="s">
        <v>78</v>
      </c>
      <c r="AY317" s="200" t="s">
        <v>149</v>
      </c>
      <c r="BK317" s="202">
        <f>SUM(BK318:BK323)</f>
        <v>0</v>
      </c>
    </row>
    <row r="318" spans="1:65" s="2" customFormat="1" ht="33" customHeight="1">
      <c r="A318" s="39"/>
      <c r="B318" s="40"/>
      <c r="C318" s="205" t="s">
        <v>427</v>
      </c>
      <c r="D318" s="205" t="s">
        <v>152</v>
      </c>
      <c r="E318" s="206" t="s">
        <v>1609</v>
      </c>
      <c r="F318" s="207" t="s">
        <v>1610</v>
      </c>
      <c r="G318" s="208" t="s">
        <v>382</v>
      </c>
      <c r="H318" s="209">
        <v>2.29</v>
      </c>
      <c r="I318" s="210"/>
      <c r="J318" s="211">
        <f>ROUND(I318*H318,2)</f>
        <v>0</v>
      </c>
      <c r="K318" s="207" t="s">
        <v>156</v>
      </c>
      <c r="L318" s="45"/>
      <c r="M318" s="212" t="s">
        <v>19</v>
      </c>
      <c r="N318" s="213" t="s">
        <v>41</v>
      </c>
      <c r="O318" s="85"/>
      <c r="P318" s="214">
        <f>O318*H318</f>
        <v>0</v>
      </c>
      <c r="Q318" s="214">
        <v>0.0004</v>
      </c>
      <c r="R318" s="214">
        <f>Q318*H318</f>
        <v>0.000916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245</v>
      </c>
      <c r="AT318" s="216" t="s">
        <v>152</v>
      </c>
      <c r="AU318" s="216" t="s">
        <v>80</v>
      </c>
      <c r="AY318" s="18" t="s">
        <v>149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78</v>
      </c>
      <c r="BK318" s="217">
        <f>ROUND(I318*H318,2)</f>
        <v>0</v>
      </c>
      <c r="BL318" s="18" t="s">
        <v>245</v>
      </c>
      <c r="BM318" s="216" t="s">
        <v>1611</v>
      </c>
    </row>
    <row r="319" spans="1:47" s="2" customFormat="1" ht="12">
      <c r="A319" s="39"/>
      <c r="B319" s="40"/>
      <c r="C319" s="41"/>
      <c r="D319" s="218" t="s">
        <v>159</v>
      </c>
      <c r="E319" s="41"/>
      <c r="F319" s="219" t="s">
        <v>1612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159</v>
      </c>
      <c r="AU319" s="18" t="s">
        <v>80</v>
      </c>
    </row>
    <row r="320" spans="1:51" s="14" customFormat="1" ht="12">
      <c r="A320" s="14"/>
      <c r="B320" s="234"/>
      <c r="C320" s="235"/>
      <c r="D320" s="225" t="s">
        <v>161</v>
      </c>
      <c r="E320" s="236" t="s">
        <v>19</v>
      </c>
      <c r="F320" s="237" t="s">
        <v>1613</v>
      </c>
      <c r="G320" s="235"/>
      <c r="H320" s="238">
        <v>2.29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161</v>
      </c>
      <c r="AU320" s="244" t="s">
        <v>80</v>
      </c>
      <c r="AV320" s="14" t="s">
        <v>80</v>
      </c>
      <c r="AW320" s="14" t="s">
        <v>32</v>
      </c>
      <c r="AX320" s="14" t="s">
        <v>78</v>
      </c>
      <c r="AY320" s="244" t="s">
        <v>149</v>
      </c>
    </row>
    <row r="321" spans="1:65" s="2" customFormat="1" ht="24.15" customHeight="1">
      <c r="A321" s="39"/>
      <c r="B321" s="40"/>
      <c r="C321" s="259" t="s">
        <v>433</v>
      </c>
      <c r="D321" s="259" t="s">
        <v>440</v>
      </c>
      <c r="E321" s="260" t="s">
        <v>1614</v>
      </c>
      <c r="F321" s="261" t="s">
        <v>1615</v>
      </c>
      <c r="G321" s="262" t="s">
        <v>382</v>
      </c>
      <c r="H321" s="263">
        <v>2.29</v>
      </c>
      <c r="I321" s="264"/>
      <c r="J321" s="265">
        <f>ROUND(I321*H321,2)</f>
        <v>0</v>
      </c>
      <c r="K321" s="261" t="s">
        <v>156</v>
      </c>
      <c r="L321" s="266"/>
      <c r="M321" s="267" t="s">
        <v>19</v>
      </c>
      <c r="N321" s="268" t="s">
        <v>41</v>
      </c>
      <c r="O321" s="85"/>
      <c r="P321" s="214">
        <f>O321*H321</f>
        <v>0</v>
      </c>
      <c r="Q321" s="214">
        <v>0.00512</v>
      </c>
      <c r="R321" s="214">
        <f>Q321*H321</f>
        <v>0.0117248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195</v>
      </c>
      <c r="AT321" s="216" t="s">
        <v>440</v>
      </c>
      <c r="AU321" s="216" t="s">
        <v>80</v>
      </c>
      <c r="AY321" s="18" t="s">
        <v>149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78</v>
      </c>
      <c r="BK321" s="217">
        <f>ROUND(I321*H321,2)</f>
        <v>0</v>
      </c>
      <c r="BL321" s="18" t="s">
        <v>174</v>
      </c>
      <c r="BM321" s="216" t="s">
        <v>1616</v>
      </c>
    </row>
    <row r="322" spans="1:65" s="2" customFormat="1" ht="44.25" customHeight="1">
      <c r="A322" s="39"/>
      <c r="B322" s="40"/>
      <c r="C322" s="205" t="s">
        <v>439</v>
      </c>
      <c r="D322" s="205" t="s">
        <v>152</v>
      </c>
      <c r="E322" s="206" t="s">
        <v>1617</v>
      </c>
      <c r="F322" s="207" t="s">
        <v>1618</v>
      </c>
      <c r="G322" s="208" t="s">
        <v>443</v>
      </c>
      <c r="H322" s="209">
        <v>0.001</v>
      </c>
      <c r="I322" s="210"/>
      <c r="J322" s="211">
        <f>ROUND(I322*H322,2)</f>
        <v>0</v>
      </c>
      <c r="K322" s="207" t="s">
        <v>156</v>
      </c>
      <c r="L322" s="45"/>
      <c r="M322" s="212" t="s">
        <v>19</v>
      </c>
      <c r="N322" s="213" t="s">
        <v>41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245</v>
      </c>
      <c r="AT322" s="216" t="s">
        <v>152</v>
      </c>
      <c r="AU322" s="216" t="s">
        <v>80</v>
      </c>
      <c r="AY322" s="18" t="s">
        <v>149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78</v>
      </c>
      <c r="BK322" s="217">
        <f>ROUND(I322*H322,2)</f>
        <v>0</v>
      </c>
      <c r="BL322" s="18" t="s">
        <v>245</v>
      </c>
      <c r="BM322" s="216" t="s">
        <v>1619</v>
      </c>
    </row>
    <row r="323" spans="1:47" s="2" customFormat="1" ht="12">
      <c r="A323" s="39"/>
      <c r="B323" s="40"/>
      <c r="C323" s="41"/>
      <c r="D323" s="218" t="s">
        <v>159</v>
      </c>
      <c r="E323" s="41"/>
      <c r="F323" s="219" t="s">
        <v>1620</v>
      </c>
      <c r="G323" s="41"/>
      <c r="H323" s="41"/>
      <c r="I323" s="220"/>
      <c r="J323" s="41"/>
      <c r="K323" s="41"/>
      <c r="L323" s="45"/>
      <c r="M323" s="270"/>
      <c r="N323" s="271"/>
      <c r="O323" s="272"/>
      <c r="P323" s="272"/>
      <c r="Q323" s="272"/>
      <c r="R323" s="272"/>
      <c r="S323" s="272"/>
      <c r="T323" s="27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159</v>
      </c>
      <c r="AU323" s="18" t="s">
        <v>80</v>
      </c>
    </row>
    <row r="324" spans="1:31" s="2" customFormat="1" ht="6.95" customHeight="1">
      <c r="A324" s="39"/>
      <c r="B324" s="60"/>
      <c r="C324" s="61"/>
      <c r="D324" s="61"/>
      <c r="E324" s="61"/>
      <c r="F324" s="61"/>
      <c r="G324" s="61"/>
      <c r="H324" s="61"/>
      <c r="I324" s="61"/>
      <c r="J324" s="61"/>
      <c r="K324" s="61"/>
      <c r="L324" s="45"/>
      <c r="M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</sheetData>
  <sheetProtection password="CC35" sheet="1" objects="1" scenarios="1" formatColumns="0" formatRows="0" autoFilter="0"/>
  <autoFilter ref="C89:K32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2/131151103"/>
    <hyperlink ref="F104" r:id="rId2" display="https://podminky.urs.cz/item/CS_URS_2022_02/171201231"/>
    <hyperlink ref="F107" r:id="rId3" display="https://podminky.urs.cz/item/CS_URS_2022_02/171251201"/>
    <hyperlink ref="F117" r:id="rId4" display="https://podminky.urs.cz/item/CS_URS_2022_02/181951112"/>
    <hyperlink ref="F121" r:id="rId5" display="https://podminky.urs.cz/item/CS_URS_2022_02/211561111"/>
    <hyperlink ref="F124" r:id="rId6" display="https://podminky.urs.cz/item/CS_URS_2022_02/211571112"/>
    <hyperlink ref="F128" r:id="rId7" display="https://podminky.urs.cz/item/CS_URS_2022_02/327324128"/>
    <hyperlink ref="F165" r:id="rId8" display="https://podminky.urs.cz/item/CS_URS_2022_02/327351211"/>
    <hyperlink ref="F193" r:id="rId9" display="https://podminky.urs.cz/item/CS_URS_2022_02/327351221"/>
    <hyperlink ref="F221" r:id="rId10" display="https://podminky.urs.cz/item/CS_URS_2022_02/327361006"/>
    <hyperlink ref="F224" r:id="rId11" display="https://podminky.urs.cz/item/CS_URS_2022_02/334213311"/>
    <hyperlink ref="F228" r:id="rId12" display="https://podminky.urs.cz/item/CS_URS_2022_02/451315114"/>
    <hyperlink ref="F238" r:id="rId13" display="https://podminky.urs.cz/item/CS_URS_2022_02/871228111"/>
    <hyperlink ref="F245" r:id="rId14" display="https://podminky.urs.cz/item/CS_URS_2022_02/931994142"/>
    <hyperlink ref="F277" r:id="rId15" display="https://podminky.urs.cz/item/CS_URS_2022_02/998153131"/>
    <hyperlink ref="F281" r:id="rId16" display="https://podminky.urs.cz/item/CS_URS_2022_02/711112001"/>
    <hyperlink ref="F286" r:id="rId17" display="https://podminky.urs.cz/item/CS_URS_2022_02/711112002"/>
    <hyperlink ref="F291" r:id="rId18" display="https://podminky.urs.cz/item/CS_URS_2022_02/711491272"/>
    <hyperlink ref="F316" r:id="rId19" display="https://podminky.urs.cz/item/CS_URS_2022_02/998711101"/>
    <hyperlink ref="F319" r:id="rId20" display="https://podminky.urs.cz/item/CS_URS_2022_02/767163121"/>
    <hyperlink ref="F323" r:id="rId21" display="https://podminky.urs.cz/item/CS_URS_2022_02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1621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ROUND((SUM(BE82:BE150)),2)</f>
        <v>0</v>
      </c>
      <c r="G33" s="39"/>
      <c r="H33" s="39"/>
      <c r="I33" s="149">
        <v>0.21</v>
      </c>
      <c r="J33" s="148">
        <f>ROUND(((SUM(BE82:BE150))*I33),2)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ROUND((SUM(BF82:BF150)),2)</f>
        <v>0</v>
      </c>
      <c r="G34" s="39"/>
      <c r="H34" s="39"/>
      <c r="I34" s="149">
        <v>0.15</v>
      </c>
      <c r="J34" s="148">
        <f>ROUND(((SUM(BF82:BF150))*I34),2)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ROUND((SUM(BG82:BG150)),2)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ROUND((SUM(BH82:BH150)),2)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ROUND((SUM(BI82:BI150)),2)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432 - SO432 Úpravy VO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1622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1623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1624</v>
      </c>
      <c r="E62" s="175"/>
      <c r="F62" s="175"/>
      <c r="G62" s="175"/>
      <c r="H62" s="175"/>
      <c r="I62" s="175"/>
      <c r="J62" s="176">
        <f>J120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III/2341 Holoubkov - stabilizace svahu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121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432 - SO432 Úpravy VO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7. 12. 2022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 xml:space="preserve"> </v>
      </c>
      <c r="G78" s="41"/>
      <c r="H78" s="41"/>
      <c r="I78" s="33" t="s">
        <v>31</v>
      </c>
      <c r="J78" s="37" t="str">
        <f>E21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33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134</v>
      </c>
      <c r="D81" s="181" t="s">
        <v>55</v>
      </c>
      <c r="E81" s="181" t="s">
        <v>51</v>
      </c>
      <c r="F81" s="181" t="s">
        <v>52</v>
      </c>
      <c r="G81" s="181" t="s">
        <v>135</v>
      </c>
      <c r="H81" s="181" t="s">
        <v>136</v>
      </c>
      <c r="I81" s="181" t="s">
        <v>137</v>
      </c>
      <c r="J81" s="181" t="s">
        <v>125</v>
      </c>
      <c r="K81" s="182" t="s">
        <v>138</v>
      </c>
      <c r="L81" s="183"/>
      <c r="M81" s="93" t="s">
        <v>19</v>
      </c>
      <c r="N81" s="94" t="s">
        <v>40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6.06746</v>
      </c>
      <c r="S82" s="97"/>
      <c r="T82" s="187">
        <f>T83</f>
        <v>3.3000000000000003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69</v>
      </c>
      <c r="AU82" s="18" t="s">
        <v>126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69</v>
      </c>
      <c r="E83" s="192" t="s">
        <v>440</v>
      </c>
      <c r="F83" s="192" t="s">
        <v>1625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P84+P120</f>
        <v>0</v>
      </c>
      <c r="Q83" s="197"/>
      <c r="R83" s="198">
        <f>R84+R120</f>
        <v>6.06746</v>
      </c>
      <c r="S83" s="197"/>
      <c r="T83" s="199">
        <f>T84+T120</f>
        <v>3.3000000000000003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169</v>
      </c>
      <c r="AT83" s="201" t="s">
        <v>69</v>
      </c>
      <c r="AU83" s="201" t="s">
        <v>70</v>
      </c>
      <c r="AY83" s="200" t="s">
        <v>149</v>
      </c>
      <c r="BK83" s="202">
        <f>BK84+BK120</f>
        <v>0</v>
      </c>
    </row>
    <row r="84" spans="1:63" s="12" customFormat="1" ht="22.8" customHeight="1">
      <c r="A84" s="12"/>
      <c r="B84" s="189"/>
      <c r="C84" s="190"/>
      <c r="D84" s="191" t="s">
        <v>69</v>
      </c>
      <c r="E84" s="203" t="s">
        <v>1626</v>
      </c>
      <c r="F84" s="203" t="s">
        <v>1627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SUM(P85:P119)</f>
        <v>0</v>
      </c>
      <c r="Q84" s="197"/>
      <c r="R84" s="198">
        <f>SUM(R85:R119)</f>
        <v>0.05842000000000001</v>
      </c>
      <c r="S84" s="197"/>
      <c r="T84" s="199">
        <f>SUM(T85:T119)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169</v>
      </c>
      <c r="AT84" s="201" t="s">
        <v>69</v>
      </c>
      <c r="AU84" s="201" t="s">
        <v>78</v>
      </c>
      <c r="AY84" s="200" t="s">
        <v>149</v>
      </c>
      <c r="BK84" s="202">
        <f>SUM(BK85:BK119)</f>
        <v>0</v>
      </c>
    </row>
    <row r="85" spans="1:65" s="2" customFormat="1" ht="37.8" customHeight="1">
      <c r="A85" s="39"/>
      <c r="B85" s="40"/>
      <c r="C85" s="205" t="s">
        <v>78</v>
      </c>
      <c r="D85" s="205" t="s">
        <v>152</v>
      </c>
      <c r="E85" s="206" t="s">
        <v>1628</v>
      </c>
      <c r="F85" s="207" t="s">
        <v>1629</v>
      </c>
      <c r="G85" s="208" t="s">
        <v>315</v>
      </c>
      <c r="H85" s="209">
        <v>8</v>
      </c>
      <c r="I85" s="210"/>
      <c r="J85" s="211">
        <f>ROUND(I85*H85,2)</f>
        <v>0</v>
      </c>
      <c r="K85" s="207" t="s">
        <v>156</v>
      </c>
      <c r="L85" s="45"/>
      <c r="M85" s="212" t="s">
        <v>19</v>
      </c>
      <c r="N85" s="213" t="s">
        <v>41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670</v>
      </c>
      <c r="AT85" s="216" t="s">
        <v>152</v>
      </c>
      <c r="AU85" s="216" t="s">
        <v>80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78</v>
      </c>
      <c r="BK85" s="217">
        <f>ROUND(I85*H85,2)</f>
        <v>0</v>
      </c>
      <c r="BL85" s="18" t="s">
        <v>670</v>
      </c>
      <c r="BM85" s="216" t="s">
        <v>1630</v>
      </c>
    </row>
    <row r="86" spans="1:47" s="2" customFormat="1" ht="12">
      <c r="A86" s="39"/>
      <c r="B86" s="40"/>
      <c r="C86" s="41"/>
      <c r="D86" s="218" t="s">
        <v>159</v>
      </c>
      <c r="E86" s="41"/>
      <c r="F86" s="219" t="s">
        <v>1631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159</v>
      </c>
      <c r="AU86" s="18" t="s">
        <v>80</v>
      </c>
    </row>
    <row r="87" spans="1:51" s="14" customFormat="1" ht="12">
      <c r="A87" s="14"/>
      <c r="B87" s="234"/>
      <c r="C87" s="235"/>
      <c r="D87" s="225" t="s">
        <v>161</v>
      </c>
      <c r="E87" s="236" t="s">
        <v>19</v>
      </c>
      <c r="F87" s="237" t="s">
        <v>1632</v>
      </c>
      <c r="G87" s="235"/>
      <c r="H87" s="238">
        <v>8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4" t="s">
        <v>161</v>
      </c>
      <c r="AU87" s="244" t="s">
        <v>80</v>
      </c>
      <c r="AV87" s="14" t="s">
        <v>80</v>
      </c>
      <c r="AW87" s="14" t="s">
        <v>32</v>
      </c>
      <c r="AX87" s="14" t="s">
        <v>78</v>
      </c>
      <c r="AY87" s="244" t="s">
        <v>149</v>
      </c>
    </row>
    <row r="88" spans="1:65" s="2" customFormat="1" ht="24.15" customHeight="1">
      <c r="A88" s="39"/>
      <c r="B88" s="40"/>
      <c r="C88" s="259" t="s">
        <v>80</v>
      </c>
      <c r="D88" s="259" t="s">
        <v>440</v>
      </c>
      <c r="E88" s="260" t="s">
        <v>1633</v>
      </c>
      <c r="F88" s="261" t="s">
        <v>1634</v>
      </c>
      <c r="G88" s="262" t="s">
        <v>315</v>
      </c>
      <c r="H88" s="263">
        <v>8</v>
      </c>
      <c r="I88" s="264"/>
      <c r="J88" s="265">
        <f>ROUND(I88*H88,2)</f>
        <v>0</v>
      </c>
      <c r="K88" s="261" t="s">
        <v>156</v>
      </c>
      <c r="L88" s="266"/>
      <c r="M88" s="267" t="s">
        <v>19</v>
      </c>
      <c r="N88" s="268" t="s">
        <v>41</v>
      </c>
      <c r="O88" s="85"/>
      <c r="P88" s="214">
        <f>O88*H88</f>
        <v>0</v>
      </c>
      <c r="Q88" s="214">
        <v>0.0037</v>
      </c>
      <c r="R88" s="214">
        <f>Q88*H88</f>
        <v>0.0296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1033</v>
      </c>
      <c r="AT88" s="216" t="s">
        <v>440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1033</v>
      </c>
      <c r="BM88" s="216" t="s">
        <v>1635</v>
      </c>
    </row>
    <row r="89" spans="1:65" s="2" customFormat="1" ht="16.5" customHeight="1">
      <c r="A89" s="39"/>
      <c r="B89" s="40"/>
      <c r="C89" s="205" t="s">
        <v>169</v>
      </c>
      <c r="D89" s="205" t="s">
        <v>152</v>
      </c>
      <c r="E89" s="206" t="s">
        <v>1636</v>
      </c>
      <c r="F89" s="207" t="s">
        <v>1637</v>
      </c>
      <c r="G89" s="208" t="s">
        <v>315</v>
      </c>
      <c r="H89" s="209">
        <v>4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670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670</v>
      </c>
      <c r="BM89" s="216" t="s">
        <v>1638</v>
      </c>
    </row>
    <row r="90" spans="1:47" s="2" customFormat="1" ht="12">
      <c r="A90" s="39"/>
      <c r="B90" s="40"/>
      <c r="C90" s="41"/>
      <c r="D90" s="218" t="s">
        <v>159</v>
      </c>
      <c r="E90" s="41"/>
      <c r="F90" s="219" t="s">
        <v>1639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pans="1:51" s="13" customFormat="1" ht="12">
      <c r="A91" s="13"/>
      <c r="B91" s="223"/>
      <c r="C91" s="224"/>
      <c r="D91" s="225" t="s">
        <v>161</v>
      </c>
      <c r="E91" s="226" t="s">
        <v>19</v>
      </c>
      <c r="F91" s="227" t="s">
        <v>1640</v>
      </c>
      <c r="G91" s="224"/>
      <c r="H91" s="226" t="s">
        <v>19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161</v>
      </c>
      <c r="AU91" s="233" t="s">
        <v>80</v>
      </c>
      <c r="AV91" s="13" t="s">
        <v>78</v>
      </c>
      <c r="AW91" s="13" t="s">
        <v>32</v>
      </c>
      <c r="AX91" s="13" t="s">
        <v>70</v>
      </c>
      <c r="AY91" s="233" t="s">
        <v>149</v>
      </c>
    </row>
    <row r="92" spans="1:51" s="14" customFormat="1" ht="12">
      <c r="A92" s="14"/>
      <c r="B92" s="234"/>
      <c r="C92" s="235"/>
      <c r="D92" s="225" t="s">
        <v>161</v>
      </c>
      <c r="E92" s="236" t="s">
        <v>19</v>
      </c>
      <c r="F92" s="237" t="s">
        <v>174</v>
      </c>
      <c r="G92" s="235"/>
      <c r="H92" s="238">
        <v>4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78</v>
      </c>
      <c r="AY92" s="244" t="s">
        <v>149</v>
      </c>
    </row>
    <row r="93" spans="1:65" s="2" customFormat="1" ht="49.05" customHeight="1">
      <c r="A93" s="39"/>
      <c r="B93" s="40"/>
      <c r="C93" s="205" t="s">
        <v>174</v>
      </c>
      <c r="D93" s="205" t="s">
        <v>152</v>
      </c>
      <c r="E93" s="206" t="s">
        <v>1641</v>
      </c>
      <c r="F93" s="207" t="s">
        <v>1642</v>
      </c>
      <c r="G93" s="208" t="s">
        <v>382</v>
      </c>
      <c r="H93" s="209">
        <v>41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670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670</v>
      </c>
      <c r="BM93" s="216" t="s">
        <v>1643</v>
      </c>
    </row>
    <row r="94" spans="1:47" s="2" customFormat="1" ht="12">
      <c r="A94" s="39"/>
      <c r="B94" s="40"/>
      <c r="C94" s="41"/>
      <c r="D94" s="218" t="s">
        <v>159</v>
      </c>
      <c r="E94" s="41"/>
      <c r="F94" s="219" t="s">
        <v>1644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pans="1:51" s="14" customFormat="1" ht="12">
      <c r="A95" s="14"/>
      <c r="B95" s="234"/>
      <c r="C95" s="235"/>
      <c r="D95" s="225" t="s">
        <v>161</v>
      </c>
      <c r="E95" s="236" t="s">
        <v>19</v>
      </c>
      <c r="F95" s="237" t="s">
        <v>1645</v>
      </c>
      <c r="G95" s="235"/>
      <c r="H95" s="238">
        <v>41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pans="1:65" s="2" customFormat="1" ht="16.5" customHeight="1">
      <c r="A96" s="39"/>
      <c r="B96" s="40"/>
      <c r="C96" s="259" t="s">
        <v>148</v>
      </c>
      <c r="D96" s="259" t="s">
        <v>440</v>
      </c>
      <c r="E96" s="260" t="s">
        <v>1646</v>
      </c>
      <c r="F96" s="261" t="s">
        <v>1647</v>
      </c>
      <c r="G96" s="262" t="s">
        <v>532</v>
      </c>
      <c r="H96" s="263">
        <v>25.42</v>
      </c>
      <c r="I96" s="264"/>
      <c r="J96" s="265">
        <f>ROUND(I96*H96,2)</f>
        <v>0</v>
      </c>
      <c r="K96" s="261" t="s">
        <v>156</v>
      </c>
      <c r="L96" s="266"/>
      <c r="M96" s="267" t="s">
        <v>19</v>
      </c>
      <c r="N96" s="268" t="s">
        <v>41</v>
      </c>
      <c r="O96" s="85"/>
      <c r="P96" s="214">
        <f>O96*H96</f>
        <v>0</v>
      </c>
      <c r="Q96" s="214">
        <v>0.001</v>
      </c>
      <c r="R96" s="214">
        <f>Q96*H96</f>
        <v>0.02542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1648</v>
      </c>
      <c r="AT96" s="216" t="s">
        <v>440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670</v>
      </c>
      <c r="BM96" s="216" t="s">
        <v>1649</v>
      </c>
    </row>
    <row r="97" spans="1:51" s="14" customFormat="1" ht="12">
      <c r="A97" s="14"/>
      <c r="B97" s="234"/>
      <c r="C97" s="235"/>
      <c r="D97" s="225" t="s">
        <v>161</v>
      </c>
      <c r="E97" s="236" t="s">
        <v>19</v>
      </c>
      <c r="F97" s="237" t="s">
        <v>1650</v>
      </c>
      <c r="G97" s="235"/>
      <c r="H97" s="238">
        <v>25.42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78</v>
      </c>
      <c r="AY97" s="244" t="s">
        <v>149</v>
      </c>
    </row>
    <row r="98" spans="1:65" s="2" customFormat="1" ht="21.75" customHeight="1">
      <c r="A98" s="39"/>
      <c r="B98" s="40"/>
      <c r="C98" s="205" t="s">
        <v>185</v>
      </c>
      <c r="D98" s="205" t="s">
        <v>152</v>
      </c>
      <c r="E98" s="206" t="s">
        <v>1651</v>
      </c>
      <c r="F98" s="207" t="s">
        <v>1652</v>
      </c>
      <c r="G98" s="208" t="s">
        <v>315</v>
      </c>
      <c r="H98" s="209">
        <v>12</v>
      </c>
      <c r="I98" s="210"/>
      <c r="J98" s="211">
        <f>ROUND(I98*H98,2)</f>
        <v>0</v>
      </c>
      <c r="K98" s="207" t="s">
        <v>156</v>
      </c>
      <c r="L98" s="45"/>
      <c r="M98" s="212" t="s">
        <v>19</v>
      </c>
      <c r="N98" s="213" t="s">
        <v>41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670</v>
      </c>
      <c r="AT98" s="216" t="s">
        <v>152</v>
      </c>
      <c r="AU98" s="216" t="s">
        <v>80</v>
      </c>
      <c r="AY98" s="18" t="s">
        <v>149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78</v>
      </c>
      <c r="BK98" s="217">
        <f>ROUND(I98*H98,2)</f>
        <v>0</v>
      </c>
      <c r="BL98" s="18" t="s">
        <v>670</v>
      </c>
      <c r="BM98" s="216" t="s">
        <v>1653</v>
      </c>
    </row>
    <row r="99" spans="1:47" s="2" customFormat="1" ht="12">
      <c r="A99" s="39"/>
      <c r="B99" s="40"/>
      <c r="C99" s="41"/>
      <c r="D99" s="218" t="s">
        <v>159</v>
      </c>
      <c r="E99" s="41"/>
      <c r="F99" s="219" t="s">
        <v>1654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159</v>
      </c>
      <c r="AU99" s="18" t="s">
        <v>80</v>
      </c>
    </row>
    <row r="100" spans="1:51" s="14" customFormat="1" ht="12">
      <c r="A100" s="14"/>
      <c r="B100" s="234"/>
      <c r="C100" s="235"/>
      <c r="D100" s="225" t="s">
        <v>161</v>
      </c>
      <c r="E100" s="236" t="s">
        <v>19</v>
      </c>
      <c r="F100" s="237" t="s">
        <v>1655</v>
      </c>
      <c r="G100" s="235"/>
      <c r="H100" s="238">
        <v>12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78</v>
      </c>
      <c r="AY100" s="244" t="s">
        <v>149</v>
      </c>
    </row>
    <row r="101" spans="1:65" s="2" customFormat="1" ht="16.5" customHeight="1">
      <c r="A101" s="39"/>
      <c r="B101" s="40"/>
      <c r="C101" s="259" t="s">
        <v>189</v>
      </c>
      <c r="D101" s="259" t="s">
        <v>440</v>
      </c>
      <c r="E101" s="260" t="s">
        <v>1656</v>
      </c>
      <c r="F101" s="261" t="s">
        <v>1657</v>
      </c>
      <c r="G101" s="262" t="s">
        <v>315</v>
      </c>
      <c r="H101" s="263">
        <v>12</v>
      </c>
      <c r="I101" s="264"/>
      <c r="J101" s="265">
        <f>ROUND(I101*H101,2)</f>
        <v>0</v>
      </c>
      <c r="K101" s="261" t="s">
        <v>156</v>
      </c>
      <c r="L101" s="266"/>
      <c r="M101" s="267" t="s">
        <v>19</v>
      </c>
      <c r="N101" s="268" t="s">
        <v>41</v>
      </c>
      <c r="O101" s="85"/>
      <c r="P101" s="214">
        <f>O101*H101</f>
        <v>0</v>
      </c>
      <c r="Q101" s="214">
        <v>0.00023</v>
      </c>
      <c r="R101" s="214">
        <f>Q101*H101</f>
        <v>0.0027600000000000003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1648</v>
      </c>
      <c r="AT101" s="216" t="s">
        <v>440</v>
      </c>
      <c r="AU101" s="216" t="s">
        <v>80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670</v>
      </c>
      <c r="BM101" s="216" t="s">
        <v>1658</v>
      </c>
    </row>
    <row r="102" spans="1:51" s="14" customFormat="1" ht="12">
      <c r="A102" s="14"/>
      <c r="B102" s="234"/>
      <c r="C102" s="235"/>
      <c r="D102" s="225" t="s">
        <v>161</v>
      </c>
      <c r="E102" s="236" t="s">
        <v>19</v>
      </c>
      <c r="F102" s="237" t="s">
        <v>1655</v>
      </c>
      <c r="G102" s="235"/>
      <c r="H102" s="238">
        <v>12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pans="1:65" s="2" customFormat="1" ht="24.15" customHeight="1">
      <c r="A103" s="39"/>
      <c r="B103" s="40"/>
      <c r="C103" s="205" t="s">
        <v>195</v>
      </c>
      <c r="D103" s="205" t="s">
        <v>152</v>
      </c>
      <c r="E103" s="206" t="s">
        <v>1659</v>
      </c>
      <c r="F103" s="207" t="s">
        <v>1660</v>
      </c>
      <c r="G103" s="208" t="s">
        <v>315</v>
      </c>
      <c r="H103" s="209">
        <v>4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670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670</v>
      </c>
      <c r="BM103" s="216" t="s">
        <v>1661</v>
      </c>
    </row>
    <row r="104" spans="1:47" s="2" customFormat="1" ht="12">
      <c r="A104" s="39"/>
      <c r="B104" s="40"/>
      <c r="C104" s="41"/>
      <c r="D104" s="218" t="s">
        <v>159</v>
      </c>
      <c r="E104" s="41"/>
      <c r="F104" s="219" t="s">
        <v>1662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pans="1:65" s="2" customFormat="1" ht="16.5" customHeight="1">
      <c r="A105" s="39"/>
      <c r="B105" s="40"/>
      <c r="C105" s="259" t="s">
        <v>201</v>
      </c>
      <c r="D105" s="259" t="s">
        <v>440</v>
      </c>
      <c r="E105" s="260" t="s">
        <v>1663</v>
      </c>
      <c r="F105" s="261" t="s">
        <v>1664</v>
      </c>
      <c r="G105" s="262" t="s">
        <v>315</v>
      </c>
      <c r="H105" s="263">
        <v>4</v>
      </c>
      <c r="I105" s="264"/>
      <c r="J105" s="265">
        <f>ROUND(I105*H105,2)</f>
        <v>0</v>
      </c>
      <c r="K105" s="261" t="s">
        <v>156</v>
      </c>
      <c r="L105" s="266"/>
      <c r="M105" s="267" t="s">
        <v>19</v>
      </c>
      <c r="N105" s="268" t="s">
        <v>41</v>
      </c>
      <c r="O105" s="85"/>
      <c r="P105" s="214">
        <f>O105*H105</f>
        <v>0</v>
      </c>
      <c r="Q105" s="214">
        <v>0.00016</v>
      </c>
      <c r="R105" s="214">
        <f>Q105*H105</f>
        <v>0.00064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1648</v>
      </c>
      <c r="AT105" s="216" t="s">
        <v>440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670</v>
      </c>
      <c r="BM105" s="216" t="s">
        <v>1665</v>
      </c>
    </row>
    <row r="106" spans="1:65" s="2" customFormat="1" ht="49.05" customHeight="1">
      <c r="A106" s="39"/>
      <c r="B106" s="40"/>
      <c r="C106" s="205" t="s">
        <v>208</v>
      </c>
      <c r="D106" s="205" t="s">
        <v>152</v>
      </c>
      <c r="E106" s="206" t="s">
        <v>1666</v>
      </c>
      <c r="F106" s="207" t="s">
        <v>1667</v>
      </c>
      <c r="G106" s="208" t="s">
        <v>315</v>
      </c>
      <c r="H106" s="209">
        <v>1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670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670</v>
      </c>
      <c r="BM106" s="216" t="s">
        <v>1668</v>
      </c>
    </row>
    <row r="107" spans="1:47" s="2" customFormat="1" ht="12">
      <c r="A107" s="39"/>
      <c r="B107" s="40"/>
      <c r="C107" s="41"/>
      <c r="D107" s="218" t="s">
        <v>159</v>
      </c>
      <c r="E107" s="41"/>
      <c r="F107" s="219" t="s">
        <v>1669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pans="1:65" s="2" customFormat="1" ht="24.15" customHeight="1">
      <c r="A108" s="39"/>
      <c r="B108" s="40"/>
      <c r="C108" s="205" t="s">
        <v>214</v>
      </c>
      <c r="D108" s="205" t="s">
        <v>152</v>
      </c>
      <c r="E108" s="206" t="s">
        <v>1670</v>
      </c>
      <c r="F108" s="207" t="s">
        <v>1671</v>
      </c>
      <c r="G108" s="208" t="s">
        <v>315</v>
      </c>
      <c r="H108" s="209">
        <v>2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670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670</v>
      </c>
      <c r="BM108" s="216" t="s">
        <v>1672</v>
      </c>
    </row>
    <row r="109" spans="1:47" s="2" customFormat="1" ht="12">
      <c r="A109" s="39"/>
      <c r="B109" s="40"/>
      <c r="C109" s="41"/>
      <c r="D109" s="218" t="s">
        <v>159</v>
      </c>
      <c r="E109" s="41"/>
      <c r="F109" s="219" t="s">
        <v>1673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pans="1:65" s="2" customFormat="1" ht="24.15" customHeight="1">
      <c r="A110" s="39"/>
      <c r="B110" s="40"/>
      <c r="C110" s="205" t="s">
        <v>220</v>
      </c>
      <c r="D110" s="205" t="s">
        <v>152</v>
      </c>
      <c r="E110" s="206" t="s">
        <v>1674</v>
      </c>
      <c r="F110" s="207" t="s">
        <v>1675</v>
      </c>
      <c r="G110" s="208" t="s">
        <v>315</v>
      </c>
      <c r="H110" s="209">
        <v>2</v>
      </c>
      <c r="I110" s="210"/>
      <c r="J110" s="211">
        <f>ROUND(I110*H110,2)</f>
        <v>0</v>
      </c>
      <c r="K110" s="207" t="s">
        <v>156</v>
      </c>
      <c r="L110" s="45"/>
      <c r="M110" s="212" t="s">
        <v>19</v>
      </c>
      <c r="N110" s="213" t="s">
        <v>41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670</v>
      </c>
      <c r="AT110" s="216" t="s">
        <v>152</v>
      </c>
      <c r="AU110" s="216" t="s">
        <v>80</v>
      </c>
      <c r="AY110" s="18" t="s">
        <v>149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78</v>
      </c>
      <c r="BK110" s="217">
        <f>ROUND(I110*H110,2)</f>
        <v>0</v>
      </c>
      <c r="BL110" s="18" t="s">
        <v>670</v>
      </c>
      <c r="BM110" s="216" t="s">
        <v>1676</v>
      </c>
    </row>
    <row r="111" spans="1:47" s="2" customFormat="1" ht="12">
      <c r="A111" s="39"/>
      <c r="B111" s="40"/>
      <c r="C111" s="41"/>
      <c r="D111" s="218" t="s">
        <v>159</v>
      </c>
      <c r="E111" s="41"/>
      <c r="F111" s="219" t="s">
        <v>1677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159</v>
      </c>
      <c r="AU111" s="18" t="s">
        <v>80</v>
      </c>
    </row>
    <row r="112" spans="1:65" s="2" customFormat="1" ht="49.05" customHeight="1">
      <c r="A112" s="39"/>
      <c r="B112" s="40"/>
      <c r="C112" s="205" t="s">
        <v>227</v>
      </c>
      <c r="D112" s="205" t="s">
        <v>152</v>
      </c>
      <c r="E112" s="206" t="s">
        <v>1678</v>
      </c>
      <c r="F112" s="207" t="s">
        <v>1679</v>
      </c>
      <c r="G112" s="208" t="s">
        <v>382</v>
      </c>
      <c r="H112" s="209">
        <v>35</v>
      </c>
      <c r="I112" s="210"/>
      <c r="J112" s="211">
        <f>ROUND(I112*H112,2)</f>
        <v>0</v>
      </c>
      <c r="K112" s="207" t="s">
        <v>156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670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670</v>
      </c>
      <c r="BM112" s="216" t="s">
        <v>1680</v>
      </c>
    </row>
    <row r="113" spans="1:47" s="2" customFormat="1" ht="12">
      <c r="A113" s="39"/>
      <c r="B113" s="40"/>
      <c r="C113" s="41"/>
      <c r="D113" s="218" t="s">
        <v>159</v>
      </c>
      <c r="E113" s="41"/>
      <c r="F113" s="219" t="s">
        <v>1681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159</v>
      </c>
      <c r="AU113" s="18" t="s">
        <v>80</v>
      </c>
    </row>
    <row r="114" spans="1:51" s="13" customFormat="1" ht="12">
      <c r="A114" s="13"/>
      <c r="B114" s="223"/>
      <c r="C114" s="224"/>
      <c r="D114" s="225" t="s">
        <v>161</v>
      </c>
      <c r="E114" s="226" t="s">
        <v>19</v>
      </c>
      <c r="F114" s="227" t="s">
        <v>1682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pans="1:51" s="14" customFormat="1" ht="12">
      <c r="A115" s="14"/>
      <c r="B115" s="234"/>
      <c r="C115" s="235"/>
      <c r="D115" s="225" t="s">
        <v>161</v>
      </c>
      <c r="E115" s="236" t="s">
        <v>19</v>
      </c>
      <c r="F115" s="237" t="s">
        <v>490</v>
      </c>
      <c r="G115" s="235"/>
      <c r="H115" s="238">
        <v>35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pans="1:65" s="2" customFormat="1" ht="24.15" customHeight="1">
      <c r="A116" s="39"/>
      <c r="B116" s="40"/>
      <c r="C116" s="205" t="s">
        <v>235</v>
      </c>
      <c r="D116" s="205" t="s">
        <v>152</v>
      </c>
      <c r="E116" s="206" t="s">
        <v>1683</v>
      </c>
      <c r="F116" s="207" t="s">
        <v>1684</v>
      </c>
      <c r="G116" s="208" t="s">
        <v>315</v>
      </c>
      <c r="H116" s="209">
        <v>32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670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670</v>
      </c>
      <c r="BM116" s="216" t="s">
        <v>1685</v>
      </c>
    </row>
    <row r="117" spans="1:47" s="2" customFormat="1" ht="12">
      <c r="A117" s="39"/>
      <c r="B117" s="40"/>
      <c r="C117" s="41"/>
      <c r="D117" s="218" t="s">
        <v>159</v>
      </c>
      <c r="E117" s="41"/>
      <c r="F117" s="219" t="s">
        <v>1686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pans="1:51" s="13" customFormat="1" ht="12">
      <c r="A118" s="13"/>
      <c r="B118" s="223"/>
      <c r="C118" s="224"/>
      <c r="D118" s="225" t="s">
        <v>161</v>
      </c>
      <c r="E118" s="226" t="s">
        <v>19</v>
      </c>
      <c r="F118" s="227" t="s">
        <v>1687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161</v>
      </c>
      <c r="AU118" s="233" t="s">
        <v>80</v>
      </c>
      <c r="AV118" s="13" t="s">
        <v>78</v>
      </c>
      <c r="AW118" s="13" t="s">
        <v>32</v>
      </c>
      <c r="AX118" s="13" t="s">
        <v>70</v>
      </c>
      <c r="AY118" s="233" t="s">
        <v>149</v>
      </c>
    </row>
    <row r="119" spans="1:51" s="14" customFormat="1" ht="12">
      <c r="A119" s="14"/>
      <c r="B119" s="234"/>
      <c r="C119" s="235"/>
      <c r="D119" s="225" t="s">
        <v>161</v>
      </c>
      <c r="E119" s="236" t="s">
        <v>19</v>
      </c>
      <c r="F119" s="237" t="s">
        <v>1688</v>
      </c>
      <c r="G119" s="235"/>
      <c r="H119" s="238">
        <v>32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78</v>
      </c>
      <c r="AY119" s="244" t="s">
        <v>149</v>
      </c>
    </row>
    <row r="120" spans="1:63" s="12" customFormat="1" ht="22.8" customHeight="1">
      <c r="A120" s="12"/>
      <c r="B120" s="189"/>
      <c r="C120" s="190"/>
      <c r="D120" s="191" t="s">
        <v>69</v>
      </c>
      <c r="E120" s="203" t="s">
        <v>1689</v>
      </c>
      <c r="F120" s="203" t="s">
        <v>1690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SUM(P121:P150)</f>
        <v>0</v>
      </c>
      <c r="Q120" s="197"/>
      <c r="R120" s="198">
        <f>SUM(R121:R150)</f>
        <v>6.00904</v>
      </c>
      <c r="S120" s="197"/>
      <c r="T120" s="199">
        <f>SUM(T121:T150)</f>
        <v>3.3000000000000003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169</v>
      </c>
      <c r="AT120" s="201" t="s">
        <v>69</v>
      </c>
      <c r="AU120" s="201" t="s">
        <v>78</v>
      </c>
      <c r="AY120" s="200" t="s">
        <v>149</v>
      </c>
      <c r="BK120" s="202">
        <f>SUM(BK121:BK150)</f>
        <v>0</v>
      </c>
    </row>
    <row r="121" spans="1:65" s="2" customFormat="1" ht="55.5" customHeight="1">
      <c r="A121" s="39"/>
      <c r="B121" s="40"/>
      <c r="C121" s="205" t="s">
        <v>8</v>
      </c>
      <c r="D121" s="205" t="s">
        <v>152</v>
      </c>
      <c r="E121" s="206" t="s">
        <v>1691</v>
      </c>
      <c r="F121" s="207" t="s">
        <v>1692</v>
      </c>
      <c r="G121" s="208" t="s">
        <v>391</v>
      </c>
      <c r="H121" s="209">
        <v>1.584</v>
      </c>
      <c r="I121" s="210"/>
      <c r="J121" s="211">
        <f>ROUND(I121*H121,2)</f>
        <v>0</v>
      </c>
      <c r="K121" s="207" t="s">
        <v>156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670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670</v>
      </c>
      <c r="BM121" s="216" t="s">
        <v>1693</v>
      </c>
    </row>
    <row r="122" spans="1:47" s="2" customFormat="1" ht="12">
      <c r="A122" s="39"/>
      <c r="B122" s="40"/>
      <c r="C122" s="41"/>
      <c r="D122" s="218" t="s">
        <v>159</v>
      </c>
      <c r="E122" s="41"/>
      <c r="F122" s="219" t="s">
        <v>1694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159</v>
      </c>
      <c r="AU122" s="18" t="s">
        <v>80</v>
      </c>
    </row>
    <row r="123" spans="1:51" s="13" customFormat="1" ht="12">
      <c r="A123" s="13"/>
      <c r="B123" s="223"/>
      <c r="C123" s="224"/>
      <c r="D123" s="225" t="s">
        <v>161</v>
      </c>
      <c r="E123" s="226" t="s">
        <v>19</v>
      </c>
      <c r="F123" s="227" t="s">
        <v>1695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161</v>
      </c>
      <c r="AU123" s="233" t="s">
        <v>80</v>
      </c>
      <c r="AV123" s="13" t="s">
        <v>78</v>
      </c>
      <c r="AW123" s="13" t="s">
        <v>32</v>
      </c>
      <c r="AX123" s="13" t="s">
        <v>70</v>
      </c>
      <c r="AY123" s="233" t="s">
        <v>149</v>
      </c>
    </row>
    <row r="124" spans="1:51" s="14" customFormat="1" ht="12">
      <c r="A124" s="14"/>
      <c r="B124" s="234"/>
      <c r="C124" s="235"/>
      <c r="D124" s="225" t="s">
        <v>161</v>
      </c>
      <c r="E124" s="236" t="s">
        <v>19</v>
      </c>
      <c r="F124" s="237" t="s">
        <v>1696</v>
      </c>
      <c r="G124" s="235"/>
      <c r="H124" s="238">
        <v>1.584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161</v>
      </c>
      <c r="AU124" s="244" t="s">
        <v>80</v>
      </c>
      <c r="AV124" s="14" t="s">
        <v>80</v>
      </c>
      <c r="AW124" s="14" t="s">
        <v>32</v>
      </c>
      <c r="AX124" s="14" t="s">
        <v>78</v>
      </c>
      <c r="AY124" s="244" t="s">
        <v>149</v>
      </c>
    </row>
    <row r="125" spans="1:65" s="2" customFormat="1" ht="66.75" customHeight="1">
      <c r="A125" s="39"/>
      <c r="B125" s="40"/>
      <c r="C125" s="205" t="s">
        <v>245</v>
      </c>
      <c r="D125" s="205" t="s">
        <v>152</v>
      </c>
      <c r="E125" s="206" t="s">
        <v>1697</v>
      </c>
      <c r="F125" s="207" t="s">
        <v>1698</v>
      </c>
      <c r="G125" s="208" t="s">
        <v>382</v>
      </c>
      <c r="H125" s="209">
        <v>35</v>
      </c>
      <c r="I125" s="210"/>
      <c r="J125" s="211">
        <f>ROUND(I125*H125,2)</f>
        <v>0</v>
      </c>
      <c r="K125" s="207" t="s">
        <v>156</v>
      </c>
      <c r="L125" s="45"/>
      <c r="M125" s="212" t="s">
        <v>19</v>
      </c>
      <c r="N125" s="213" t="s">
        <v>41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670</v>
      </c>
      <c r="AT125" s="216" t="s">
        <v>152</v>
      </c>
      <c r="AU125" s="216" t="s">
        <v>80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670</v>
      </c>
      <c r="BM125" s="216" t="s">
        <v>1699</v>
      </c>
    </row>
    <row r="126" spans="1:47" s="2" customFormat="1" ht="12">
      <c r="A126" s="39"/>
      <c r="B126" s="40"/>
      <c r="C126" s="41"/>
      <c r="D126" s="218" t="s">
        <v>159</v>
      </c>
      <c r="E126" s="41"/>
      <c r="F126" s="219" t="s">
        <v>1700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159</v>
      </c>
      <c r="AU126" s="18" t="s">
        <v>80</v>
      </c>
    </row>
    <row r="127" spans="1:65" s="2" customFormat="1" ht="55.5" customHeight="1">
      <c r="A127" s="39"/>
      <c r="B127" s="40"/>
      <c r="C127" s="205" t="s">
        <v>250</v>
      </c>
      <c r="D127" s="205" t="s">
        <v>152</v>
      </c>
      <c r="E127" s="206" t="s">
        <v>1701</v>
      </c>
      <c r="F127" s="207" t="s">
        <v>1702</v>
      </c>
      <c r="G127" s="208" t="s">
        <v>382</v>
      </c>
      <c r="H127" s="209">
        <v>35</v>
      </c>
      <c r="I127" s="210"/>
      <c r="J127" s="211">
        <f>ROUND(I127*H127,2)</f>
        <v>0</v>
      </c>
      <c r="K127" s="207" t="s">
        <v>156</v>
      </c>
      <c r="L127" s="45"/>
      <c r="M127" s="212" t="s">
        <v>19</v>
      </c>
      <c r="N127" s="213" t="s">
        <v>41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670</v>
      </c>
      <c r="AT127" s="216" t="s">
        <v>152</v>
      </c>
      <c r="AU127" s="216" t="s">
        <v>80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670</v>
      </c>
      <c r="BM127" s="216" t="s">
        <v>1703</v>
      </c>
    </row>
    <row r="128" spans="1:47" s="2" customFormat="1" ht="12">
      <c r="A128" s="39"/>
      <c r="B128" s="40"/>
      <c r="C128" s="41"/>
      <c r="D128" s="218" t="s">
        <v>159</v>
      </c>
      <c r="E128" s="41"/>
      <c r="F128" s="219" t="s">
        <v>1704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159</v>
      </c>
      <c r="AU128" s="18" t="s">
        <v>80</v>
      </c>
    </row>
    <row r="129" spans="1:65" s="2" customFormat="1" ht="24.15" customHeight="1">
      <c r="A129" s="39"/>
      <c r="B129" s="40"/>
      <c r="C129" s="205" t="s">
        <v>256</v>
      </c>
      <c r="D129" s="205" t="s">
        <v>152</v>
      </c>
      <c r="E129" s="206" t="s">
        <v>1705</v>
      </c>
      <c r="F129" s="207" t="s">
        <v>1706</v>
      </c>
      <c r="G129" s="208" t="s">
        <v>391</v>
      </c>
      <c r="H129" s="209">
        <v>1.584</v>
      </c>
      <c r="I129" s="210"/>
      <c r="J129" s="211">
        <f>ROUND(I129*H129,2)</f>
        <v>0</v>
      </c>
      <c r="K129" s="207" t="s">
        <v>156</v>
      </c>
      <c r="L129" s="45"/>
      <c r="M129" s="212" t="s">
        <v>19</v>
      </c>
      <c r="N129" s="213" t="s">
        <v>41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670</v>
      </c>
      <c r="AT129" s="216" t="s">
        <v>152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670</v>
      </c>
      <c r="BM129" s="216" t="s">
        <v>1707</v>
      </c>
    </row>
    <row r="130" spans="1:47" s="2" customFormat="1" ht="12">
      <c r="A130" s="39"/>
      <c r="B130" s="40"/>
      <c r="C130" s="41"/>
      <c r="D130" s="218" t="s">
        <v>159</v>
      </c>
      <c r="E130" s="41"/>
      <c r="F130" s="219" t="s">
        <v>1708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159</v>
      </c>
      <c r="AU130" s="18" t="s">
        <v>80</v>
      </c>
    </row>
    <row r="131" spans="1:51" s="13" customFormat="1" ht="12">
      <c r="A131" s="13"/>
      <c r="B131" s="223"/>
      <c r="C131" s="224"/>
      <c r="D131" s="225" t="s">
        <v>161</v>
      </c>
      <c r="E131" s="226" t="s">
        <v>19</v>
      </c>
      <c r="F131" s="227" t="s">
        <v>1709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78</v>
      </c>
      <c r="AW131" s="13" t="s">
        <v>32</v>
      </c>
      <c r="AX131" s="13" t="s">
        <v>70</v>
      </c>
      <c r="AY131" s="233" t="s">
        <v>149</v>
      </c>
    </row>
    <row r="132" spans="1:51" s="14" customFormat="1" ht="12">
      <c r="A132" s="14"/>
      <c r="B132" s="234"/>
      <c r="C132" s="235"/>
      <c r="D132" s="225" t="s">
        <v>161</v>
      </c>
      <c r="E132" s="236" t="s">
        <v>19</v>
      </c>
      <c r="F132" s="237" t="s">
        <v>1696</v>
      </c>
      <c r="G132" s="235"/>
      <c r="H132" s="238">
        <v>1.584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78</v>
      </c>
      <c r="AY132" s="244" t="s">
        <v>149</v>
      </c>
    </row>
    <row r="133" spans="1:65" s="2" customFormat="1" ht="16.5" customHeight="1">
      <c r="A133" s="39"/>
      <c r="B133" s="40"/>
      <c r="C133" s="259" t="s">
        <v>263</v>
      </c>
      <c r="D133" s="259" t="s">
        <v>440</v>
      </c>
      <c r="E133" s="260" t="s">
        <v>1710</v>
      </c>
      <c r="F133" s="261" t="s">
        <v>1711</v>
      </c>
      <c r="G133" s="262" t="s">
        <v>315</v>
      </c>
      <c r="H133" s="263">
        <v>4</v>
      </c>
      <c r="I133" s="264"/>
      <c r="J133" s="265">
        <f>ROUND(I133*H133,2)</f>
        <v>0</v>
      </c>
      <c r="K133" s="261" t="s">
        <v>19</v>
      </c>
      <c r="L133" s="266"/>
      <c r="M133" s="267" t="s">
        <v>19</v>
      </c>
      <c r="N133" s="268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1648</v>
      </c>
      <c r="AT133" s="216" t="s">
        <v>440</v>
      </c>
      <c r="AU133" s="216" t="s">
        <v>80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670</v>
      </c>
      <c r="BM133" s="216" t="s">
        <v>1712</v>
      </c>
    </row>
    <row r="134" spans="1:65" s="2" customFormat="1" ht="24.15" customHeight="1">
      <c r="A134" s="39"/>
      <c r="B134" s="40"/>
      <c r="C134" s="259" t="s">
        <v>268</v>
      </c>
      <c r="D134" s="259" t="s">
        <v>440</v>
      </c>
      <c r="E134" s="260" t="s">
        <v>1713</v>
      </c>
      <c r="F134" s="261" t="s">
        <v>1714</v>
      </c>
      <c r="G134" s="262" t="s">
        <v>382</v>
      </c>
      <c r="H134" s="263">
        <v>16</v>
      </c>
      <c r="I134" s="264"/>
      <c r="J134" s="265">
        <f>ROUND(I134*H134,2)</f>
        <v>0</v>
      </c>
      <c r="K134" s="261" t="s">
        <v>156</v>
      </c>
      <c r="L134" s="266"/>
      <c r="M134" s="267" t="s">
        <v>19</v>
      </c>
      <c r="N134" s="268" t="s">
        <v>41</v>
      </c>
      <c r="O134" s="85"/>
      <c r="P134" s="214">
        <f>O134*H134</f>
        <v>0</v>
      </c>
      <c r="Q134" s="214">
        <v>0.00019</v>
      </c>
      <c r="R134" s="214">
        <f>Q134*H134</f>
        <v>0.00304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1648</v>
      </c>
      <c r="AT134" s="216" t="s">
        <v>440</v>
      </c>
      <c r="AU134" s="216" t="s">
        <v>80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78</v>
      </c>
      <c r="BK134" s="217">
        <f>ROUND(I134*H134,2)</f>
        <v>0</v>
      </c>
      <c r="BL134" s="18" t="s">
        <v>670</v>
      </c>
      <c r="BM134" s="216" t="s">
        <v>1715</v>
      </c>
    </row>
    <row r="135" spans="1:51" s="14" customFormat="1" ht="12">
      <c r="A135" s="14"/>
      <c r="B135" s="234"/>
      <c r="C135" s="235"/>
      <c r="D135" s="225" t="s">
        <v>161</v>
      </c>
      <c r="E135" s="236" t="s">
        <v>19</v>
      </c>
      <c r="F135" s="237" t="s">
        <v>1716</v>
      </c>
      <c r="G135" s="235"/>
      <c r="H135" s="238">
        <v>16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78</v>
      </c>
      <c r="AY135" s="244" t="s">
        <v>149</v>
      </c>
    </row>
    <row r="136" spans="1:65" s="2" customFormat="1" ht="44.25" customHeight="1">
      <c r="A136" s="39"/>
      <c r="B136" s="40"/>
      <c r="C136" s="205" t="s">
        <v>7</v>
      </c>
      <c r="D136" s="205" t="s">
        <v>152</v>
      </c>
      <c r="E136" s="206" t="s">
        <v>1717</v>
      </c>
      <c r="F136" s="207" t="s">
        <v>1718</v>
      </c>
      <c r="G136" s="208" t="s">
        <v>382</v>
      </c>
      <c r="H136" s="209">
        <v>35</v>
      </c>
      <c r="I136" s="210"/>
      <c r="J136" s="211">
        <f>ROUND(I136*H136,2)</f>
        <v>0</v>
      </c>
      <c r="K136" s="207" t="s">
        <v>156</v>
      </c>
      <c r="L136" s="45"/>
      <c r="M136" s="212" t="s">
        <v>19</v>
      </c>
      <c r="N136" s="213" t="s">
        <v>41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670</v>
      </c>
      <c r="AT136" s="216" t="s">
        <v>152</v>
      </c>
      <c r="AU136" s="216" t="s">
        <v>80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78</v>
      </c>
      <c r="BK136" s="217">
        <f>ROUND(I136*H136,2)</f>
        <v>0</v>
      </c>
      <c r="BL136" s="18" t="s">
        <v>670</v>
      </c>
      <c r="BM136" s="216" t="s">
        <v>1719</v>
      </c>
    </row>
    <row r="137" spans="1:47" s="2" customFormat="1" ht="12">
      <c r="A137" s="39"/>
      <c r="B137" s="40"/>
      <c r="C137" s="41"/>
      <c r="D137" s="218" t="s">
        <v>159</v>
      </c>
      <c r="E137" s="41"/>
      <c r="F137" s="219" t="s">
        <v>1720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159</v>
      </c>
      <c r="AU137" s="18" t="s">
        <v>80</v>
      </c>
    </row>
    <row r="138" spans="1:65" s="2" customFormat="1" ht="16.5" customHeight="1">
      <c r="A138" s="39"/>
      <c r="B138" s="40"/>
      <c r="C138" s="259" t="s">
        <v>281</v>
      </c>
      <c r="D138" s="259" t="s">
        <v>440</v>
      </c>
      <c r="E138" s="260" t="s">
        <v>1721</v>
      </c>
      <c r="F138" s="261" t="s">
        <v>1722</v>
      </c>
      <c r="G138" s="262" t="s">
        <v>382</v>
      </c>
      <c r="H138" s="263">
        <v>35</v>
      </c>
      <c r="I138" s="264"/>
      <c r="J138" s="265">
        <f>ROUND(I138*H138,2)</f>
        <v>0</v>
      </c>
      <c r="K138" s="261" t="s">
        <v>156</v>
      </c>
      <c r="L138" s="266"/>
      <c r="M138" s="267" t="s">
        <v>19</v>
      </c>
      <c r="N138" s="268" t="s">
        <v>41</v>
      </c>
      <c r="O138" s="85"/>
      <c r="P138" s="214">
        <f>O138*H138</f>
        <v>0</v>
      </c>
      <c r="Q138" s="214">
        <v>0.0176</v>
      </c>
      <c r="R138" s="214">
        <f>Q138*H138</f>
        <v>0.616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1033</v>
      </c>
      <c r="AT138" s="216" t="s">
        <v>440</v>
      </c>
      <c r="AU138" s="216" t="s">
        <v>80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78</v>
      </c>
      <c r="BK138" s="217">
        <f>ROUND(I138*H138,2)</f>
        <v>0</v>
      </c>
      <c r="BL138" s="18" t="s">
        <v>1033</v>
      </c>
      <c r="BM138" s="216" t="s">
        <v>1723</v>
      </c>
    </row>
    <row r="139" spans="1:51" s="14" customFormat="1" ht="12">
      <c r="A139" s="14"/>
      <c r="B139" s="234"/>
      <c r="C139" s="235"/>
      <c r="D139" s="225" t="s">
        <v>161</v>
      </c>
      <c r="E139" s="235"/>
      <c r="F139" s="237" t="s">
        <v>1724</v>
      </c>
      <c r="G139" s="235"/>
      <c r="H139" s="238">
        <v>35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161</v>
      </c>
      <c r="AU139" s="244" t="s">
        <v>80</v>
      </c>
      <c r="AV139" s="14" t="s">
        <v>80</v>
      </c>
      <c r="AW139" s="14" t="s">
        <v>4</v>
      </c>
      <c r="AX139" s="14" t="s">
        <v>78</v>
      </c>
      <c r="AY139" s="244" t="s">
        <v>149</v>
      </c>
    </row>
    <row r="140" spans="1:65" s="2" customFormat="1" ht="16.5" customHeight="1">
      <c r="A140" s="39"/>
      <c r="B140" s="40"/>
      <c r="C140" s="259" t="s">
        <v>289</v>
      </c>
      <c r="D140" s="259" t="s">
        <v>440</v>
      </c>
      <c r="E140" s="260" t="s">
        <v>1725</v>
      </c>
      <c r="F140" s="261" t="s">
        <v>1726</v>
      </c>
      <c r="G140" s="262" t="s">
        <v>443</v>
      </c>
      <c r="H140" s="263">
        <v>5.39</v>
      </c>
      <c r="I140" s="264"/>
      <c r="J140" s="265">
        <f>ROUND(I140*H140,2)</f>
        <v>0</v>
      </c>
      <c r="K140" s="261" t="s">
        <v>156</v>
      </c>
      <c r="L140" s="266"/>
      <c r="M140" s="267" t="s">
        <v>19</v>
      </c>
      <c r="N140" s="268" t="s">
        <v>41</v>
      </c>
      <c r="O140" s="85"/>
      <c r="P140" s="214">
        <f>O140*H140</f>
        <v>0</v>
      </c>
      <c r="Q140" s="214">
        <v>1</v>
      </c>
      <c r="R140" s="214">
        <f>Q140*H140</f>
        <v>5.39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1033</v>
      </c>
      <c r="AT140" s="216" t="s">
        <v>440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1033</v>
      </c>
      <c r="BM140" s="216" t="s">
        <v>1727</v>
      </c>
    </row>
    <row r="141" spans="1:51" s="14" customFormat="1" ht="12">
      <c r="A141" s="14"/>
      <c r="B141" s="234"/>
      <c r="C141" s="235"/>
      <c r="D141" s="225" t="s">
        <v>161</v>
      </c>
      <c r="E141" s="236" t="s">
        <v>19</v>
      </c>
      <c r="F141" s="237" t="s">
        <v>1728</v>
      </c>
      <c r="G141" s="235"/>
      <c r="H141" s="238">
        <v>5.39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78</v>
      </c>
      <c r="AY141" s="244" t="s">
        <v>149</v>
      </c>
    </row>
    <row r="142" spans="1:65" s="2" customFormat="1" ht="16.5" customHeight="1">
      <c r="A142" s="39"/>
      <c r="B142" s="40"/>
      <c r="C142" s="205" t="s">
        <v>417</v>
      </c>
      <c r="D142" s="205" t="s">
        <v>152</v>
      </c>
      <c r="E142" s="206" t="s">
        <v>1729</v>
      </c>
      <c r="F142" s="207" t="s">
        <v>1730</v>
      </c>
      <c r="G142" s="208" t="s">
        <v>391</v>
      </c>
      <c r="H142" s="209">
        <v>1.5</v>
      </c>
      <c r="I142" s="210"/>
      <c r="J142" s="211">
        <f>ROUND(I142*H142,2)</f>
        <v>0</v>
      </c>
      <c r="K142" s="207" t="s">
        <v>156</v>
      </c>
      <c r="L142" s="45"/>
      <c r="M142" s="212" t="s">
        <v>19</v>
      </c>
      <c r="N142" s="213" t="s">
        <v>41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2.2</v>
      </c>
      <c r="T142" s="215">
        <f>S142*H142</f>
        <v>3.3000000000000003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670</v>
      </c>
      <c r="AT142" s="216" t="s">
        <v>152</v>
      </c>
      <c r="AU142" s="216" t="s">
        <v>80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670</v>
      </c>
      <c r="BM142" s="216" t="s">
        <v>1731</v>
      </c>
    </row>
    <row r="143" spans="1:47" s="2" customFormat="1" ht="12">
      <c r="A143" s="39"/>
      <c r="B143" s="40"/>
      <c r="C143" s="41"/>
      <c r="D143" s="218" t="s">
        <v>159</v>
      </c>
      <c r="E143" s="41"/>
      <c r="F143" s="219" t="s">
        <v>1732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159</v>
      </c>
      <c r="AU143" s="18" t="s">
        <v>80</v>
      </c>
    </row>
    <row r="144" spans="1:65" s="2" customFormat="1" ht="24.15" customHeight="1">
      <c r="A144" s="39"/>
      <c r="B144" s="40"/>
      <c r="C144" s="205" t="s">
        <v>422</v>
      </c>
      <c r="D144" s="205" t="s">
        <v>152</v>
      </c>
      <c r="E144" s="206" t="s">
        <v>1733</v>
      </c>
      <c r="F144" s="207" t="s">
        <v>1734</v>
      </c>
      <c r="G144" s="208" t="s">
        <v>443</v>
      </c>
      <c r="H144" s="209">
        <v>7.71</v>
      </c>
      <c r="I144" s="210"/>
      <c r="J144" s="211">
        <f>ROUND(I144*H144,2)</f>
        <v>0</v>
      </c>
      <c r="K144" s="207" t="s">
        <v>156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670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670</v>
      </c>
      <c r="BM144" s="216" t="s">
        <v>1735</v>
      </c>
    </row>
    <row r="145" spans="1:47" s="2" customFormat="1" ht="12">
      <c r="A145" s="39"/>
      <c r="B145" s="40"/>
      <c r="C145" s="41"/>
      <c r="D145" s="218" t="s">
        <v>159</v>
      </c>
      <c r="E145" s="41"/>
      <c r="F145" s="219" t="s">
        <v>1736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159</v>
      </c>
      <c r="AU145" s="18" t="s">
        <v>80</v>
      </c>
    </row>
    <row r="146" spans="1:51" s="13" customFormat="1" ht="12">
      <c r="A146" s="13"/>
      <c r="B146" s="223"/>
      <c r="C146" s="224"/>
      <c r="D146" s="225" t="s">
        <v>161</v>
      </c>
      <c r="E146" s="226" t="s">
        <v>19</v>
      </c>
      <c r="F146" s="227" t="s">
        <v>1737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161</v>
      </c>
      <c r="AU146" s="233" t="s">
        <v>80</v>
      </c>
      <c r="AV146" s="13" t="s">
        <v>78</v>
      </c>
      <c r="AW146" s="13" t="s">
        <v>32</v>
      </c>
      <c r="AX146" s="13" t="s">
        <v>70</v>
      </c>
      <c r="AY146" s="233" t="s">
        <v>149</v>
      </c>
    </row>
    <row r="147" spans="1:51" s="14" customFormat="1" ht="12">
      <c r="A147" s="14"/>
      <c r="B147" s="234"/>
      <c r="C147" s="235"/>
      <c r="D147" s="225" t="s">
        <v>161</v>
      </c>
      <c r="E147" s="236" t="s">
        <v>19</v>
      </c>
      <c r="F147" s="237" t="s">
        <v>1738</v>
      </c>
      <c r="G147" s="235"/>
      <c r="H147" s="238">
        <v>4.41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161</v>
      </c>
      <c r="AU147" s="244" t="s">
        <v>80</v>
      </c>
      <c r="AV147" s="14" t="s">
        <v>80</v>
      </c>
      <c r="AW147" s="14" t="s">
        <v>32</v>
      </c>
      <c r="AX147" s="14" t="s">
        <v>70</v>
      </c>
      <c r="AY147" s="244" t="s">
        <v>149</v>
      </c>
    </row>
    <row r="148" spans="1:51" s="13" customFormat="1" ht="12">
      <c r="A148" s="13"/>
      <c r="B148" s="223"/>
      <c r="C148" s="224"/>
      <c r="D148" s="225" t="s">
        <v>161</v>
      </c>
      <c r="E148" s="226" t="s">
        <v>19</v>
      </c>
      <c r="F148" s="227" t="s">
        <v>1739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161</v>
      </c>
      <c r="AU148" s="233" t="s">
        <v>80</v>
      </c>
      <c r="AV148" s="13" t="s">
        <v>78</v>
      </c>
      <c r="AW148" s="13" t="s">
        <v>32</v>
      </c>
      <c r="AX148" s="13" t="s">
        <v>70</v>
      </c>
      <c r="AY148" s="233" t="s">
        <v>149</v>
      </c>
    </row>
    <row r="149" spans="1:51" s="14" customFormat="1" ht="12">
      <c r="A149" s="14"/>
      <c r="B149" s="234"/>
      <c r="C149" s="235"/>
      <c r="D149" s="225" t="s">
        <v>161</v>
      </c>
      <c r="E149" s="236" t="s">
        <v>19</v>
      </c>
      <c r="F149" s="237" t="s">
        <v>1740</v>
      </c>
      <c r="G149" s="235"/>
      <c r="H149" s="238">
        <v>3.3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pans="1:51" s="15" customFormat="1" ht="12">
      <c r="A150" s="15"/>
      <c r="B150" s="245"/>
      <c r="C150" s="246"/>
      <c r="D150" s="225" t="s">
        <v>161</v>
      </c>
      <c r="E150" s="247" t="s">
        <v>19</v>
      </c>
      <c r="F150" s="248" t="s">
        <v>207</v>
      </c>
      <c r="G150" s="246"/>
      <c r="H150" s="249">
        <v>7.71</v>
      </c>
      <c r="I150" s="250"/>
      <c r="J150" s="246"/>
      <c r="K150" s="246"/>
      <c r="L150" s="251"/>
      <c r="M150" s="274"/>
      <c r="N150" s="275"/>
      <c r="O150" s="275"/>
      <c r="P150" s="275"/>
      <c r="Q150" s="275"/>
      <c r="R150" s="275"/>
      <c r="S150" s="275"/>
      <c r="T150" s="27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161</v>
      </c>
      <c r="AU150" s="255" t="s">
        <v>80</v>
      </c>
      <c r="AV150" s="15" t="s">
        <v>174</v>
      </c>
      <c r="AW150" s="15" t="s">
        <v>32</v>
      </c>
      <c r="AX150" s="15" t="s">
        <v>78</v>
      </c>
      <c r="AY150" s="255" t="s">
        <v>149</v>
      </c>
    </row>
    <row r="151" spans="1:31" s="2" customFormat="1" ht="6.95" customHeight="1">
      <c r="A151" s="39"/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81:K15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2/210100251"/>
    <hyperlink ref="F90" r:id="rId2" display="https://podminky.urs.cz/item/CS_URS_2022_02/210204002"/>
    <hyperlink ref="F94" r:id="rId3" display="https://podminky.urs.cz/item/CS_URS_2022_02/210220020"/>
    <hyperlink ref="F99" r:id="rId4" display="https://podminky.urs.cz/item/CS_URS_2022_02/210220301"/>
    <hyperlink ref="F104" r:id="rId5" display="https://podminky.urs.cz/item/CS_URS_2022_02/210220302"/>
    <hyperlink ref="F107" r:id="rId6" display="https://podminky.urs.cz/item/CS_URS_2022_02/210280002"/>
    <hyperlink ref="F109" r:id="rId7" display="https://podminky.urs.cz/item/CS_URS_2022_02/210280211"/>
    <hyperlink ref="F111" r:id="rId8" display="https://podminky.urs.cz/item/CS_URS_2022_02/210280215"/>
    <hyperlink ref="F113" r:id="rId9" display="https://podminky.urs.cz/item/CS_URS_2022_02/210812033"/>
    <hyperlink ref="F117" r:id="rId10" display="https://podminky.urs.cz/item/CS_URS_2022_02/218100099"/>
    <hyperlink ref="F122" r:id="rId11" display="https://podminky.urs.cz/item/CS_URS_2022_02/460141111"/>
    <hyperlink ref="F126" r:id="rId12" display="https://podminky.urs.cz/item/CS_URS_2022_02/460161141"/>
    <hyperlink ref="F128" r:id="rId13" display="https://podminky.urs.cz/item/CS_URS_2022_02/460431131"/>
    <hyperlink ref="F130" r:id="rId14" display="https://podminky.urs.cz/item/CS_URS_2022_02/460641113"/>
    <hyperlink ref="F137" r:id="rId15" display="https://podminky.urs.cz/item/CS_URS_2022_02/460661311"/>
    <hyperlink ref="F143" r:id="rId16" display="https://podminky.urs.cz/item/CS_URS_2022_02/468051121"/>
    <hyperlink ref="F145" r:id="rId17" display="https://podminky.urs.cz/item/CS_URS_2022_02/46998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1741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ROUND((SUM(BE84:BE93)),2)</f>
        <v>0</v>
      </c>
      <c r="G33" s="39"/>
      <c r="H33" s="39"/>
      <c r="I33" s="149">
        <v>0.21</v>
      </c>
      <c r="J33" s="148">
        <f>ROUND(((SUM(BE84:BE93))*I33),2)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ROUND((SUM(BF84:BF93)),2)</f>
        <v>0</v>
      </c>
      <c r="G34" s="39"/>
      <c r="H34" s="39"/>
      <c r="I34" s="149">
        <v>0.15</v>
      </c>
      <c r="J34" s="148">
        <f>ROUND(((SUM(BF84:BF93))*I34),2)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ROUND((SUM(BG84:BG93)),2)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ROUND((SUM(BH84:BH93)),2)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ROUND((SUM(BI84:BI93)),2)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921 - Úprava oplocení na p.č.3 a 488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pans="1:31" s="9" customFormat="1" ht="24.95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302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127</v>
      </c>
      <c r="E63" s="169"/>
      <c r="F63" s="169"/>
      <c r="G63" s="169"/>
      <c r="H63" s="169"/>
      <c r="I63" s="169"/>
      <c r="J63" s="170">
        <f>J90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2"/>
      <c r="C64" s="173"/>
      <c r="D64" s="174" t="s">
        <v>128</v>
      </c>
      <c r="E64" s="175"/>
      <c r="F64" s="175"/>
      <c r="G64" s="175"/>
      <c r="H64" s="175"/>
      <c r="I64" s="175"/>
      <c r="J64" s="176">
        <f>J91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III/2341 Holoubkov - stabilizace svahu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921 - Úprava oplocení na p.č.3 a 488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7. 12. 2022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>Pontex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134</v>
      </c>
      <c r="D83" s="181" t="s">
        <v>55</v>
      </c>
      <c r="E83" s="181" t="s">
        <v>51</v>
      </c>
      <c r="F83" s="181" t="s">
        <v>52</v>
      </c>
      <c r="G83" s="181" t="s">
        <v>135</v>
      </c>
      <c r="H83" s="181" t="s">
        <v>136</v>
      </c>
      <c r="I83" s="181" t="s">
        <v>137</v>
      </c>
      <c r="J83" s="181" t="s">
        <v>125</v>
      </c>
      <c r="K83" s="182" t="s">
        <v>138</v>
      </c>
      <c r="L83" s="183"/>
      <c r="M83" s="93" t="s">
        <v>19</v>
      </c>
      <c r="N83" s="94" t="s">
        <v>40</v>
      </c>
      <c r="O83" s="94" t="s">
        <v>139</v>
      </c>
      <c r="P83" s="94" t="s">
        <v>140</v>
      </c>
      <c r="Q83" s="94" t="s">
        <v>141</v>
      </c>
      <c r="R83" s="94" t="s">
        <v>142</v>
      </c>
      <c r="S83" s="94" t="s">
        <v>143</v>
      </c>
      <c r="T83" s="95" t="s">
        <v>144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P85+P90</f>
        <v>0</v>
      </c>
      <c r="Q84" s="97"/>
      <c r="R84" s="186">
        <f>R85+R90</f>
        <v>0</v>
      </c>
      <c r="S84" s="97"/>
      <c r="T84" s="187">
        <f>T85+T90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126</v>
      </c>
      <c r="BK84" s="188">
        <f>BK85+BK90</f>
        <v>0</v>
      </c>
    </row>
    <row r="85" spans="1:63" s="12" customFormat="1" ht="25.9" customHeight="1">
      <c r="A85" s="12"/>
      <c r="B85" s="189"/>
      <c r="C85" s="190"/>
      <c r="D85" s="191" t="s">
        <v>69</v>
      </c>
      <c r="E85" s="192" t="s">
        <v>305</v>
      </c>
      <c r="F85" s="192" t="s">
        <v>306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P86+P88</f>
        <v>0</v>
      </c>
      <c r="Q85" s="197"/>
      <c r="R85" s="198">
        <f>R86+R88</f>
        <v>0</v>
      </c>
      <c r="S85" s="197"/>
      <c r="T85" s="199">
        <f>T86+T88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70</v>
      </c>
      <c r="AY85" s="200" t="s">
        <v>149</v>
      </c>
      <c r="BK85" s="202">
        <f>BK86+BK88</f>
        <v>0</v>
      </c>
    </row>
    <row r="86" spans="1:63" s="12" customFormat="1" ht="22.8" customHeight="1">
      <c r="A86" s="12"/>
      <c r="B86" s="189"/>
      <c r="C86" s="190"/>
      <c r="D86" s="191" t="s">
        <v>69</v>
      </c>
      <c r="E86" s="203" t="s">
        <v>169</v>
      </c>
      <c r="F86" s="203" t="s">
        <v>1204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78</v>
      </c>
      <c r="AY86" s="200" t="s">
        <v>149</v>
      </c>
      <c r="BK86" s="202">
        <f>BK87</f>
        <v>0</v>
      </c>
    </row>
    <row r="87" spans="1:65" s="2" customFormat="1" ht="90" customHeight="1">
      <c r="A87" s="39"/>
      <c r="B87" s="40"/>
      <c r="C87" s="205" t="s">
        <v>78</v>
      </c>
      <c r="D87" s="205" t="s">
        <v>152</v>
      </c>
      <c r="E87" s="206" t="s">
        <v>1743</v>
      </c>
      <c r="F87" s="207" t="s">
        <v>1744</v>
      </c>
      <c r="G87" s="208" t="s">
        <v>382</v>
      </c>
      <c r="H87" s="209">
        <v>35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174</v>
      </c>
      <c r="AT87" s="216" t="s">
        <v>152</v>
      </c>
      <c r="AU87" s="216" t="s">
        <v>80</v>
      </c>
      <c r="AY87" s="18" t="s">
        <v>149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174</v>
      </c>
      <c r="BM87" s="216" t="s">
        <v>1745</v>
      </c>
    </row>
    <row r="88" spans="1:63" s="12" customFormat="1" ht="22.8" customHeight="1">
      <c r="A88" s="12"/>
      <c r="B88" s="189"/>
      <c r="C88" s="190"/>
      <c r="D88" s="191" t="s">
        <v>69</v>
      </c>
      <c r="E88" s="203" t="s">
        <v>201</v>
      </c>
      <c r="F88" s="203" t="s">
        <v>794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P89</f>
        <v>0</v>
      </c>
      <c r="Q88" s="197"/>
      <c r="R88" s="198">
        <f>R89</f>
        <v>0</v>
      </c>
      <c r="S88" s="197"/>
      <c r="T88" s="19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BK89</f>
        <v>0</v>
      </c>
    </row>
    <row r="89" spans="1:65" s="2" customFormat="1" ht="24.15" customHeight="1">
      <c r="A89" s="39"/>
      <c r="B89" s="40"/>
      <c r="C89" s="205" t="s">
        <v>80</v>
      </c>
      <c r="D89" s="205" t="s">
        <v>152</v>
      </c>
      <c r="E89" s="206" t="s">
        <v>1746</v>
      </c>
      <c r="F89" s="207" t="s">
        <v>1747</v>
      </c>
      <c r="G89" s="208" t="s">
        <v>155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1748</v>
      </c>
    </row>
    <row r="90" spans="1:63" s="12" customFormat="1" ht="25.9" customHeight="1">
      <c r="A90" s="12"/>
      <c r="B90" s="189"/>
      <c r="C90" s="190"/>
      <c r="D90" s="191" t="s">
        <v>69</v>
      </c>
      <c r="E90" s="192" t="s">
        <v>146</v>
      </c>
      <c r="F90" s="192" t="s">
        <v>147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148</v>
      </c>
      <c r="AT90" s="201" t="s">
        <v>69</v>
      </c>
      <c r="AU90" s="201" t="s">
        <v>70</v>
      </c>
      <c r="AY90" s="200" t="s">
        <v>149</v>
      </c>
      <c r="BK90" s="202">
        <f>BK91</f>
        <v>0</v>
      </c>
    </row>
    <row r="91" spans="1:63" s="12" customFormat="1" ht="22.8" customHeight="1">
      <c r="A91" s="12"/>
      <c r="B91" s="189"/>
      <c r="C91" s="190"/>
      <c r="D91" s="191" t="s">
        <v>69</v>
      </c>
      <c r="E91" s="203" t="s">
        <v>150</v>
      </c>
      <c r="F91" s="203" t="s">
        <v>151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SUM(P92:P93)</f>
        <v>0</v>
      </c>
      <c r="Q91" s="197"/>
      <c r="R91" s="198">
        <f>SUM(R92:R93)</f>
        <v>0</v>
      </c>
      <c r="S91" s="197"/>
      <c r="T91" s="199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148</v>
      </c>
      <c r="AT91" s="201" t="s">
        <v>69</v>
      </c>
      <c r="AU91" s="201" t="s">
        <v>78</v>
      </c>
      <c r="AY91" s="200" t="s">
        <v>149</v>
      </c>
      <c r="BK91" s="202">
        <f>SUM(BK92:BK93)</f>
        <v>0</v>
      </c>
    </row>
    <row r="92" spans="1:65" s="2" customFormat="1" ht="62.7" customHeight="1">
      <c r="A92" s="39"/>
      <c r="B92" s="40"/>
      <c r="C92" s="205" t="s">
        <v>169</v>
      </c>
      <c r="D92" s="205" t="s">
        <v>152</v>
      </c>
      <c r="E92" s="206" t="s">
        <v>1749</v>
      </c>
      <c r="F92" s="207" t="s">
        <v>1750</v>
      </c>
      <c r="G92" s="208" t="s">
        <v>155</v>
      </c>
      <c r="H92" s="209">
        <v>1</v>
      </c>
      <c r="I92" s="210"/>
      <c r="J92" s="211">
        <f>ROUND(I92*H92,2)</f>
        <v>0</v>
      </c>
      <c r="K92" s="207" t="s">
        <v>156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157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157</v>
      </c>
      <c r="BM92" s="216" t="s">
        <v>1751</v>
      </c>
    </row>
    <row r="93" spans="1:47" s="2" customFormat="1" ht="12">
      <c r="A93" s="39"/>
      <c r="B93" s="40"/>
      <c r="C93" s="41"/>
      <c r="D93" s="218" t="s">
        <v>159</v>
      </c>
      <c r="E93" s="41"/>
      <c r="F93" s="219" t="s">
        <v>1752</v>
      </c>
      <c r="G93" s="41"/>
      <c r="H93" s="41"/>
      <c r="I93" s="220"/>
      <c r="J93" s="41"/>
      <c r="K93" s="41"/>
      <c r="L93" s="45"/>
      <c r="M93" s="270"/>
      <c r="N93" s="271"/>
      <c r="O93" s="272"/>
      <c r="P93" s="272"/>
      <c r="Q93" s="272"/>
      <c r="R93" s="272"/>
      <c r="S93" s="272"/>
      <c r="T93" s="273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159</v>
      </c>
      <c r="AU93" s="18" t="s">
        <v>80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3:K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3" r:id="rId1" display="https://podminky.urs.cz/item/CS_URS_2022_02/01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Klouček</dc:creator>
  <cp:keywords/>
  <dc:description/>
  <cp:lastModifiedBy>Zdeněk Klouček</cp:lastModifiedBy>
  <dcterms:created xsi:type="dcterms:W3CDTF">2023-01-24T08:20:21Z</dcterms:created>
  <dcterms:modified xsi:type="dcterms:W3CDTF">2023-01-24T08:20:39Z</dcterms:modified>
  <cp:category/>
  <cp:version/>
  <cp:contentType/>
  <cp:contentStatus/>
</cp:coreProperties>
</file>