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_Rozpočty_IČO\VIN-Consult_2023\Dlouhý Újezd_přecenění rozpočtu\Dlouhy_Ujezd_soupisy-praci_CU-2023\"/>
    </mc:Choice>
  </mc:AlternateContent>
  <bookViews>
    <workbookView xWindow="0" yWindow="0" windowWidth="0" windowHeight="0"/>
  </bookViews>
  <sheets>
    <sheet name="Rekapitulace stavby" sheetId="1" r:id="rId1"/>
    <sheet name="000 - Všeobecné položky" sheetId="2" r:id="rId2"/>
    <sheet name="SO 001 - Demolice" sheetId="3" r:id="rId3"/>
    <sheet name="SO 101 - Úprava komunikac..." sheetId="4" r:id="rId4"/>
    <sheet name="SO 102 - Dopravně inženýr..." sheetId="5" r:id="rId5"/>
    <sheet name="SO 201 - Most ev.č 19853-..." sheetId="6" r:id="rId6"/>
  </sheets>
  <definedNames>
    <definedName name="_xlnm.Print_Area" localSheetId="0">'Rekapitulace stavby'!$D$4:$AO$76,'Rekapitulace stavby'!$C$82:$AQ$100</definedName>
    <definedName name="_xlnm.Print_Titles" localSheetId="0">'Rekapitulace stavby'!$92:$92</definedName>
    <definedName name="_xlnm._FilterDatabase" localSheetId="1" hidden="1">'000 - Všeobecné položky'!$C$120:$K$150</definedName>
    <definedName name="_xlnm.Print_Area" localSheetId="1">'000 - Všeobecné položky'!$C$4:$J$76,'000 - Všeobecné položky'!$C$82:$J$102,'000 - Všeobecné položky'!$C$108:$J$150</definedName>
    <definedName name="_xlnm.Print_Titles" localSheetId="1">'000 - Všeobecné položky'!$120:$120</definedName>
    <definedName name="_xlnm._FilterDatabase" localSheetId="2" hidden="1">'SO 001 - Demolice'!$C$121:$K$222</definedName>
    <definedName name="_xlnm.Print_Area" localSheetId="2">'SO 001 - Demolice'!$C$4:$J$75,'SO 001 - Demolice'!$C$81:$J$103,'SO 001 - Demolice'!$C$109:$J$222</definedName>
    <definedName name="_xlnm.Print_Titles" localSheetId="2">'SO 001 - Demolice'!$121:$121</definedName>
    <definedName name="_xlnm._FilterDatabase" localSheetId="3" hidden="1">'SO 101 - Úprava komunikac...'!$C$122:$K$285</definedName>
    <definedName name="_xlnm.Print_Area" localSheetId="3">'SO 101 - Úprava komunikac...'!$C$4:$J$75,'SO 101 - Úprava komunikac...'!$C$81:$J$104,'SO 101 - Úprava komunikac...'!$C$110:$J$285</definedName>
    <definedName name="_xlnm.Print_Titles" localSheetId="3">'SO 101 - Úprava komunikac...'!$122:$122</definedName>
    <definedName name="_xlnm._FilterDatabase" localSheetId="4" hidden="1">'SO 102 - Dopravně inženýr...'!$C$120:$K$189</definedName>
    <definedName name="_xlnm.Print_Area" localSheetId="4">'SO 102 - Dopravně inženýr...'!$C$4:$J$76,'SO 102 - Dopravně inženýr...'!$C$82:$J$102,'SO 102 - Dopravně inženýr...'!$C$108:$J$189</definedName>
    <definedName name="_xlnm.Print_Titles" localSheetId="4">'SO 102 - Dopravně inženýr...'!$120:$120</definedName>
    <definedName name="_xlnm._FilterDatabase" localSheetId="5" hidden="1">'SO 201 - Most ev.č 19853-...'!$C$125:$K$375</definedName>
    <definedName name="_xlnm.Print_Area" localSheetId="5">'SO 201 - Most ev.č 19853-...'!$C$4:$J$75,'SO 201 - Most ev.č 19853-...'!$C$81:$J$107,'SO 201 - Most ev.č 19853-...'!$C$113:$J$375</definedName>
    <definedName name="_xlnm.Print_Titles" localSheetId="5">'SO 201 - Most ev.č 19853-...'!$125:$125</definedName>
  </definedNames>
  <calcPr/>
</workbook>
</file>

<file path=xl/calcChain.xml><?xml version="1.0" encoding="utf-8"?>
<calcChain xmlns="http://schemas.openxmlformats.org/spreadsheetml/2006/main">
  <c i="6" l="1" r="J37"/>
  <c r="J36"/>
  <c i="1" r="AY99"/>
  <c i="6" r="J35"/>
  <c i="1" r="AX99"/>
  <c i="6" r="BI375"/>
  <c r="BH375"/>
  <c r="BG375"/>
  <c r="BF375"/>
  <c r="T375"/>
  <c r="R375"/>
  <c r="P375"/>
  <c r="BI374"/>
  <c r="BH374"/>
  <c r="BG374"/>
  <c r="BF374"/>
  <c r="T374"/>
  <c r="R374"/>
  <c r="P374"/>
  <c r="BI372"/>
  <c r="BH372"/>
  <c r="BG372"/>
  <c r="BF372"/>
  <c r="T372"/>
  <c r="R372"/>
  <c r="P372"/>
  <c r="BI369"/>
  <c r="BH369"/>
  <c r="BG369"/>
  <c r="BF369"/>
  <c r="T369"/>
  <c r="R369"/>
  <c r="P369"/>
  <c r="BI367"/>
  <c r="BH367"/>
  <c r="BG367"/>
  <c r="BF367"/>
  <c r="T367"/>
  <c r="R367"/>
  <c r="P367"/>
  <c r="BI364"/>
  <c r="BH364"/>
  <c r="BG364"/>
  <c r="BF364"/>
  <c r="T364"/>
  <c r="R364"/>
  <c r="P364"/>
  <c r="BI361"/>
  <c r="BH361"/>
  <c r="BG361"/>
  <c r="BF361"/>
  <c r="T361"/>
  <c r="R361"/>
  <c r="P361"/>
  <c r="BI358"/>
  <c r="BH358"/>
  <c r="BG358"/>
  <c r="BF358"/>
  <c r="T358"/>
  <c r="R358"/>
  <c r="P358"/>
  <c r="BI352"/>
  <c r="BH352"/>
  <c r="BG352"/>
  <c r="BF352"/>
  <c r="T352"/>
  <c r="R352"/>
  <c r="P352"/>
  <c r="BI349"/>
  <c r="BH349"/>
  <c r="BG349"/>
  <c r="BF349"/>
  <c r="T349"/>
  <c r="R349"/>
  <c r="P349"/>
  <c r="BI347"/>
  <c r="BH347"/>
  <c r="BG347"/>
  <c r="BF347"/>
  <c r="T347"/>
  <c r="R347"/>
  <c r="P347"/>
  <c r="BI344"/>
  <c r="BH344"/>
  <c r="BG344"/>
  <c r="BF344"/>
  <c r="T344"/>
  <c r="R344"/>
  <c r="P344"/>
  <c r="BI341"/>
  <c r="BH341"/>
  <c r="BG341"/>
  <c r="BF341"/>
  <c r="T341"/>
  <c r="R341"/>
  <c r="P341"/>
  <c r="BI338"/>
  <c r="BH338"/>
  <c r="BG338"/>
  <c r="BF338"/>
  <c r="T338"/>
  <c r="R338"/>
  <c r="P338"/>
  <c r="BI336"/>
  <c r="BH336"/>
  <c r="BG336"/>
  <c r="BF336"/>
  <c r="T336"/>
  <c r="R336"/>
  <c r="P336"/>
  <c r="BI333"/>
  <c r="BH333"/>
  <c r="BG333"/>
  <c r="BF333"/>
  <c r="T333"/>
  <c r="R333"/>
  <c r="P333"/>
  <c r="BI325"/>
  <c r="BH325"/>
  <c r="BG325"/>
  <c r="BF325"/>
  <c r="T325"/>
  <c r="R325"/>
  <c r="P325"/>
  <c r="BI322"/>
  <c r="BH322"/>
  <c r="BG322"/>
  <c r="BF322"/>
  <c r="T322"/>
  <c r="R322"/>
  <c r="P322"/>
  <c r="BI320"/>
  <c r="BH320"/>
  <c r="BG320"/>
  <c r="BF320"/>
  <c r="T320"/>
  <c r="R320"/>
  <c r="P320"/>
  <c r="BI317"/>
  <c r="BH317"/>
  <c r="BG317"/>
  <c r="BF317"/>
  <c r="T317"/>
  <c r="R317"/>
  <c r="P317"/>
  <c r="BI315"/>
  <c r="BH315"/>
  <c r="BG315"/>
  <c r="BF315"/>
  <c r="T315"/>
  <c r="R315"/>
  <c r="P315"/>
  <c r="BI312"/>
  <c r="BH312"/>
  <c r="BG312"/>
  <c r="BF312"/>
  <c r="T312"/>
  <c r="R312"/>
  <c r="P312"/>
  <c r="BI311"/>
  <c r="BH311"/>
  <c r="BG311"/>
  <c r="BF311"/>
  <c r="T311"/>
  <c r="R311"/>
  <c r="P311"/>
  <c r="BI309"/>
  <c r="BH309"/>
  <c r="BG309"/>
  <c r="BF309"/>
  <c r="T309"/>
  <c r="R309"/>
  <c r="P309"/>
  <c r="BI307"/>
  <c r="BH307"/>
  <c r="BG307"/>
  <c r="BF307"/>
  <c r="T307"/>
  <c r="R307"/>
  <c r="P307"/>
  <c r="BI303"/>
  <c r="BH303"/>
  <c r="BG303"/>
  <c r="BF303"/>
  <c r="T303"/>
  <c r="R303"/>
  <c r="P303"/>
  <c r="BI299"/>
  <c r="BH299"/>
  <c r="BG299"/>
  <c r="BF299"/>
  <c r="T299"/>
  <c r="R299"/>
  <c r="P299"/>
  <c r="BI296"/>
  <c r="BH296"/>
  <c r="BG296"/>
  <c r="BF296"/>
  <c r="T296"/>
  <c r="R296"/>
  <c r="P296"/>
  <c r="BI294"/>
  <c r="BH294"/>
  <c r="BG294"/>
  <c r="BF294"/>
  <c r="T294"/>
  <c r="R294"/>
  <c r="P294"/>
  <c r="BI292"/>
  <c r="BH292"/>
  <c r="BG292"/>
  <c r="BF292"/>
  <c r="T292"/>
  <c r="R292"/>
  <c r="P292"/>
  <c r="BI290"/>
  <c r="BH290"/>
  <c r="BG290"/>
  <c r="BF290"/>
  <c r="T290"/>
  <c r="R290"/>
  <c r="P290"/>
  <c r="BI288"/>
  <c r="BH288"/>
  <c r="BG288"/>
  <c r="BF288"/>
  <c r="T288"/>
  <c r="R288"/>
  <c r="P288"/>
  <c r="BI285"/>
  <c r="BH285"/>
  <c r="BG285"/>
  <c r="BF285"/>
  <c r="T285"/>
  <c r="R285"/>
  <c r="P285"/>
  <c r="BI282"/>
  <c r="BH282"/>
  <c r="BG282"/>
  <c r="BF282"/>
  <c r="T282"/>
  <c r="R282"/>
  <c r="P282"/>
  <c r="BI279"/>
  <c r="BH279"/>
  <c r="BG279"/>
  <c r="BF279"/>
  <c r="T279"/>
  <c r="R279"/>
  <c r="P279"/>
  <c r="BI275"/>
  <c r="BH275"/>
  <c r="BG275"/>
  <c r="BF275"/>
  <c r="T275"/>
  <c r="T274"/>
  <c r="R275"/>
  <c r="R274"/>
  <c r="P275"/>
  <c r="P274"/>
  <c r="BI271"/>
  <c r="BH271"/>
  <c r="BG271"/>
  <c r="BF271"/>
  <c r="T271"/>
  <c r="R271"/>
  <c r="P271"/>
  <c r="BI268"/>
  <c r="BH268"/>
  <c r="BG268"/>
  <c r="BF268"/>
  <c r="T268"/>
  <c r="R268"/>
  <c r="P268"/>
  <c r="BI265"/>
  <c r="BH265"/>
  <c r="BG265"/>
  <c r="BF265"/>
  <c r="T265"/>
  <c r="R265"/>
  <c r="P265"/>
  <c r="BI263"/>
  <c r="BH263"/>
  <c r="BG263"/>
  <c r="BF263"/>
  <c r="T263"/>
  <c r="R263"/>
  <c r="P263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4"/>
  <c r="BH254"/>
  <c r="BG254"/>
  <c r="BF254"/>
  <c r="T254"/>
  <c r="R254"/>
  <c r="P254"/>
  <c r="BI250"/>
  <c r="BH250"/>
  <c r="BG250"/>
  <c r="BF250"/>
  <c r="T250"/>
  <c r="R250"/>
  <c r="P250"/>
  <c r="BI247"/>
  <c r="BH247"/>
  <c r="BG247"/>
  <c r="BF247"/>
  <c r="T247"/>
  <c r="R247"/>
  <c r="P247"/>
  <c r="BI245"/>
  <c r="BH245"/>
  <c r="BG245"/>
  <c r="BF245"/>
  <c r="T245"/>
  <c r="R245"/>
  <c r="P245"/>
  <c r="BI241"/>
  <c r="BH241"/>
  <c r="BG241"/>
  <c r="BF241"/>
  <c r="T241"/>
  <c r="R241"/>
  <c r="P241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5"/>
  <c r="BH225"/>
  <c r="BG225"/>
  <c r="BF225"/>
  <c r="T225"/>
  <c r="R225"/>
  <c r="P225"/>
  <c r="BI220"/>
  <c r="BH220"/>
  <c r="BG220"/>
  <c r="BF220"/>
  <c r="T220"/>
  <c r="R220"/>
  <c r="P220"/>
  <c r="BI217"/>
  <c r="BH217"/>
  <c r="BG217"/>
  <c r="BF217"/>
  <c r="T217"/>
  <c r="R217"/>
  <c r="P217"/>
  <c r="BI214"/>
  <c r="BH214"/>
  <c r="BG214"/>
  <c r="BF214"/>
  <c r="T214"/>
  <c r="R214"/>
  <c r="P214"/>
  <c r="BI211"/>
  <c r="BH211"/>
  <c r="BG211"/>
  <c r="BF211"/>
  <c r="T211"/>
  <c r="R211"/>
  <c r="P211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6"/>
  <c r="BH196"/>
  <c r="BG196"/>
  <c r="BF196"/>
  <c r="T196"/>
  <c r="R196"/>
  <c r="P196"/>
  <c r="BI192"/>
  <c r="BH192"/>
  <c r="BG192"/>
  <c r="BF192"/>
  <c r="T192"/>
  <c r="R192"/>
  <c r="P192"/>
  <c r="BI191"/>
  <c r="BH191"/>
  <c r="BG191"/>
  <c r="BF191"/>
  <c r="T191"/>
  <c r="R191"/>
  <c r="P191"/>
  <c r="BI187"/>
  <c r="BH187"/>
  <c r="BG187"/>
  <c r="BF187"/>
  <c r="T187"/>
  <c r="R187"/>
  <c r="P187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4"/>
  <c r="BH174"/>
  <c r="BG174"/>
  <c r="BF174"/>
  <c r="T174"/>
  <c r="R174"/>
  <c r="P174"/>
  <c r="BI172"/>
  <c r="BH172"/>
  <c r="BG172"/>
  <c r="BF172"/>
  <c r="T172"/>
  <c r="R172"/>
  <c r="P172"/>
  <c r="BI169"/>
  <c r="BH169"/>
  <c r="BG169"/>
  <c r="BF169"/>
  <c r="T169"/>
  <c r="R169"/>
  <c r="P169"/>
  <c r="BI167"/>
  <c r="BH167"/>
  <c r="BG167"/>
  <c r="BF167"/>
  <c r="T167"/>
  <c r="R167"/>
  <c r="P167"/>
  <c r="BI164"/>
  <c r="BH164"/>
  <c r="BG164"/>
  <c r="BF164"/>
  <c r="T164"/>
  <c r="R164"/>
  <c r="P164"/>
  <c r="BI153"/>
  <c r="BH153"/>
  <c r="BG153"/>
  <c r="BF153"/>
  <c r="T153"/>
  <c r="R153"/>
  <c r="P153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29"/>
  <c r="BH129"/>
  <c r="BG129"/>
  <c r="BF129"/>
  <c r="T129"/>
  <c r="R129"/>
  <c r="P129"/>
  <c r="J123"/>
  <c r="J122"/>
  <c r="F122"/>
  <c r="F120"/>
  <c r="E118"/>
  <c r="J91"/>
  <c r="J90"/>
  <c r="F90"/>
  <c r="F88"/>
  <c r="E86"/>
  <c r="J18"/>
  <c r="E18"/>
  <c r="F123"/>
  <c r="J17"/>
  <c r="J12"/>
  <c r="J120"/>
  <c r="E7"/>
  <c r="E84"/>
  <c i="5" r="J37"/>
  <c r="J36"/>
  <c i="1" r="AY98"/>
  <c i="5" r="J35"/>
  <c i="1" r="AX98"/>
  <c i="5" r="BI189"/>
  <c r="BH189"/>
  <c r="BG189"/>
  <c r="BF189"/>
  <c r="T189"/>
  <c r="R189"/>
  <c r="P189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7"/>
  <c r="BH177"/>
  <c r="BG177"/>
  <c r="BF177"/>
  <c r="T177"/>
  <c r="R177"/>
  <c r="P177"/>
  <c r="BI173"/>
  <c r="BH173"/>
  <c r="BG173"/>
  <c r="BF173"/>
  <c r="T173"/>
  <c r="R173"/>
  <c r="P173"/>
  <c r="BI170"/>
  <c r="BH170"/>
  <c r="BG170"/>
  <c r="BF170"/>
  <c r="T170"/>
  <c r="R170"/>
  <c r="P170"/>
  <c r="BI169"/>
  <c r="BH169"/>
  <c r="BG169"/>
  <c r="BF169"/>
  <c r="T169"/>
  <c r="R169"/>
  <c r="P169"/>
  <c r="BI166"/>
  <c r="BH166"/>
  <c r="BG166"/>
  <c r="BF166"/>
  <c r="T166"/>
  <c r="R166"/>
  <c r="P166"/>
  <c r="BI163"/>
  <c r="BH163"/>
  <c r="BG163"/>
  <c r="BF163"/>
  <c r="T163"/>
  <c r="R163"/>
  <c r="P163"/>
  <c r="BI158"/>
  <c r="BH158"/>
  <c r="BG158"/>
  <c r="BF158"/>
  <c r="T158"/>
  <c r="R158"/>
  <c r="P158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2"/>
  <c r="BH132"/>
  <c r="BG132"/>
  <c r="BF132"/>
  <c r="T132"/>
  <c r="R132"/>
  <c r="P132"/>
  <c r="BI127"/>
  <c r="BH127"/>
  <c r="BG127"/>
  <c r="BF127"/>
  <c r="T127"/>
  <c r="T126"/>
  <c r="R127"/>
  <c r="R126"/>
  <c r="P127"/>
  <c r="P126"/>
  <c r="BI124"/>
  <c r="BH124"/>
  <c r="BG124"/>
  <c r="BF124"/>
  <c r="T124"/>
  <c r="T123"/>
  <c r="R124"/>
  <c r="R123"/>
  <c r="P124"/>
  <c r="P123"/>
  <c r="J118"/>
  <c r="J117"/>
  <c r="F117"/>
  <c r="F115"/>
  <c r="E113"/>
  <c r="J92"/>
  <c r="J91"/>
  <c r="F91"/>
  <c r="F89"/>
  <c r="E87"/>
  <c r="J18"/>
  <c r="E18"/>
  <c r="F118"/>
  <c r="J17"/>
  <c r="J12"/>
  <c r="J115"/>
  <c r="E7"/>
  <c r="E111"/>
  <c i="4" r="J37"/>
  <c r="J36"/>
  <c i="1" r="AY97"/>
  <c i="4" r="J35"/>
  <c i="1" r="AX97"/>
  <c i="4" r="BI285"/>
  <c r="BH285"/>
  <c r="BG285"/>
  <c r="BF285"/>
  <c r="T285"/>
  <c r="R285"/>
  <c r="P285"/>
  <c r="BI284"/>
  <c r="BH284"/>
  <c r="BG284"/>
  <c r="BF284"/>
  <c r="T284"/>
  <c r="R284"/>
  <c r="P284"/>
  <c r="BI281"/>
  <c r="BH281"/>
  <c r="BG281"/>
  <c r="BF281"/>
  <c r="T281"/>
  <c r="R281"/>
  <c r="P281"/>
  <c r="BI277"/>
  <c r="BH277"/>
  <c r="BG277"/>
  <c r="BF277"/>
  <c r="T277"/>
  <c r="R277"/>
  <c r="P277"/>
  <c r="BI273"/>
  <c r="BH273"/>
  <c r="BG273"/>
  <c r="BF273"/>
  <c r="T273"/>
  <c r="R273"/>
  <c r="P273"/>
  <c r="BI272"/>
  <c r="BH272"/>
  <c r="BG272"/>
  <c r="BF272"/>
  <c r="T272"/>
  <c r="R272"/>
  <c r="P272"/>
  <c r="BI269"/>
  <c r="BH269"/>
  <c r="BG269"/>
  <c r="BF269"/>
  <c r="T269"/>
  <c r="R269"/>
  <c r="P269"/>
  <c r="BI268"/>
  <c r="BH268"/>
  <c r="BG268"/>
  <c r="BF268"/>
  <c r="T268"/>
  <c r="R268"/>
  <c r="P268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2"/>
  <c r="BH252"/>
  <c r="BG252"/>
  <c r="BF252"/>
  <c r="T252"/>
  <c r="R252"/>
  <c r="P252"/>
  <c r="BI250"/>
  <c r="BH250"/>
  <c r="BG250"/>
  <c r="BF250"/>
  <c r="T250"/>
  <c r="R250"/>
  <c r="P250"/>
  <c r="BI241"/>
  <c r="BH241"/>
  <c r="BG241"/>
  <c r="BF241"/>
  <c r="T241"/>
  <c r="R241"/>
  <c r="P241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29"/>
  <c r="BH229"/>
  <c r="BG229"/>
  <c r="BF229"/>
  <c r="T229"/>
  <c r="R229"/>
  <c r="P229"/>
  <c r="BI227"/>
  <c r="BH227"/>
  <c r="BG227"/>
  <c r="BF227"/>
  <c r="T227"/>
  <c r="R227"/>
  <c r="P227"/>
  <c r="BI223"/>
  <c r="BH223"/>
  <c r="BG223"/>
  <c r="BF223"/>
  <c r="T223"/>
  <c r="R223"/>
  <c r="P223"/>
  <c r="BI218"/>
  <c r="BH218"/>
  <c r="BG218"/>
  <c r="BF218"/>
  <c r="T218"/>
  <c r="R218"/>
  <c r="P218"/>
  <c r="BI209"/>
  <c r="BH209"/>
  <c r="BG209"/>
  <c r="BF209"/>
  <c r="T209"/>
  <c r="R209"/>
  <c r="P209"/>
  <c r="BI205"/>
  <c r="BH205"/>
  <c r="BG205"/>
  <c r="BF205"/>
  <c r="T205"/>
  <c r="R205"/>
  <c r="P205"/>
  <c r="BI203"/>
  <c r="BH203"/>
  <c r="BG203"/>
  <c r="BF203"/>
  <c r="T203"/>
  <c r="R203"/>
  <c r="P203"/>
  <c r="BI197"/>
  <c r="BH197"/>
  <c r="BG197"/>
  <c r="BF197"/>
  <c r="T197"/>
  <c r="R197"/>
  <c r="P197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2"/>
  <c r="BH142"/>
  <c r="BG142"/>
  <c r="BF142"/>
  <c r="T142"/>
  <c r="R142"/>
  <c r="P142"/>
  <c r="BI140"/>
  <c r="BH140"/>
  <c r="BG140"/>
  <c r="BF140"/>
  <c r="T140"/>
  <c r="R140"/>
  <c r="P140"/>
  <c r="BI136"/>
  <c r="BH136"/>
  <c r="BG136"/>
  <c r="BF136"/>
  <c r="T136"/>
  <c r="R136"/>
  <c r="P136"/>
  <c r="BI131"/>
  <c r="BH131"/>
  <c r="BG131"/>
  <c r="BF131"/>
  <c r="T131"/>
  <c r="R131"/>
  <c r="P131"/>
  <c r="BI129"/>
  <c r="BH129"/>
  <c r="BG129"/>
  <c r="BF129"/>
  <c r="T129"/>
  <c r="R129"/>
  <c r="P129"/>
  <c r="BI126"/>
  <c r="BH126"/>
  <c r="BG126"/>
  <c r="BF126"/>
  <c r="T126"/>
  <c r="R126"/>
  <c r="P126"/>
  <c r="J120"/>
  <c r="J119"/>
  <c r="F119"/>
  <c r="F117"/>
  <c r="E115"/>
  <c r="J91"/>
  <c r="J90"/>
  <c r="F90"/>
  <c r="F88"/>
  <c r="E86"/>
  <c r="J18"/>
  <c r="E18"/>
  <c r="F91"/>
  <c r="J17"/>
  <c r="J12"/>
  <c r="J117"/>
  <c r="E7"/>
  <c r="E113"/>
  <c i="3" r="J37"/>
  <c r="J36"/>
  <c i="1" r="AY96"/>
  <c i="3" r="J35"/>
  <c i="1" r="AX96"/>
  <c i="3" r="BI218"/>
  <c r="BH218"/>
  <c r="BG218"/>
  <c r="BF218"/>
  <c r="T218"/>
  <c r="T217"/>
  <c r="T216"/>
  <c r="R218"/>
  <c r="R217"/>
  <c r="R216"/>
  <c r="P218"/>
  <c r="P217"/>
  <c r="P216"/>
  <c r="BI215"/>
  <c r="BH215"/>
  <c r="BG215"/>
  <c r="BF215"/>
  <c r="T215"/>
  <c r="R215"/>
  <c r="P215"/>
  <c r="BI214"/>
  <c r="BH214"/>
  <c r="BG214"/>
  <c r="BF214"/>
  <c r="T214"/>
  <c r="R214"/>
  <c r="P214"/>
  <c r="BI208"/>
  <c r="BH208"/>
  <c r="BG208"/>
  <c r="BF208"/>
  <c r="T208"/>
  <c r="R208"/>
  <c r="P208"/>
  <c r="BI204"/>
  <c r="BH204"/>
  <c r="BG204"/>
  <c r="BF204"/>
  <c r="T204"/>
  <c r="R204"/>
  <c r="P204"/>
  <c r="BI202"/>
  <c r="BH202"/>
  <c r="BG202"/>
  <c r="BF202"/>
  <c r="T202"/>
  <c r="R202"/>
  <c r="P202"/>
  <c r="BI198"/>
  <c r="BH198"/>
  <c r="BG198"/>
  <c r="BF198"/>
  <c r="T198"/>
  <c r="R198"/>
  <c r="P198"/>
  <c r="BI196"/>
  <c r="BH196"/>
  <c r="BG196"/>
  <c r="BF196"/>
  <c r="T196"/>
  <c r="R196"/>
  <c r="P196"/>
  <c r="BI192"/>
  <c r="BH192"/>
  <c r="BG192"/>
  <c r="BF192"/>
  <c r="T192"/>
  <c r="R192"/>
  <c r="P192"/>
  <c r="BI189"/>
  <c r="BH189"/>
  <c r="BG189"/>
  <c r="BF189"/>
  <c r="T189"/>
  <c r="R189"/>
  <c r="P189"/>
  <c r="BI184"/>
  <c r="BH184"/>
  <c r="BG184"/>
  <c r="BF184"/>
  <c r="T184"/>
  <c r="R184"/>
  <c r="P184"/>
  <c r="BI181"/>
  <c r="BH181"/>
  <c r="BG181"/>
  <c r="BF181"/>
  <c r="T181"/>
  <c r="R181"/>
  <c r="P181"/>
  <c r="BI168"/>
  <c r="BH168"/>
  <c r="BG168"/>
  <c r="BF168"/>
  <c r="T168"/>
  <c r="R168"/>
  <c r="P168"/>
  <c r="BI163"/>
  <c r="BH163"/>
  <c r="BG163"/>
  <c r="BF163"/>
  <c r="T163"/>
  <c r="R163"/>
  <c r="P163"/>
  <c r="BI159"/>
  <c r="BH159"/>
  <c r="BG159"/>
  <c r="BF159"/>
  <c r="T159"/>
  <c r="R159"/>
  <c r="P159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2"/>
  <c r="BH132"/>
  <c r="BG132"/>
  <c r="BF132"/>
  <c r="T132"/>
  <c r="R132"/>
  <c r="P132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J119"/>
  <c r="J118"/>
  <c r="F118"/>
  <c r="F116"/>
  <c r="E114"/>
  <c r="J91"/>
  <c r="J90"/>
  <c r="F90"/>
  <c r="F88"/>
  <c r="E86"/>
  <c r="J18"/>
  <c r="E18"/>
  <c r="F91"/>
  <c r="J17"/>
  <c r="J12"/>
  <c r="J116"/>
  <c r="E7"/>
  <c r="E112"/>
  <c i="2" r="J37"/>
  <c r="J36"/>
  <c i="1" r="AY95"/>
  <c i="2" r="J35"/>
  <c i="1" r="AX95"/>
  <c i="2"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6"/>
  <c r="BH136"/>
  <c r="BG136"/>
  <c r="BF136"/>
  <c r="T136"/>
  <c r="T135"/>
  <c r="R136"/>
  <c r="R135"/>
  <c r="P136"/>
  <c r="P135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J118"/>
  <c r="J117"/>
  <c r="F117"/>
  <c r="F115"/>
  <c r="E113"/>
  <c r="J92"/>
  <c r="J91"/>
  <c r="F91"/>
  <c r="F89"/>
  <c r="E87"/>
  <c r="J18"/>
  <c r="E18"/>
  <c r="F118"/>
  <c r="J17"/>
  <c r="J12"/>
  <c r="J115"/>
  <c r="E7"/>
  <c r="E111"/>
  <c i="1" r="L90"/>
  <c r="AM90"/>
  <c r="AM89"/>
  <c r="L89"/>
  <c r="AM87"/>
  <c r="L87"/>
  <c r="L85"/>
  <c r="L84"/>
  <c i="2" r="J140"/>
  <c r="J128"/>
  <c r="BK133"/>
  <c i="1" r="AS94"/>
  <c i="3" r="J139"/>
  <c r="BK159"/>
  <c r="J189"/>
  <c r="J142"/>
  <c r="BK184"/>
  <c r="J125"/>
  <c i="4" r="J241"/>
  <c r="J184"/>
  <c r="J260"/>
  <c r="J166"/>
  <c r="BK223"/>
  <c r="J163"/>
  <c r="BK192"/>
  <c r="BK284"/>
  <c r="BK166"/>
  <c r="J232"/>
  <c r="J160"/>
  <c r="BK232"/>
  <c r="BK158"/>
  <c r="J258"/>
  <c r="J142"/>
  <c i="5" r="J177"/>
  <c r="J142"/>
  <c r="J173"/>
  <c r="BK186"/>
  <c r="BK145"/>
  <c r="BK173"/>
  <c i="6" r="J372"/>
  <c r="BK336"/>
  <c r="BK231"/>
  <c r="J164"/>
  <c r="BK307"/>
  <c r="J236"/>
  <c r="J147"/>
  <c r="BK358"/>
  <c r="J294"/>
  <c r="J142"/>
  <c r="J341"/>
  <c r="BK296"/>
  <c r="BK208"/>
  <c r="BK169"/>
  <c r="BK135"/>
  <c r="J182"/>
  <c r="BK255"/>
  <c r="BK192"/>
  <c r="BK347"/>
  <c r="BK299"/>
  <c r="J257"/>
  <c r="J231"/>
  <c r="BK182"/>
  <c r="J135"/>
  <c i="2" r="BK128"/>
  <c r="J139"/>
  <c r="J147"/>
  <c r="J136"/>
  <c i="3" r="J218"/>
  <c r="BK153"/>
  <c r="J159"/>
  <c r="BK163"/>
  <c r="J192"/>
  <c r="J168"/>
  <c r="J127"/>
  <c i="4" r="BK272"/>
  <c r="BK218"/>
  <c r="J269"/>
  <c r="J284"/>
  <c r="J176"/>
  <c r="BK149"/>
  <c r="J197"/>
  <c r="BK136"/>
  <c r="J179"/>
  <c r="BK140"/>
  <c r="BK178"/>
  <c r="BK238"/>
  <c i="5" r="BK169"/>
  <c r="J127"/>
  <c r="J137"/>
  <c r="BK163"/>
  <c r="J166"/>
  <c r="BK132"/>
  <c r="J132"/>
  <c i="6" r="BK338"/>
  <c r="BK214"/>
  <c r="BK309"/>
  <c r="J255"/>
  <c r="J375"/>
  <c r="J303"/>
  <c r="BK257"/>
  <c r="BK196"/>
  <c r="J307"/>
  <c r="BK268"/>
  <c r="BK199"/>
  <c r="BK167"/>
  <c r="J333"/>
  <c r="J192"/>
  <c r="J129"/>
  <c r="BK344"/>
  <c r="J292"/>
  <c r="J241"/>
  <c r="J191"/>
  <c r="BK220"/>
  <c i="2" r="J130"/>
  <c r="J133"/>
  <c r="BK142"/>
  <c i="3" r="J214"/>
  <c r="J215"/>
  <c r="BK218"/>
  <c r="J208"/>
  <c r="BK139"/>
  <c r="J147"/>
  <c i="4" r="BK252"/>
  <c r="BK176"/>
  <c r="BK236"/>
  <c r="J146"/>
  <c r="BK209"/>
  <c r="J126"/>
  <c r="J182"/>
  <c r="BK258"/>
  <c r="BK168"/>
  <c r="BK184"/>
  <c r="BK129"/>
  <c r="BK160"/>
  <c r="BK241"/>
  <c i="5" r="J184"/>
  <c r="J186"/>
  <c r="J182"/>
  <c r="J124"/>
  <c i="6" r="J364"/>
  <c r="BK320"/>
  <c r="BK241"/>
  <c r="BK203"/>
  <c r="BK290"/>
  <c r="J220"/>
  <c r="J361"/>
  <c r="BK312"/>
  <c r="J268"/>
  <c r="BK164"/>
  <c r="BK349"/>
  <c r="BK254"/>
  <c r="J172"/>
  <c r="BK325"/>
  <c r="BK259"/>
  <c r="BK238"/>
  <c r="BK172"/>
  <c r="J317"/>
  <c r="BK263"/>
  <c r="J226"/>
  <c r="J178"/>
  <c r="J211"/>
  <c i="2" r="BK145"/>
  <c r="BK136"/>
  <c r="BK147"/>
  <c r="J124"/>
  <c i="3" r="BK208"/>
  <c r="J202"/>
  <c r="BK214"/>
  <c r="BK189"/>
  <c r="BK142"/>
  <c i="4" r="J238"/>
  <c r="J136"/>
  <c r="J192"/>
  <c r="BK269"/>
  <c r="J168"/>
  <c r="BK170"/>
  <c r="BK203"/>
  <c r="J203"/>
  <c r="BK155"/>
  <c r="J236"/>
  <c r="J149"/>
  <c r="BK171"/>
  <c i="5" r="BK142"/>
  <c r="BK170"/>
  <c r="BK177"/>
  <c r="BK189"/>
  <c r="BK158"/>
  <c r="J180"/>
  <c i="6" r="BK374"/>
  <c r="BK341"/>
  <c r="J234"/>
  <c r="BK144"/>
  <c r="BK279"/>
  <c r="BK137"/>
  <c r="J344"/>
  <c r="J265"/>
  <c r="J146"/>
  <c r="BK333"/>
  <c r="J263"/>
  <c r="BK180"/>
  <c r="BK288"/>
  <c r="J217"/>
  <c r="BK139"/>
  <c r="BK367"/>
  <c r="BK311"/>
  <c r="J254"/>
  <c r="BK153"/>
  <c r="BK174"/>
  <c i="2" r="BK124"/>
  <c r="BK126"/>
  <c r="BK140"/>
  <c r="J126"/>
  <c i="3" r="J163"/>
  <c r="J181"/>
  <c r="BK127"/>
  <c r="J198"/>
  <c r="J196"/>
  <c r="J132"/>
  <c r="J153"/>
  <c i="4" r="J250"/>
  <c r="BK189"/>
  <c r="BK229"/>
  <c r="BK277"/>
  <c r="J152"/>
  <c r="J186"/>
  <c r="J268"/>
  <c r="BK186"/>
  <c r="J205"/>
  <c r="BK152"/>
  <c r="BK262"/>
  <c r="BK163"/>
  <c r="BK281"/>
  <c r="J131"/>
  <c i="5" r="J163"/>
  <c r="J145"/>
  <c r="BK137"/>
  <c i="6" r="J367"/>
  <c r="BK303"/>
  <c r="BK226"/>
  <c r="BK285"/>
  <c r="BK247"/>
  <c r="BK209"/>
  <c r="J374"/>
  <c r="J338"/>
  <c r="J296"/>
  <c r="J203"/>
  <c r="J137"/>
  <c r="BK322"/>
  <c r="J285"/>
  <c r="BK228"/>
  <c r="J311"/>
  <c r="J149"/>
  <c r="J247"/>
  <c r="J180"/>
  <c r="J322"/>
  <c r="BK236"/>
  <c r="J153"/>
  <c r="J201"/>
  <c r="J139"/>
  <c i="2" r="BK149"/>
  <c r="BK132"/>
  <c r="BK139"/>
  <c i="3" r="BK215"/>
  <c r="BK129"/>
  <c r="J136"/>
  <c r="BK204"/>
  <c r="BK147"/>
  <c r="J204"/>
  <c r="BK125"/>
  <c i="4" r="J229"/>
  <c r="J277"/>
  <c r="BK250"/>
  <c r="J129"/>
  <c r="BK131"/>
  <c r="J262"/>
  <c r="J170"/>
  <c r="BK268"/>
  <c r="BK182"/>
  <c r="J252"/>
  <c i="5" r="J139"/>
  <c r="BK124"/>
  <c r="J169"/>
  <c r="BK184"/>
  <c i="6" r="BK361"/>
  <c r="J299"/>
  <c r="J207"/>
  <c r="BK294"/>
  <c r="BK225"/>
  <c r="BK364"/>
  <c r="BK275"/>
  <c r="BK234"/>
  <c r="J358"/>
  <c r="J288"/>
  <c r="J225"/>
  <c r="BK147"/>
  <c r="BK282"/>
  <c r="BK191"/>
  <c r="BK211"/>
  <c r="J336"/>
  <c r="J290"/>
  <c r="BK217"/>
  <c r="BK142"/>
  <c i="2" r="J142"/>
  <c r="J145"/>
  <c r="J132"/>
  <c i="3" r="BK196"/>
  <c r="BK198"/>
  <c r="BK136"/>
  <c r="BK132"/>
  <c r="J129"/>
  <c i="4" r="J281"/>
  <c r="J140"/>
  <c r="J189"/>
  <c r="BK126"/>
  <c r="BK179"/>
  <c r="J272"/>
  <c r="J155"/>
  <c r="BK142"/>
  <c r="J227"/>
  <c r="BK146"/>
  <c r="J218"/>
  <c r="BK285"/>
  <c i="5" r="J189"/>
  <c r="BK180"/>
  <c r="J158"/>
  <c r="BK182"/>
  <c i="6" r="BK375"/>
  <c r="J352"/>
  <c r="J250"/>
  <c r="J209"/>
  <c r="J259"/>
  <c r="J238"/>
  <c r="J174"/>
  <c r="BK372"/>
  <c r="J315"/>
  <c r="BK292"/>
  <c r="BK352"/>
  <c r="J325"/>
  <c r="J282"/>
  <c r="BK187"/>
  <c r="J144"/>
  <c r="BK178"/>
  <c r="BK271"/>
  <c r="J196"/>
  <c r="BK129"/>
  <c r="J320"/>
  <c r="BK265"/>
  <c r="J208"/>
  <c r="BK207"/>
  <c r="BK146"/>
  <c i="2" r="J149"/>
  <c r="BK130"/>
  <c i="3" r="J184"/>
  <c r="BK202"/>
  <c r="BK150"/>
  <c r="J150"/>
  <c r="BK181"/>
  <c r="BK192"/>
  <c r="BK168"/>
  <c i="4" r="BK260"/>
  <c r="BK205"/>
  <c r="J171"/>
  <c r="BK273"/>
  <c r="BK197"/>
  <c r="J223"/>
  <c r="J158"/>
  <c r="J234"/>
  <c r="BK234"/>
  <c r="J178"/>
  <c r="J273"/>
  <c r="J209"/>
  <c r="J285"/>
  <c r="BK227"/>
  <c i="5" r="BK139"/>
  <c r="J170"/>
  <c r="BK127"/>
  <c r="BK166"/>
  <c i="6" r="J369"/>
  <c r="J312"/>
  <c r="BK317"/>
  <c r="J271"/>
  <c r="BK245"/>
  <c r="J169"/>
  <c r="BK369"/>
  <c r="J309"/>
  <c r="BK201"/>
  <c r="J347"/>
  <c r="BK315"/>
  <c r="J275"/>
  <c r="BK149"/>
  <c r="J279"/>
  <c r="J187"/>
  <c r="J245"/>
  <c r="J214"/>
  <c r="J349"/>
  <c r="BK250"/>
  <c r="J199"/>
  <c r="J228"/>
  <c r="J167"/>
  <c i="2" l="1" r="BK144"/>
  <c r="J144"/>
  <c r="J101"/>
  <c i="3" r="BK158"/>
  <c r="J158"/>
  <c r="J98"/>
  <c r="T195"/>
  <c i="4" r="P125"/>
  <c r="T181"/>
  <c r="R240"/>
  <c r="T283"/>
  <c i="5" r="R183"/>
  <c i="6" r="P171"/>
  <c r="BK244"/>
  <c r="J244"/>
  <c r="J100"/>
  <c r="P278"/>
  <c i="2" r="T138"/>
  <c i="3" r="T124"/>
  <c r="R195"/>
  <c i="4" r="T188"/>
  <c r="T228"/>
  <c r="T267"/>
  <c i="5" r="BK183"/>
  <c r="J183"/>
  <c r="J101"/>
  <c i="6" r="BK171"/>
  <c r="J171"/>
  <c r="J98"/>
  <c r="T195"/>
  <c r="R287"/>
  <c i="2" r="T123"/>
  <c i="3" r="P158"/>
  <c r="P213"/>
  <c i="4" r="T125"/>
  <c r="R181"/>
  <c r="BK228"/>
  <c r="J228"/>
  <c r="J100"/>
  <c r="BK267"/>
  <c r="J267"/>
  <c r="J102"/>
  <c r="BK283"/>
  <c r="J283"/>
  <c r="J103"/>
  <c i="5" r="T183"/>
  <c i="6" r="T310"/>
  <c i="2" r="P123"/>
  <c r="R144"/>
  <c i="3" r="T158"/>
  <c r="BK213"/>
  <c r="J213"/>
  <c r="J100"/>
  <c i="4" r="R188"/>
  <c r="R228"/>
  <c r="R267"/>
  <c i="5" r="T131"/>
  <c r="T122"/>
  <c r="T121"/>
  <c i="6" r="T128"/>
  <c r="R171"/>
  <c r="P195"/>
  <c r="T244"/>
  <c r="T278"/>
  <c r="P287"/>
  <c r="T287"/>
  <c r="BK310"/>
  <c r="J310"/>
  <c r="J104"/>
  <c r="P310"/>
  <c r="R310"/>
  <c i="2" r="BK123"/>
  <c r="BK138"/>
  <c r="J138"/>
  <c r="J100"/>
  <c r="T144"/>
  <c i="3" r="BK124"/>
  <c r="J124"/>
  <c r="J97"/>
  <c r="R158"/>
  <c r="T213"/>
  <c i="4" r="BK188"/>
  <c r="J188"/>
  <c r="J99"/>
  <c r="T240"/>
  <c i="5" r="R131"/>
  <c r="R122"/>
  <c r="R121"/>
  <c i="6" r="R128"/>
  <c r="R195"/>
  <c r="BK278"/>
  <c r="J278"/>
  <c r="J102"/>
  <c r="BK314"/>
  <c r="J314"/>
  <c r="J106"/>
  <c i="2" r="P144"/>
  <c i="4" r="R125"/>
  <c r="P181"/>
  <c r="BK240"/>
  <c r="J240"/>
  <c r="J101"/>
  <c i="5" r="BK131"/>
  <c r="J131"/>
  <c r="J100"/>
  <c i="6" r="R314"/>
  <c r="R313"/>
  <c i="2" r="R123"/>
  <c r="R122"/>
  <c r="R121"/>
  <c r="R138"/>
  <c i="3" r="R124"/>
  <c r="P195"/>
  <c i="4" r="BK125"/>
  <c r="BK124"/>
  <c r="BK123"/>
  <c r="J123"/>
  <c r="J95"/>
  <c r="BK181"/>
  <c r="J181"/>
  <c r="J98"/>
  <c r="P240"/>
  <c r="P283"/>
  <c i="5" r="P131"/>
  <c i="6" r="P128"/>
  <c r="BK195"/>
  <c r="J195"/>
  <c r="J99"/>
  <c r="R244"/>
  <c r="BK287"/>
  <c r="J287"/>
  <c r="J103"/>
  <c r="P314"/>
  <c r="P313"/>
  <c i="2" r="P138"/>
  <c i="3" r="P124"/>
  <c r="P123"/>
  <c r="P122"/>
  <c i="1" r="AU96"/>
  <c i="3" r="BK195"/>
  <c r="J195"/>
  <c r="J99"/>
  <c r="R213"/>
  <c i="4" r="P188"/>
  <c r="P228"/>
  <c r="P267"/>
  <c r="R283"/>
  <c i="5" r="P183"/>
  <c i="6" r="BK128"/>
  <c r="J128"/>
  <c r="J97"/>
  <c r="T171"/>
  <c r="P244"/>
  <c r="R278"/>
  <c r="T314"/>
  <c r="T313"/>
  <c i="3" r="BK217"/>
  <c r="J217"/>
  <c r="J102"/>
  <c i="2" r="BK135"/>
  <c r="J135"/>
  <c r="J99"/>
  <c i="6" r="BK274"/>
  <c r="J274"/>
  <c r="J101"/>
  <c i="5" r="BK123"/>
  <c r="J123"/>
  <c r="J98"/>
  <c r="BK126"/>
  <c r="J126"/>
  <c r="J99"/>
  <c i="6" r="BE192"/>
  <c r="BE196"/>
  <c r="J88"/>
  <c r="BE135"/>
  <c r="BE137"/>
  <c r="BE139"/>
  <c r="BE164"/>
  <c r="BE172"/>
  <c r="BE225"/>
  <c r="BE285"/>
  <c r="BE288"/>
  <c r="BE303"/>
  <c r="BE307"/>
  <c r="BE315"/>
  <c r="BE338"/>
  <c r="BE352"/>
  <c r="BE358"/>
  <c r="E116"/>
  <c r="BE142"/>
  <c r="BE144"/>
  <c r="BE167"/>
  <c r="BE187"/>
  <c r="BE201"/>
  <c r="BE203"/>
  <c r="BE217"/>
  <c r="BE254"/>
  <c r="BE259"/>
  <c r="BE207"/>
  <c i="5" r="BK122"/>
  <c r="BK121"/>
  <c r="J121"/>
  <c r="J96"/>
  <c i="6" r="BE146"/>
  <c r="BE153"/>
  <c r="BE209"/>
  <c r="BE226"/>
  <c r="BE231"/>
  <c r="BE234"/>
  <c r="BE236"/>
  <c r="BE247"/>
  <c r="BE250"/>
  <c r="BE279"/>
  <c r="BE292"/>
  <c r="BE294"/>
  <c r="BE311"/>
  <c r="BE312"/>
  <c r="BE320"/>
  <c r="BE341"/>
  <c r="BE367"/>
  <c r="BE372"/>
  <c r="BE174"/>
  <c r="BE178"/>
  <c r="BE180"/>
  <c r="BE208"/>
  <c r="BE238"/>
  <c r="BE245"/>
  <c r="BE263"/>
  <c r="BE271"/>
  <c r="BE299"/>
  <c r="BE336"/>
  <c r="BE347"/>
  <c r="BE349"/>
  <c r="BE361"/>
  <c r="BE364"/>
  <c r="BE375"/>
  <c r="BE129"/>
  <c r="BE211"/>
  <c r="BE214"/>
  <c r="BE241"/>
  <c r="BE275"/>
  <c r="BE282"/>
  <c r="F91"/>
  <c r="BE147"/>
  <c r="BE149"/>
  <c r="BE169"/>
  <c r="BE182"/>
  <c r="BE191"/>
  <c r="BE199"/>
  <c r="BE220"/>
  <c r="BE228"/>
  <c r="BE255"/>
  <c r="BE257"/>
  <c r="BE265"/>
  <c r="BE268"/>
  <c r="BE290"/>
  <c r="BE296"/>
  <c r="BE309"/>
  <c r="BE317"/>
  <c r="BE322"/>
  <c r="BE325"/>
  <c r="BE333"/>
  <c r="BE344"/>
  <c r="BE369"/>
  <c r="BE374"/>
  <c i="5" r="E85"/>
  <c r="F92"/>
  <c r="BE145"/>
  <c r="BE158"/>
  <c r="BE163"/>
  <c r="J89"/>
  <c r="BE166"/>
  <c r="BE184"/>
  <c r="BE127"/>
  <c r="BE137"/>
  <c r="BE169"/>
  <c r="BE170"/>
  <c r="BE173"/>
  <c i="4" r="J125"/>
  <c r="J97"/>
  <c i="5" r="BE186"/>
  <c i="4" r="J124"/>
  <c r="J96"/>
  <c i="5" r="BE124"/>
  <c r="BE139"/>
  <c r="BE177"/>
  <c r="BE180"/>
  <c r="BE132"/>
  <c r="BE142"/>
  <c r="BE182"/>
  <c r="BE189"/>
  <c i="4" r="E84"/>
  <c r="F120"/>
  <c r="BE149"/>
  <c r="BE163"/>
  <c r="BE178"/>
  <c r="BE179"/>
  <c r="BE182"/>
  <c r="BE184"/>
  <c r="BE189"/>
  <c r="BE234"/>
  <c r="BE273"/>
  <c r="BE277"/>
  <c r="BE281"/>
  <c r="BE284"/>
  <c r="BE285"/>
  <c i="3" r="BK123"/>
  <c i="4" r="BE136"/>
  <c r="BE140"/>
  <c r="BE142"/>
  <c r="BE166"/>
  <c r="BE260"/>
  <c r="J88"/>
  <c r="BE126"/>
  <c r="BE192"/>
  <c r="BE236"/>
  <c r="BE250"/>
  <c r="BE272"/>
  <c r="BE171"/>
  <c r="BE223"/>
  <c r="BE229"/>
  <c r="BE176"/>
  <c r="BE197"/>
  <c r="BE203"/>
  <c r="BE205"/>
  <c r="BE241"/>
  <c r="BE262"/>
  <c r="BE131"/>
  <c r="BE155"/>
  <c r="BE186"/>
  <c r="BE232"/>
  <c r="BE238"/>
  <c r="BE258"/>
  <c r="BE268"/>
  <c r="BE152"/>
  <c r="BE170"/>
  <c r="BE209"/>
  <c r="BE218"/>
  <c r="BE227"/>
  <c r="BE252"/>
  <c r="BE129"/>
  <c r="BE146"/>
  <c r="BE158"/>
  <c r="BE160"/>
  <c r="BE168"/>
  <c r="BE269"/>
  <c i="3" r="J88"/>
  <c r="E84"/>
  <c r="BE129"/>
  <c r="BE139"/>
  <c r="BE153"/>
  <c r="BE163"/>
  <c r="BE181"/>
  <c r="BE184"/>
  <c r="BE189"/>
  <c r="BE204"/>
  <c r="F119"/>
  <c r="BE142"/>
  <c r="BE147"/>
  <c r="BE168"/>
  <c r="BE202"/>
  <c r="BE214"/>
  <c i="2" r="J123"/>
  <c r="J98"/>
  <c i="3" r="BE196"/>
  <c r="BE198"/>
  <c r="BE215"/>
  <c r="BE218"/>
  <c r="BE125"/>
  <c r="BE127"/>
  <c r="BE132"/>
  <c r="BE136"/>
  <c r="BE150"/>
  <c r="BE159"/>
  <c r="BE192"/>
  <c r="BE208"/>
  <c i="2" r="F92"/>
  <c r="BE136"/>
  <c r="BE139"/>
  <c r="BE140"/>
  <c r="J89"/>
  <c r="E85"/>
  <c r="BE124"/>
  <c r="BE126"/>
  <c r="BE128"/>
  <c r="BE130"/>
  <c r="BE132"/>
  <c r="BE133"/>
  <c r="BE145"/>
  <c r="BE147"/>
  <c r="BE149"/>
  <c r="BE142"/>
  <c r="J34"/>
  <c i="1" r="AW95"/>
  <c i="4" r="J34"/>
  <c i="1" r="AW97"/>
  <c i="6" r="F36"/>
  <c i="1" r="BC99"/>
  <c i="3" r="F37"/>
  <c i="1" r="BD96"/>
  <c i="4" r="F36"/>
  <c i="1" r="BC97"/>
  <c i="2" r="F37"/>
  <c i="1" r="BD95"/>
  <c i="4" r="F34"/>
  <c i="1" r="BA97"/>
  <c i="6" r="F34"/>
  <c i="1" r="BA99"/>
  <c i="2" r="F36"/>
  <c i="1" r="BC95"/>
  <c i="4" r="F37"/>
  <c i="1" r="BD97"/>
  <c i="6" r="F35"/>
  <c i="1" r="BB99"/>
  <c i="2" r="F35"/>
  <c i="1" r="BB95"/>
  <c i="3" r="F35"/>
  <c i="1" r="BB96"/>
  <c i="5" r="F36"/>
  <c i="1" r="BC98"/>
  <c i="4" r="J30"/>
  <c i="5" r="F35"/>
  <c i="1" r="BB98"/>
  <c i="2" r="F34"/>
  <c i="1" r="BA95"/>
  <c i="3" r="F34"/>
  <c i="1" r="BA96"/>
  <c i="5" r="F34"/>
  <c i="1" r="BA98"/>
  <c i="5" r="F37"/>
  <c i="1" r="BD98"/>
  <c i="3" r="F36"/>
  <c i="1" r="BC96"/>
  <c i="4" r="F35"/>
  <c i="1" r="BB97"/>
  <c i="6" r="J34"/>
  <c i="1" r="AW99"/>
  <c i="3" r="J34"/>
  <c i="1" r="AW96"/>
  <c i="5" r="J34"/>
  <c i="1" r="AW98"/>
  <c i="6" r="F37"/>
  <c i="1" r="BD99"/>
  <c i="5" l="1" r="P122"/>
  <c r="P121"/>
  <c i="1" r="AU98"/>
  <c i="6" r="T127"/>
  <c r="T126"/>
  <c i="2" r="P122"/>
  <c r="P121"/>
  <c i="1" r="AU95"/>
  <c i="6" r="P127"/>
  <c r="P126"/>
  <c i="1" r="AU99"/>
  <c i="4" r="R124"/>
  <c r="R123"/>
  <c r="P124"/>
  <c r="P123"/>
  <c i="1" r="AU97"/>
  <c i="3" r="R123"/>
  <c r="R122"/>
  <c i="6" r="R127"/>
  <c r="R126"/>
  <c i="2" r="BK122"/>
  <c r="BK121"/>
  <c r="J121"/>
  <c r="J96"/>
  <c r="T122"/>
  <c r="T121"/>
  <c i="4" r="T124"/>
  <c r="T123"/>
  <c i="3" r="T123"/>
  <c r="T122"/>
  <c i="6" r="BK127"/>
  <c r="BK126"/>
  <c r="J126"/>
  <c r="J95"/>
  <c r="BK313"/>
  <c r="J313"/>
  <c r="J105"/>
  <c i="3" r="BK216"/>
  <c r="J216"/>
  <c r="J101"/>
  <c i="5" r="J122"/>
  <c r="J97"/>
  <c i="1" r="AG97"/>
  <c i="3" r="J123"/>
  <c r="J96"/>
  <c i="2" r="F33"/>
  <c i="1" r="AZ95"/>
  <c i="5" r="J30"/>
  <c i="1" r="AG98"/>
  <c i="6" r="J33"/>
  <c i="1" r="AV99"/>
  <c r="AT99"/>
  <c i="4" r="F33"/>
  <c i="1" r="AZ97"/>
  <c i="3" r="F33"/>
  <c i="1" r="AZ96"/>
  <c r="BC94"/>
  <c r="AY94"/>
  <c i="3" r="J33"/>
  <c i="1" r="AV96"/>
  <c r="AT96"/>
  <c i="5" r="F33"/>
  <c i="1" r="AZ98"/>
  <c r="BB94"/>
  <c r="AX94"/>
  <c r="BA94"/>
  <c r="W30"/>
  <c i="2" r="J33"/>
  <c i="1" r="AV95"/>
  <c r="AT95"/>
  <c i="6" r="F33"/>
  <c i="1" r="AZ99"/>
  <c i="4" r="J33"/>
  <c i="1" r="AV97"/>
  <c r="AT97"/>
  <c r="AN97"/>
  <c i="5" r="J33"/>
  <c i="1" r="AV98"/>
  <c r="AT98"/>
  <c r="BD94"/>
  <c r="W33"/>
  <c i="6" l="1" r="J127"/>
  <c r="J96"/>
  <c i="2" r="J122"/>
  <c r="J97"/>
  <c i="3" r="BK122"/>
  <c r="J122"/>
  <c r="J95"/>
  <c i="1" r="AN98"/>
  <c i="5" r="J39"/>
  <c i="4" r="J39"/>
  <c i="1" r="AU94"/>
  <c r="AW94"/>
  <c r="AK30"/>
  <c r="AZ94"/>
  <c r="W29"/>
  <c i="6" r="J30"/>
  <c i="1" r="AG99"/>
  <c r="W31"/>
  <c i="2" r="J30"/>
  <c i="1" r="AG95"/>
  <c r="W32"/>
  <c i="2" l="1" r="J39"/>
  <c i="6" r="J39"/>
  <c i="1" r="AN99"/>
  <c r="AN95"/>
  <c i="3" r="J30"/>
  <c i="1" r="AG96"/>
  <c r="AN96"/>
  <c r="AV94"/>
  <c r="AK29"/>
  <c i="3" l="1" r="J39"/>
  <c i="1" r="AG94"/>
  <c r="AK26"/>
  <c r="AK3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<sst xmlns="http://schemas.openxmlformats.org/spreadsheetml/2006/main">
  <si>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</si>
  <si>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</si>
  <si>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</si>
  <si>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</si>
  <si>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</si>
  <si>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{701641ac-1448-4f98-824b-b7557fed9e2f}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</si>
  <si>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</si>
  <si>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</si>
  <si>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</si>
  <si>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</si>
  <si>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</si>
  <si>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</si>
  <si>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</si>
  <si>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</si>
  <si>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Dlouhy-Ujezd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</si>
  <si>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</si>
  <si>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</si>
  <si>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Most ev.č. 19853-3 Dlouhý Újezd - rekonstrukce</t>
  </si>
  <si>
    <t>KSO:</t>
  </si>
  <si>
    <t>821 19 2</t>
  </si>
  <si>
    <t>CC-CZ:</t>
  </si>
  <si>
    <t>21411</t>
  </si>
  <si>
    <t>Místo:</t>
  </si>
  <si>
    <t>Dlouhý Újezd</t>
  </si>
  <si>
    <t>Datum:</t>
  </si>
  <si>
    <t>10. 1. 2023</t>
  </si>
  <si>
    <t>CZ-CPV:</t>
  </si>
  <si>
    <t>45223500-1</t>
  </si>
  <si>
    <t>CZ-CPA:</t>
  </si>
  <si>
    <t>42.13.10</t>
  </si>
  <si>
    <t>Zadavatel:</t>
  </si>
  <si>
    <t>IČ:</t>
  </si>
  <si>
    <t>72053119</t>
  </si>
  <si>
    <t>Správa a údržba silnic Plzeňského kraje, p.o.</t>
  </si>
  <si>
    <t>DIČ:</t>
  </si>
  <si>
    <t xml:space="preserve">CZ72053119  </t>
  </si>
  <si>
    <t>Uchazeč:</t>
  </si>
  <si>
    <t>Vyplň údaj</t>
  </si>
  <si>
    <t>Projektant:</t>
  </si>
  <si>
    <t>VIN Consult, s.r.o.</t>
  </si>
  <si>
    <t>True</t>
  </si>
  <si>
    <t>Zpracovatel:</t>
  </si>
  <si>
    <t>B.Gruntorádová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</si>
  <si>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</si>
  <si>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</si>
  <si>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</si>
  <si>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</si>
  <si>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</si>
  <si>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</si>
  <si>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</si>
  <si>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</si>
  <si>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</si>
  <si>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</si>
  <si>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</si>
  <si>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</si>
  <si>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</si>
  <si>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</si>
  <si>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</si>
  <si>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</si>
  <si>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</si>
  <si>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</si>
  <si>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</si>
  <si>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</si>
  <si>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</si>
  <si>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</si>
  <si>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</si>
  <si>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</si>
  <si>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</si>
  <si>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</si>
  <si>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</si>
  <si>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</si>
  <si>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</si>
  <si>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</si>
  <si>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</si>
  <si>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</si>
  <si>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</si>
  <si>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</si>
  <si>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</si>
  <si>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</si>
  <si>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</si>
  <si>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</si>
  <si>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</si>
  <si>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</si>
  <si>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</si>
  <si>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</si>
  <si>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</si>
  <si>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</si>
  <si>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</si>
  <si>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</si>
  <si>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</si>
  <si>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Všeobecné položky</t>
  </si>
  <si>
    <t>STA</t>
  </si>
  <si>
    <t>1</t>
  </si>
  <si>
    <t>{9b5a1d7f-80f7-444d-b5a6-c9579880b382}</t>
  </si>
  <si>
    <t>2</t>
  </si>
  <si>
    <t>SO 001</t>
  </si>
  <si>
    <t>Demolice</t>
  </si>
  <si>
    <t>{c51cc370-7349-4305-b2cd-b56c6ad7f102}</t>
  </si>
  <si>
    <t>SO 101</t>
  </si>
  <si>
    <t>Úprava komunikace III/19853</t>
  </si>
  <si>
    <t>{99a85bd0-af1c-45b7-89ca-e07ace1d2e56}</t>
  </si>
  <si>
    <t>822 24</t>
  </si>
  <si>
    <t>SO 102</t>
  </si>
  <si>
    <t>Dopravně inženýrská opatření</t>
  </si>
  <si>
    <t>{3103c491-8767-4b3e-a52e-1811ae104995}</t>
  </si>
  <si>
    <t>SO 201</t>
  </si>
  <si>
    <t>Most ev.č 19853-3 Dlouhý Újezd</t>
  </si>
  <si>
    <t>{de1e4bdd-f4d7-4ee4-9027-4f00d070d26f}</t>
  </si>
  <si>
    <t>KRYCÍ LIST SOUPISU PRACÍ</t>
  </si>
  <si>
    <t>Objekt:</t>
  </si>
  <si>
    <t>000 - Všeobecné položky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</si>
  <si>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</si>
  <si>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</si>
  <si>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</si>
  <si>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</si>
  <si>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</si>
  <si>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</si>
  <si>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</si>
  <si>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</si>
  <si>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</si>
  <si>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</si>
  <si>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</si>
  <si>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</si>
  <si>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</si>
  <si>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</si>
  <si>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</si>
  <si>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</si>
  <si>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</si>
  <si>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</si>
  <si>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</si>
  <si>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</si>
  <si>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</si>
  <si>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</si>
  <si>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</si>
  <si>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</si>
  <si>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</si>
  <si>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</si>
  <si>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</si>
  <si>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</si>
  <si>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</si>
  <si>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</si>
  <si>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011514000</t>
  </si>
  <si>
    <t>Stavebně-statický průzkum</t>
  </si>
  <si>
    <t>komplet</t>
  </si>
  <si>
    <t>1024</t>
  </si>
  <si>
    <t>-1309053239</t>
  </si>
  <si>
    <t>P</t>
  </si>
  <si>
    <t>Poznámka k položce:_x000d_
průzkum stavu bourané konstrukce před zahájením demolice</t>
  </si>
  <si>
    <t>012103000</t>
  </si>
  <si>
    <t>Geodetické práce před výstavbou</t>
  </si>
  <si>
    <t>533336286</t>
  </si>
  <si>
    <t xml:space="preserve">Poznámka k položce:_x000d_
geodetické zaměření před zahájením stavby </t>
  </si>
  <si>
    <t>3</t>
  </si>
  <si>
    <t>012303000</t>
  </si>
  <si>
    <t>Geodetické práce po výstavbě</t>
  </si>
  <si>
    <t>556297809</t>
  </si>
  <si>
    <t>Poznámka k položce:_x000d_
geodetické zaměření po dokončení stavby</t>
  </si>
  <si>
    <t>4</t>
  </si>
  <si>
    <t>013244000</t>
  </si>
  <si>
    <t>Dokumentace pro provádění stavby</t>
  </si>
  <si>
    <t>2107366561</t>
  </si>
  <si>
    <t>Poznámka k položce:_x000d_
vypracování RDS</t>
  </si>
  <si>
    <t>013254000</t>
  </si>
  <si>
    <t>Dokumentace skutečného provedení stavby</t>
  </si>
  <si>
    <t>1078893637</t>
  </si>
  <si>
    <t>6</t>
  </si>
  <si>
    <t>013294000</t>
  </si>
  <si>
    <t>Ostatní dokumentace</t>
  </si>
  <si>
    <t>kus</t>
  </si>
  <si>
    <t>-18962683</t>
  </si>
  <si>
    <t>Poznámka k položce:_x000d_
Vypracování mostního listu</t>
  </si>
  <si>
    <t>VRN2</t>
  </si>
  <si>
    <t>Příprava staveniště</t>
  </si>
  <si>
    <t>7</t>
  </si>
  <si>
    <t>022002000</t>
  </si>
  <si>
    <t>Přeložení konstrukcí</t>
  </si>
  <si>
    <t>-1508752108</t>
  </si>
  <si>
    <t>Poznámka k položce:_x000d_
vytýčení tras a zajištění ochrany stávajících IS</t>
  </si>
  <si>
    <t>VRN3</t>
  </si>
  <si>
    <t>Zařízení staveniště</t>
  </si>
  <si>
    <t>8</t>
  </si>
  <si>
    <t>030001000</t>
  </si>
  <si>
    <t>1859008237</t>
  </si>
  <si>
    <t>9</t>
  </si>
  <si>
    <t>034103000</t>
  </si>
  <si>
    <t>Oplocení staveniště</t>
  </si>
  <si>
    <t>413019307</t>
  </si>
  <si>
    <t>Poznámka k položce:_x000d_
oplocení staveniště na jižním předpolí (směr Žebráky) _x000d_
cca 20 m mobilního oplocení - zřízení, odstranění, nájemné za cca 16 týdnů</t>
  </si>
  <si>
    <t>10</t>
  </si>
  <si>
    <t>034503000</t>
  </si>
  <si>
    <t>Informační tabule na staveništi</t>
  </si>
  <si>
    <t>-890596764</t>
  </si>
  <si>
    <t>Poznámka k položce:_x000d_
označení stavby</t>
  </si>
  <si>
    <t>VRN4</t>
  </si>
  <si>
    <t>Inženýrská činnost</t>
  </si>
  <si>
    <t>11</t>
  </si>
  <si>
    <t>042002001R</t>
  </si>
  <si>
    <t>Posudky</t>
  </si>
  <si>
    <t>1067036273</t>
  </si>
  <si>
    <t>Poznámka k položce:_x000d_
Projednání DIO</t>
  </si>
  <si>
    <t>12</t>
  </si>
  <si>
    <t>042002002R</t>
  </si>
  <si>
    <t>1097471811</t>
  </si>
  <si>
    <t>Poznámka k položce:_x000d_
Hlavní mostní prohlídka</t>
  </si>
  <si>
    <t>13</t>
  </si>
  <si>
    <t>043002000</t>
  </si>
  <si>
    <t>Zkoušky a ostatní měření</t>
  </si>
  <si>
    <t>-831423474</t>
  </si>
  <si>
    <t>Poznámka k položce:_x000d_
zkoušení konstrukcí a prací nezávislou zkušebnou</t>
  </si>
  <si>
    <t>SO 001 - Demolice</t>
  </si>
  <si>
    <t>45110000-1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</si>
  <si>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</si>
  <si>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</si>
  <si>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</si>
  <si>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</si>
  <si>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</si>
  <si>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</si>
  <si>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</si>
  <si>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</si>
  <si>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</si>
  <si>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</si>
  <si>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112101103</t>
  </si>
  <si>
    <t>Odstranění stromů s odřezáním kmene a s odvětvením listnatých, průměru kmene přes 500 do 700 mm</t>
  </si>
  <si>
    <t>-1662829009</t>
  </si>
  <si>
    <t>Poznámka k položce:_x000d_
s naložením na dopravní prostředek</t>
  </si>
  <si>
    <t>112251103</t>
  </si>
  <si>
    <t>Odstranění pařezů strojně s jejich vykopáním, vytrháním nebo odstřelením průměru přes 500 do 700 mm</t>
  </si>
  <si>
    <t>-1733919939</t>
  </si>
  <si>
    <t>113202111</t>
  </si>
  <si>
    <t xml:space="preserve">Vytrhání obrub  s vybouráním lože, s přemístěním hmot na skládku na vzdálenost do 3 m nebo s naložením na dopravní prostředek z krajníků nebo obrubníků stojatých</t>
  </si>
  <si>
    <t>m</t>
  </si>
  <si>
    <t>-1054660512</t>
  </si>
  <si>
    <t>Poznámka k položce:_x000d_
bez naložení a dopravy</t>
  </si>
  <si>
    <t>VV</t>
  </si>
  <si>
    <t xml:space="preserve">(1,2+1,5+7,2)+(0,8*2+6,0)    "dle půdorysu výkop. plánu"</t>
  </si>
  <si>
    <t>114203103</t>
  </si>
  <si>
    <t>Rozebrání dlažeb nebo záhozů s naložením na dopravní prostředek dlažeb z lomového kamene nebo betonových tvárnic do cementové malty se spárami zalitými cementovou maltou</t>
  </si>
  <si>
    <t>m3</t>
  </si>
  <si>
    <t>-1183999058</t>
  </si>
  <si>
    <t>Poznámka k položce:_x000d_
vybourání dna vodoteče s naložením na dopravní prostředek</t>
  </si>
  <si>
    <t>"odměřeno z výkop. plánu a přehledného výkresu</t>
  </si>
  <si>
    <t xml:space="preserve">0,3*84    "dlažba dna koryta - tl. x plocha dle výkop. plánu</t>
  </si>
  <si>
    <t>115001106</t>
  </si>
  <si>
    <t>Převedení vody potrubím průměru DN přes 600 do 900</t>
  </si>
  <si>
    <t>-631976136</t>
  </si>
  <si>
    <t>Poznámka k položce:_x000d_
dočasné zatrubnění vodoteče potrubím DN 800 - zřízení a odstranění</t>
  </si>
  <si>
    <t xml:space="preserve">30,0    "odměřeno z půdorysu výkopového plánu"</t>
  </si>
  <si>
    <t>125703312</t>
  </si>
  <si>
    <t>Čištění melioračních kanálů s úpravou svahu do výšky naplavené vrstvy tloušťky naplavené vrstvy přes 250 do 500 mm, se dnem zpevněným lomovým kamenem</t>
  </si>
  <si>
    <t>1671908188</t>
  </si>
  <si>
    <t>Poznámka k položce:_x000d_
pročištění koryta vodoteče dotčeného rekonstrukcí, průměrná tl. nánosů cca 30 cm s naložením na dopravní prostředek</t>
  </si>
  <si>
    <t xml:space="preserve">0,3*84    " tl. x plocha dle výkop. plánu"</t>
  </si>
  <si>
    <t>131251104</t>
  </si>
  <si>
    <t>Hloubení nezapažených jam a zářezů strojně s urovnáním dna do předepsaného profilu a spádu v hornině třídy těžitelnosti I skupiny 3 přes 100 do 500 m3</t>
  </si>
  <si>
    <t>-448553807</t>
  </si>
  <si>
    <t xml:space="preserve">350   "výkop pro demolici a stavbu mostu - dle 3D  modelu"</t>
  </si>
  <si>
    <t xml:space="preserve">-7,5   "odečet zemních hrázek dle pol. 171153101"</t>
  </si>
  <si>
    <t>Součet</t>
  </si>
  <si>
    <t>171153101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</si>
  <si>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</si>
  <si>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284296059</t>
  </si>
  <si>
    <t xml:space="preserve">Poznámka k položce:_x000d_
zřízení zemních  hrázek před a za mostem pro dočasné zatrubnění vodoteče, použita zemina z výkopů_x000d_
</t>
  </si>
  <si>
    <t xml:space="preserve">(0,5+2,5)/2*1,0*(3,0+2,0)    "odměřeno z výkr. výkopů -  příč.řez x v. x součet délek"</t>
  </si>
  <si>
    <t>171201231</t>
  </si>
  <si>
    <t>Poplatek za uložení stavebního odpadu na recyklační skládce (skládkovné) zeminy a kamení zatříděného do Katalogu odpadů pod kódem 17 05 04</t>
  </si>
  <si>
    <t>t</t>
  </si>
  <si>
    <t>321043791</t>
  </si>
  <si>
    <t>Poznámka k položce:_x000d_
násobeno koef. množství 2,0 (hmotnost zeminy 2 t/m3)</t>
  </si>
  <si>
    <t>367*2 'Přepočtené koeficientem množství</t>
  </si>
  <si>
    <t>171251201</t>
  </si>
  <si>
    <t>Uložení sypaniny na skládky nebo meziskládky bez hutnění s upravením uložené sypaniny do předepsaného tvaru</t>
  </si>
  <si>
    <t>2087269238</t>
  </si>
  <si>
    <t>Poznámka k položce:_x000d_
uložení na trvalou skládku - nevhodný výkop</t>
  </si>
  <si>
    <t xml:space="preserve">25,2   "nánosy z koryta vodoteče dle pol. 125703312</t>
  </si>
  <si>
    <t xml:space="preserve">342,5    "nevhodný výkop dle pol. 131251104</t>
  </si>
  <si>
    <t>Ostatní konstrukce a práce, bourání</t>
  </si>
  <si>
    <t>961021112</t>
  </si>
  <si>
    <t>Bourání mostních konstrukcí základů z kamene nebo cihel</t>
  </si>
  <si>
    <t>901805017</t>
  </si>
  <si>
    <t xml:space="preserve">0,8*0,9*(11,8+2,5+0,6)    "základy O1   tl. x v. x součet délek</t>
  </si>
  <si>
    <t xml:space="preserve">0,8*0,9*(15,8+3,1+1,0)    "základy O2 - dtto</t>
  </si>
  <si>
    <t>962021112</t>
  </si>
  <si>
    <t>Bourání mostních konstrukcí zdiva a pilířů z kamene nebo cihel</t>
  </si>
  <si>
    <t>-1222574611</t>
  </si>
  <si>
    <t xml:space="preserve">0,6*1,55*(11,8+2,5+0,6)    "O1 - dříky opěr a křídel - tl. x v. x součet délek</t>
  </si>
  <si>
    <t xml:space="preserve">0,6*1,55*(15,8+3,1+1,0)    "O2 - dříky opěr a křídel - dtto</t>
  </si>
  <si>
    <t>963051111</t>
  </si>
  <si>
    <t>Bourání mostních konstrukcí nosných konstrukcí ze železového betonu</t>
  </si>
  <si>
    <t>584434495</t>
  </si>
  <si>
    <t>"prefabrikáty</t>
  </si>
  <si>
    <t xml:space="preserve">(75,0-22,0)*0,2    "nosná deska (panely) - plocha (odečtena plocha trámové konstr.) x cca v. desky</t>
  </si>
  <si>
    <t xml:space="preserve">0,2*0,6*(6,0+9,0)    "lícové římsové prefabrikáty - tl. x v. x součet dl.</t>
  </si>
  <si>
    <t>Mezisoučet</t>
  </si>
  <si>
    <t>"stávající monolit. želbet. trámová konstrukce mostu, úložné prahy a římsy</t>
  </si>
  <si>
    <t xml:space="preserve">22,0*0,15    "nosná deska trámů - plocha x v. desky</t>
  </si>
  <si>
    <t xml:space="preserve">0,3*0,25*8,0*3    "trámy - v. x š. x dl. x 3 ks</t>
  </si>
  <si>
    <t xml:space="preserve">0,8*0,2*(16,0+12,0)    "úložné prahy opěr - odhad dle fotodok. a výkop.plánu - š. x v. x součet délek opěr</t>
  </si>
  <si>
    <t xml:space="preserve">0,15*1,2*9,0+0,15*0,8*6,0    "monolit. římsy - cca v. x š. x součet délek</t>
  </si>
  <si>
    <t>14</t>
  </si>
  <si>
    <t>966006132</t>
  </si>
  <si>
    <t xml:space="preserve">Odstranění dopravních nebo orientačních značek se sloupkem  s uložením hmot na vzdálenost do 20 m nebo s naložením na dopravní prostředek, se zásypem jam a jeho zhutněním s betonovou patkou</t>
  </si>
  <si>
    <t>763917174</t>
  </si>
  <si>
    <t>Poznámka k položce:_x000d_
odvoz do šrotu</t>
  </si>
  <si>
    <t xml:space="preserve">2    "B13</t>
  </si>
  <si>
    <t>966006211</t>
  </si>
  <si>
    <t xml:space="preserve">Odstranění (demontáž) svislých dopravních značek  s odklizením materiálu na skládku na vzdálenost do 20 m nebo s naložením na dopravní prostředek ze sloupů, sloupků nebo konzol</t>
  </si>
  <si>
    <t>-138408516</t>
  </si>
  <si>
    <t xml:space="preserve">2    "E5</t>
  </si>
  <si>
    <t xml:space="preserve">2    "tabulka s číslem mostu</t>
  </si>
  <si>
    <t>16</t>
  </si>
  <si>
    <t>966075141</t>
  </si>
  <si>
    <t>Odstranění různých konstrukcí na mostech kovového zábradlí vcelku</t>
  </si>
  <si>
    <t>-321518049</t>
  </si>
  <si>
    <t xml:space="preserve">6,5+8,5    "cca dle výkresu výkopů</t>
  </si>
  <si>
    <t>17</t>
  </si>
  <si>
    <t>985221013</t>
  </si>
  <si>
    <t>Postupné rozebírání zdiva pro další použití kamenného, objemu přes 3 m3</t>
  </si>
  <si>
    <t>2087713603</t>
  </si>
  <si>
    <t>Poznámka k položce:_x000d_
rozebrání částí opěrných kamenných zdí v celkové délce 8,0 m vč. očištění kamene</t>
  </si>
  <si>
    <t xml:space="preserve">0,5*2,0*8,0     "tl. x v. x cca celková délka</t>
  </si>
  <si>
    <t>997</t>
  </si>
  <si>
    <t>Přesun sutě</t>
  </si>
  <si>
    <t>18</t>
  </si>
  <si>
    <t>997006512</t>
  </si>
  <si>
    <t>Vodorovná doprava suti na skládku s naložením na dopravní prostředek a složením přes 100 m do 1 km</t>
  </si>
  <si>
    <t>744178327</t>
  </si>
  <si>
    <t xml:space="preserve">273,673-20,0    "celkové množství sutě - odečet kamene z opěrných zdí pro další použití</t>
  </si>
  <si>
    <t>19</t>
  </si>
  <si>
    <t>997006519</t>
  </si>
  <si>
    <t>Vodorovná doprava suti na skládku s naložením na dopravní prostředek a složením Příplatek k ceně za každý další i započatý 1 km</t>
  </si>
  <si>
    <t>-1973042362</t>
  </si>
  <si>
    <t>Poznámka k položce:_x000d_
skládka Tachov v celk. vzdálenosti 8 km - násobeno koef. množství 7,0 (za každý další 1 km)</t>
  </si>
  <si>
    <t>253,673*7 'Přepočtené koeficientem množství</t>
  </si>
  <si>
    <t>20</t>
  </si>
  <si>
    <t>997013645</t>
  </si>
  <si>
    <t>Poplatek za uložení stavebního odpadu na skládce (skládkovné) asfaltového bez obsahu dehtu zatříděného do Katalogu odpadů pod kódem 17 03 02</t>
  </si>
  <si>
    <t>-866326930</t>
  </si>
  <si>
    <t xml:space="preserve">0,412    "mostní izolace dle pol 711131811</t>
  </si>
  <si>
    <t>997013862</t>
  </si>
  <si>
    <t>Poplatek za uložení stavebního odpadu na recyklační skládce (skládkovné) z armovaného betonu zatříděného do Katalogu odpadů pod kódem 17 01 01</t>
  </si>
  <si>
    <t>-1997538178</t>
  </si>
  <si>
    <t xml:space="preserve">3,588    "obrubníky - pol. 113202111</t>
  </si>
  <si>
    <t xml:space="preserve">58,368    "NK, úložné prahy a římsy - pol. 96305111</t>
  </si>
  <si>
    <t>22</t>
  </si>
  <si>
    <t>997013873</t>
  </si>
  <si>
    <t>266458981</t>
  </si>
  <si>
    <t xml:space="preserve">47,88    "dlažba kamenná - pol.  114203103</t>
  </si>
  <si>
    <t xml:space="preserve">62,389    "základy - pol. 961021112</t>
  </si>
  <si>
    <t xml:space="preserve">80,586    "opěry a křídla - pol. 962021112</t>
  </si>
  <si>
    <t>998</t>
  </si>
  <si>
    <t>Přesun hmot</t>
  </si>
  <si>
    <t>23</t>
  </si>
  <si>
    <t>998212111</t>
  </si>
  <si>
    <t>Přesun hmot pro mosty zděné, betonové monolitické, spřažené ocelobetonové nebo kovové vodorovná dopravní vzdálenost do 100 m výška mostu do 20 m</t>
  </si>
  <si>
    <t>1377504424</t>
  </si>
  <si>
    <t>24</t>
  </si>
  <si>
    <t>998212191</t>
  </si>
  <si>
    <t xml:space="preserve">Přesun hmot pro mosty zděné, betonové monolitické, spřažené ocelobetonové nebo kovové  Příplatek k cenám za zvětšený přesun přes přes vymezenou největší dopravní vzdálenost do 1000 m</t>
  </si>
  <si>
    <t>445986148</t>
  </si>
  <si>
    <t>PSV</t>
  </si>
  <si>
    <t>Práce a dodávky PSV</t>
  </si>
  <si>
    <t>711</t>
  </si>
  <si>
    <t>Izolace proti vodě, vlhkosti a plynům</t>
  </si>
  <si>
    <t>25</t>
  </si>
  <si>
    <t>711131811</t>
  </si>
  <si>
    <t xml:space="preserve">Odstranění izolace proti zemní vlhkosti  na ploše vodorovné V</t>
  </si>
  <si>
    <t>m2</t>
  </si>
  <si>
    <t>-749678594</t>
  </si>
  <si>
    <t>Poznámka k položce:_x000d_
odstranění mostní izolace</t>
  </si>
  <si>
    <t xml:space="preserve">75,0    "mostovka - odměřeno z půdorysu výkopového plánu</t>
  </si>
  <si>
    <t xml:space="preserve">1,0*(12,0+16,0)    "ruby opěr - v. x součet dl.</t>
  </si>
  <si>
    <t>SO 101 - Úprava komunikace III/19853</t>
  </si>
  <si>
    <t>21121</t>
  </si>
  <si>
    <t>45233100-0</t>
  </si>
  <si>
    <t>42.11.10</t>
  </si>
  <si>
    <t xml:space="preserve">    4 - Vodorovné konstrukce</t>
  </si>
  <si>
    <t xml:space="preserve">    5 - Komunikace pozemní</t>
  </si>
  <si>
    <t xml:space="preserve">    8 - Trubní vedení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</si>
  <si>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</si>
  <si>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</si>
  <si>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667080967</t>
  </si>
  <si>
    <t xml:space="preserve">Poznámka k položce:_x000d_
s naložením </t>
  </si>
  <si>
    <t xml:space="preserve">5,0+8,5    "chodníky na mostě - plochy dle koor. výkresu</t>
  </si>
  <si>
    <t>113107151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</si>
  <si>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</si>
  <si>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-317037591</t>
  </si>
  <si>
    <t xml:space="preserve">6,9+10,4    "napojení na stáv. sjezdy tl. 0-150 mm dle koor. výkresu</t>
  </si>
  <si>
    <t>113107153</t>
  </si>
  <si>
    <t>Odstranění podkladů nebo krytů strojně plochy jednotlivě přes 50 m2 do 200 m2 s přemístěním hmot na skládku na vzdálenost do 20 m nebo s naložením na dopravní prostředek z kameniva těženého, o tl. vrstvy přes 200 do 300 mm</t>
  </si>
  <si>
    <t>-1599261095</t>
  </si>
  <si>
    <t>"podkladní vrstvy v tl. cca 250 mm z kameniva nestmeleného</t>
  </si>
  <si>
    <t xml:space="preserve">242    "most a předpolí - odměř. z koor. výkresu</t>
  </si>
  <si>
    <t xml:space="preserve">10,4+14,0    "stávající sjezdy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</si>
  <si>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</si>
  <si>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</si>
  <si>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-1192322749</t>
  </si>
  <si>
    <t>113154124</t>
  </si>
  <si>
    <t xml:space="preserve">Frézování živičného podkladu nebo krytu  s naložením na dopravní prostředek plochy do 500 m2 bez překážek v trase pruhu šířky přes 0,5 m do 1 m, tloušťky vrstvy 100 mm</t>
  </si>
  <si>
    <t>868535220</t>
  </si>
  <si>
    <t xml:space="preserve">242    "plocha odměřena z koordinačního výkr.</t>
  </si>
  <si>
    <t>122151401</t>
  </si>
  <si>
    <t>Vykopávky v zemnících na suchu strojně zapažených i nezapažených v hornině třídy těžitelnosti I skupiny 1 a 2 do 20 m3</t>
  </si>
  <si>
    <t>323533237</t>
  </si>
  <si>
    <t>Poznámka k položce:_x000d_
s naložením</t>
  </si>
  <si>
    <t xml:space="preserve">"natěžení ornice pro ohumusování </t>
  </si>
  <si>
    <t xml:space="preserve">0,15*20,0    "tl. x plocha</t>
  </si>
  <si>
    <t>122202002R</t>
  </si>
  <si>
    <t>Poplatek za zemník - ornice</t>
  </si>
  <si>
    <t>1241422068</t>
  </si>
  <si>
    <t xml:space="preserve">Poznámka k položce:_x000d_
ornice pro ohumusování dle položky 122151401, vynásobeno koef. 2,0 (2,0 t/m3)  </t>
  </si>
  <si>
    <t>3*2 'Přepočtené koeficientem množství</t>
  </si>
  <si>
    <t>133254101</t>
  </si>
  <si>
    <t>Hloubení zapažených šachet strojně v hornině třídy těžitelnosti I skupiny 3 do 20 m3</t>
  </si>
  <si>
    <t>1605816942</t>
  </si>
  <si>
    <t xml:space="preserve">2,0*2,0*2,0     "jáma pro uliční vpusť - š. x dl. x hl.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</si>
  <si>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</si>
  <si>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</si>
  <si>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-1732129162</t>
  </si>
  <si>
    <t>Poznámka k položce:_x000d_
na skládku vzd. 8 km</t>
  </si>
  <si>
    <t xml:space="preserve">8    "zemina z výkopu pro UV</t>
  </si>
  <si>
    <t>167151101</t>
  </si>
  <si>
    <t>Nakládání, skládání a překládání neulehlého výkopku nebo sypaniny strojně nakládání, množství do 100 m3, z horniny třídy těžitelnosti I, skupiny 1 až 3</t>
  </si>
  <si>
    <t>-1893950071</t>
  </si>
  <si>
    <t>Poznámka k položce:_x000d_
složení zeminy pro ohumusování na stavbě</t>
  </si>
  <si>
    <t xml:space="preserve">3,0    "ornice pro ohumusování</t>
  </si>
  <si>
    <t>1711694742</t>
  </si>
  <si>
    <t>8*2 'Přepočtené koeficientem množství</t>
  </si>
  <si>
    <t>-5999165</t>
  </si>
  <si>
    <t>Poznámka k položce:_x000d_
na trvalou skládku</t>
  </si>
  <si>
    <t xml:space="preserve">8,0    "nevhodný výkop pro UV dle pol. 133254101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</si>
  <si>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</si>
  <si>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</si>
  <si>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448910919</t>
  </si>
  <si>
    <t>"obsyp potrubí pro vyústění uliční vpusti do vodoteče</t>
  </si>
  <si>
    <t xml:space="preserve">(0,6*0,4-3,14*0,1*0,1)*3,5    " š. x v. - odečet potrubí x délka</t>
  </si>
  <si>
    <t>M</t>
  </si>
  <si>
    <t>58337302</t>
  </si>
  <si>
    <t>štěrkopísek frakce 0/16</t>
  </si>
  <si>
    <t>-956680936</t>
  </si>
  <si>
    <t>0,73*2 'Přepočtené koeficientem množství</t>
  </si>
  <si>
    <t>185804311</t>
  </si>
  <si>
    <t>Zalití rostlin vodou plochy záhonů jednotlivě do 20 m2</t>
  </si>
  <si>
    <t>1207017676</t>
  </si>
  <si>
    <t xml:space="preserve">0,01*20*3    "10 l/m2 - 3x zálivka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</si>
  <si>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</si>
  <si>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</si>
  <si>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529621098</t>
  </si>
  <si>
    <t>181311103</t>
  </si>
  <si>
    <t>Rozprostření a urovnání ornice v rovině nebo ve svahu sklonu do 1:5 ručně při souvislé ploše, tl. vrstvy do 200 mm</t>
  </si>
  <si>
    <t>1408648873</t>
  </si>
  <si>
    <t>"ohumusování části břehů vodoteče dotčených stavbou tl. 150 mm</t>
  </si>
  <si>
    <t xml:space="preserve">2*3,5    "součet ploch u O1</t>
  </si>
  <si>
    <t xml:space="preserve">6,0+7,0    "součet plocha u O2</t>
  </si>
  <si>
    <t>181951112</t>
  </si>
  <si>
    <t>Úprava pláně vyrovnáním výškových rozdílů strojně v hornině třídy těžitelnosti I, skupiny 1 až 3 se zhutněním</t>
  </si>
  <si>
    <t>-761902131</t>
  </si>
  <si>
    <t xml:space="preserve">266    "dle spodní vrstvy ŠD - pol. 564851111</t>
  </si>
  <si>
    <t>183405211</t>
  </si>
  <si>
    <t xml:space="preserve">Výsev trávníku hydroosevem  na ornici</t>
  </si>
  <si>
    <t>-334047343</t>
  </si>
  <si>
    <t>00572410</t>
  </si>
  <si>
    <t>osivo směs travní parková</t>
  </si>
  <si>
    <t>kg</t>
  </si>
  <si>
    <t>-1151701791</t>
  </si>
  <si>
    <t>20*0,025 'Přepočtené koeficientem množství</t>
  </si>
  <si>
    <t>Vodorovné konstrukce</t>
  </si>
  <si>
    <t>451317777</t>
  </si>
  <si>
    <t xml:space="preserve">Podklad nebo lože pod dlažbu (přídlažbu)  v ploše vodorovné nebo ve sklonu do 1:5, tloušťky od 50 do 100 mm z betonu prostého</t>
  </si>
  <si>
    <t>1364470209</t>
  </si>
  <si>
    <t xml:space="preserve">Poznámka k položce:_x000d_
bet. lože tl. 100 mm pod zámkovou dlažbu </t>
  </si>
  <si>
    <t>451573111</t>
  </si>
  <si>
    <t>Lože pod potrubí, stoky a drobné objekty v otevřeném výkopu z písku a štěrkopísku do 63 mm</t>
  </si>
  <si>
    <t>-2027948380</t>
  </si>
  <si>
    <t xml:space="preserve">0,15*0,6*3,5    "lože tl. 150 mm pro potrubí vyústění UV - tl. x š. x dl.</t>
  </si>
  <si>
    <t>451577877</t>
  </si>
  <si>
    <t xml:space="preserve">Podklad nebo lože pod dlažbu (přídlažbu)  v ploše vodorovné nebo ve sklonu do 1:5, tloušťky od 30 do 100 mm ze štěrkopísku</t>
  </si>
  <si>
    <t>-1556421287</t>
  </si>
  <si>
    <t>Poznámka k položce:_x000d_
podkladní vrstva ze ŠP tl. 100 mm pod bet. lože zámkové dlažby</t>
  </si>
  <si>
    <t>Komunikace pozemní</t>
  </si>
  <si>
    <t>564821111</t>
  </si>
  <si>
    <t xml:space="preserve">Podklad ze štěrkodrti ŠD  s rozprostřením a zhutněním, po zhutnění tl. 80 mm</t>
  </si>
  <si>
    <t>173148177</t>
  </si>
  <si>
    <t>Poznámka k položce:_x000d_
napojení na sjezdy - ŠD tl. 0-150 mm</t>
  </si>
  <si>
    <t xml:space="preserve">6,9+10,4    "plochy dle koor. výkresu</t>
  </si>
  <si>
    <t>564851111</t>
  </si>
  <si>
    <t xml:space="preserve">Podklad ze štěrkodrti ŠD  s rozprostřením a zhutněním, po zhutnění tl. 150 mm</t>
  </si>
  <si>
    <t>-143600971</t>
  </si>
  <si>
    <t>Poznámka k položce:_x000d_
2 vrstvy ŠDa tl. 150 mm</t>
  </si>
  <si>
    <t xml:space="preserve">210,1*1,1    "horní vrstva ŠD x koef. na rozšíření</t>
  </si>
  <si>
    <t xml:space="preserve">231,11*1,15    "spodní vrstva ŠD x koef. na rozšíření</t>
  </si>
  <si>
    <t>26</t>
  </si>
  <si>
    <t>565135121</t>
  </si>
  <si>
    <t xml:space="preserve">Asfaltový beton vrstva podkladní ACP 16 (obalované kamenivo střednězrnné - OKS)  s rozprostřením a zhutněním v pruhu šířky přes 3 m, po zhutnění tl. 50 mm</t>
  </si>
  <si>
    <t>656092643</t>
  </si>
  <si>
    <t>Poznámka k položce:_x000d_
ACP 16+ _x000d_
předpolí O1 a O2, sjezdy</t>
  </si>
  <si>
    <t xml:space="preserve">60*1,1    "předmostí za O1</t>
  </si>
  <si>
    <t xml:space="preserve">106*1,1    "předmostí za O2</t>
  </si>
  <si>
    <t xml:space="preserve">(11+14)*1,1    "napojení na stávající sjezdy za O1</t>
  </si>
  <si>
    <t>27</t>
  </si>
  <si>
    <t>573111113</t>
  </si>
  <si>
    <t>Postřik infiltrační PI z asfaltu silničního s posypem kamenivem, v množství 1,50 kg/m2</t>
  </si>
  <si>
    <t>1876694727</t>
  </si>
  <si>
    <t xml:space="preserve">232+266    "na obou vrstvách ze ŠD</t>
  </si>
  <si>
    <t>28</t>
  </si>
  <si>
    <t>573231106</t>
  </si>
  <si>
    <t>Postřik spojovací PS bez posypu kamenivem ze silniční emulze, v množství 0,30 kg/m2</t>
  </si>
  <si>
    <t>-464929127</t>
  </si>
  <si>
    <t xml:space="preserve">264    "pod ACO</t>
  </si>
  <si>
    <t xml:space="preserve">212    "pod ACL</t>
  </si>
  <si>
    <t>29</t>
  </si>
  <si>
    <t>577144121</t>
  </si>
  <si>
    <t xml:space="preserve">Asfaltový beton vrstva obrusná ACO 11 (ABS)  s rozprostřením a se zhutněním z nemodifikovaného asfaltu v pruhu šířky přes 3 m tř. I, po zhutnění tl. 50 mm</t>
  </si>
  <si>
    <t>862518710</t>
  </si>
  <si>
    <t>Poznámka k položce:_x000d_
ACO 11+ _x000d_
celá plocha rekonstrukce vozovky vč. mostu</t>
  </si>
  <si>
    <t>"plochy odměřeny z koor. výkresu</t>
  </si>
  <si>
    <t xml:space="preserve">52    "mostovka</t>
  </si>
  <si>
    <t xml:space="preserve">60    "předmostí za O1</t>
  </si>
  <si>
    <t xml:space="preserve">106    "předmostí za O2</t>
  </si>
  <si>
    <t xml:space="preserve">11+14    "napojení na stávající sjezdy za O1</t>
  </si>
  <si>
    <t>30</t>
  </si>
  <si>
    <t>577155122</t>
  </si>
  <si>
    <t xml:space="preserve">Asfaltový beton vrstva ložní ACL 16 (ABH)  s rozprostřením a zhutněním z nemodifikovaného asfaltu v pruhu šířky přes 3 m, po zhutnění tl. 60 mm</t>
  </si>
  <si>
    <t>-1715542</t>
  </si>
  <si>
    <t>Poznámka k položce:_x000d_
ACL 16+ _x000d_
předpolí O1 a O2, sjezdy, napojení na stávající komunikaci</t>
  </si>
  <si>
    <t xml:space="preserve">264    "celková plocha</t>
  </si>
  <si>
    <t xml:space="preserve">-52    "odečet vozovky na mostovce</t>
  </si>
  <si>
    <t>31</t>
  </si>
  <si>
    <t>596211230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</si>
  <si>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C, pro plochy do 50 m2</t>
  </si>
  <si>
    <t>505628438</t>
  </si>
  <si>
    <t xml:space="preserve">1,5+2,1    "zámková dlažba za římsami - O1</t>
  </si>
  <si>
    <t xml:space="preserve">1,2+1,5    "dtto za O2</t>
  </si>
  <si>
    <t>32</t>
  </si>
  <si>
    <t>59245013</t>
  </si>
  <si>
    <t>dlažba zámková tvaru I 200x165x80mm přírodní</t>
  </si>
  <si>
    <t>-1605956705</t>
  </si>
  <si>
    <t>Trubní vedení</t>
  </si>
  <si>
    <t>33</t>
  </si>
  <si>
    <t>871355211</t>
  </si>
  <si>
    <t>Kanalizační potrubí z tvrdého PVC v otevřeném výkopu ve sklonu do 20 %, hladkého plnostěnného jednovrstvého, tuhost třídy SN 4 DN 200</t>
  </si>
  <si>
    <t>505489842</t>
  </si>
  <si>
    <t>Poznámka k položce:_x000d_
vyústění uliční vpusti do vodoteče</t>
  </si>
  <si>
    <t xml:space="preserve">3,5    "bude upřesněno dle skutečného stavu</t>
  </si>
  <si>
    <t>34</t>
  </si>
  <si>
    <t>895941300R</t>
  </si>
  <si>
    <t xml:space="preserve">Zřízení vpusti kanalizační  uliční z betonových dílců typ UV-50 normální</t>
  </si>
  <si>
    <t>-1138680419</t>
  </si>
  <si>
    <t>Poznámka k položce:_x000d_
UV za opěrou O2</t>
  </si>
  <si>
    <t>35</t>
  </si>
  <si>
    <t>59220001R</t>
  </si>
  <si>
    <t xml:space="preserve">vpusťový komplet </t>
  </si>
  <si>
    <t>-417024550</t>
  </si>
  <si>
    <t>Poznámka k položce:_x000d_
kompletní dodávka uliční vpusti vč. mříže, odtoku, těsnění spár v konstrukci UV a v konstrukci komunikace, podsypu a obsypu ŠP nebo ŠD</t>
  </si>
  <si>
    <t>36</t>
  </si>
  <si>
    <t>899623161</t>
  </si>
  <si>
    <t>Obetonování potrubí nebo zdiva stok betonem prostým v otevřeném výkopu, beton tř. C 20/25</t>
  </si>
  <si>
    <t>2131478902</t>
  </si>
  <si>
    <t xml:space="preserve">0,6*0,6*0,8    "zakončení vyústění UV do vodoteče (kaplička)</t>
  </si>
  <si>
    <t>37</t>
  </si>
  <si>
    <t>899643111</t>
  </si>
  <si>
    <t>Bednění pro obetonování potrubí v otevřeném výkopu</t>
  </si>
  <si>
    <t>-1439434385</t>
  </si>
  <si>
    <t xml:space="preserve">0,6*0,8*3+0,6*0,6*2    "bednění pro tzv. kapličku</t>
  </si>
  <si>
    <t>38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</si>
  <si>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</si>
  <si>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</si>
  <si>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-2009061311</t>
  </si>
  <si>
    <t xml:space="preserve">"obrubníky pro zámkovou dlažbu za římsami </t>
  </si>
  <si>
    <t xml:space="preserve">1,52+2,82+2,42+2,83    "u O1 - odměřeno z koor. výkr.</t>
  </si>
  <si>
    <t xml:space="preserve">1,22+2,5+1,33+2,7+5,0*2    "u O2 - dtto</t>
  </si>
  <si>
    <t>"obrubníky pro úpravu komunikace na severní straně (za O2)</t>
  </si>
  <si>
    <t xml:space="preserve">6,0+5,0    "odměřeno z koor. výkr.</t>
  </si>
  <si>
    <t>39</t>
  </si>
  <si>
    <t>59217023</t>
  </si>
  <si>
    <t>obrubník betonový chodníkový 1000x150x250mm</t>
  </si>
  <si>
    <t>664618303</t>
  </si>
  <si>
    <t>38,34*1,02 'Přepočtené koeficientem množství</t>
  </si>
  <si>
    <t>40</t>
  </si>
  <si>
    <t>919112233</t>
  </si>
  <si>
    <t xml:space="preserve">Řezání dilatačních spár v živičném krytu  vytvoření komůrky pro těsnící zálivku šířky 20 mm, hloubky 40 mm</t>
  </si>
  <si>
    <t>1308440011</t>
  </si>
  <si>
    <t>"odměřeno z koordinačního výkresu</t>
  </si>
  <si>
    <t xml:space="preserve">8,5+12,6    "dilatační spára hl. 50 mm na hraně opěr</t>
  </si>
  <si>
    <t xml:space="preserve">5,0+2,3+4,3    "příčné spáry pro napojení na stáv. vozovku hl. 50 mm</t>
  </si>
  <si>
    <t xml:space="preserve">29,0    "podélná spára na severní straně pro napojení na stáv. vozovku hl. 50 mm (za O2)</t>
  </si>
  <si>
    <t>41</t>
  </si>
  <si>
    <t>919121223</t>
  </si>
  <si>
    <t xml:space="preserve">Utěsnění dilatačních spár zálivkou za studena  v cementobetonovém nebo živičném krytu včetně adhezního nátěru bez těsnicího profilu pod zálivkou, pro komůrky šířky 15 mm, hloubky 30 mm</t>
  </si>
  <si>
    <t>299573799</t>
  </si>
  <si>
    <t>Poznámka k položce:_x000d_
těsnění spáry podél obrubníků - dle pol. 916231213</t>
  </si>
  <si>
    <t>42</t>
  </si>
  <si>
    <t>919121233</t>
  </si>
  <si>
    <t xml:space="preserve">Utěsnění dilatačních spár zálivkou za studena  v cementobetonovém nebo živičném krytu včetně adhezního nátěru bez těsnicího profilu pod zálivkou, pro komůrky šířky 20 mm, hloubky 40 mm</t>
  </si>
  <si>
    <t>-903536288</t>
  </si>
  <si>
    <t>Poznámka k položce:_x000d_
dilatační spára v živičném krytu na hraně opěr a spáry pro napojení na stávající vozovku dle pol. 919112233</t>
  </si>
  <si>
    <t>43</t>
  </si>
  <si>
    <t>919735112</t>
  </si>
  <si>
    <t xml:space="preserve">Řezání stávajícího živičného krytu nebo podkladu  hloubky přes 50 do 100 mm</t>
  </si>
  <si>
    <t>1389928383</t>
  </si>
  <si>
    <t>"řezaná pracovní spára před frézováním - odměřeno z koordinačního výkresu</t>
  </si>
  <si>
    <t xml:space="preserve">5,0+2,3+4,3    "příčné spáry </t>
  </si>
  <si>
    <t xml:space="preserve">29,0    "podélná spára na severní straně vozovky  (za O2)</t>
  </si>
  <si>
    <t>44</t>
  </si>
  <si>
    <t>997221551</t>
  </si>
  <si>
    <t xml:space="preserve">Vodorovná doprava suti  bez naložení, ale se složením a s hrubým urovnáním ze sypkých materiálů, na vzdálenost do 1 km</t>
  </si>
  <si>
    <t>-686407300</t>
  </si>
  <si>
    <t>45</t>
  </si>
  <si>
    <t>997221559</t>
  </si>
  <si>
    <t xml:space="preserve">Vodorovná doprava suti  bez naložení, ale se složením a s hrubým urovnáním Příplatek k ceně za každý další i započatý 1 km přes 1 km</t>
  </si>
  <si>
    <t>329053102</t>
  </si>
  <si>
    <t>259,844*7 'Přepočtené koeficientem množství</t>
  </si>
  <si>
    <t>46</t>
  </si>
  <si>
    <t>997221611</t>
  </si>
  <si>
    <t xml:space="preserve">Nakládání na dopravní prostředky  pro vodorovnou dopravu suti</t>
  </si>
  <si>
    <t>-92733898</t>
  </si>
  <si>
    <t>47</t>
  </si>
  <si>
    <t>997221645</t>
  </si>
  <si>
    <t>-994928290</t>
  </si>
  <si>
    <t xml:space="preserve">2,97    "asfalt. kryt chodníků dle pol. 113107142</t>
  </si>
  <si>
    <t xml:space="preserve">58,608    "podkl. vrstvy vozovky dle pol. 113107182</t>
  </si>
  <si>
    <t>48</t>
  </si>
  <si>
    <t>997221873</t>
  </si>
  <si>
    <t>-1499137424</t>
  </si>
  <si>
    <t xml:space="preserve">3,114    "podkl. vrstvy dle pol. 113107151</t>
  </si>
  <si>
    <t xml:space="preserve">133,2    "podkl. vrstvy dle pol. 113107153</t>
  </si>
  <si>
    <t>49</t>
  </si>
  <si>
    <t>997221875</t>
  </si>
  <si>
    <t>Poplatek za uložení stavebního odpadu na recyklační skládce (skládkovné) asfaltového bez obsahu dehtu zatříděného do Katalogu odpadů pod kódem 17 03 02</t>
  </si>
  <si>
    <t>-2138485147</t>
  </si>
  <si>
    <t xml:space="preserve">61,952    "odfrézovaný materiál dle pol. 113154124</t>
  </si>
  <si>
    <t>50</t>
  </si>
  <si>
    <t>998225111</t>
  </si>
  <si>
    <t xml:space="preserve">Přesun hmot pro komunikace s krytem z kameniva, monolitickým betonovým nebo živičným  dopravní vzdálenost do 200 m jakékoliv délky objektu</t>
  </si>
  <si>
    <t>645607956</t>
  </si>
  <si>
    <t>51</t>
  </si>
  <si>
    <t>998225191</t>
  </si>
  <si>
    <t xml:space="preserve">Přesun hmot pro komunikace s krytem z kameniva, monolitickým betonovým nebo živičným  Příplatek k ceně za zvětšený přesun přes vymezenou největší dopravní vzdálenost do 1000 m</t>
  </si>
  <si>
    <t>-653428523</t>
  </si>
  <si>
    <t>SO 102 - Dopravně inženýrská opatření</t>
  </si>
  <si>
    <t>113107311</t>
  </si>
  <si>
    <t>Odstranění podkladů nebo krytů strojně plochy jednotlivě do 50 m2 s přemístěním hmot na skládku na vzdálenost do 3 m nebo s naložením na dopravní prostředek z kameniva těženého, o tl. vrstvy do 100 mm</t>
  </si>
  <si>
    <t>-662117533</t>
  </si>
  <si>
    <t>Poznámka k položce:_x000d_
odstranění provizorní trasy pro pěší dle pol. 56483111 s naložením</t>
  </si>
  <si>
    <t>564831111</t>
  </si>
  <si>
    <t xml:space="preserve">Podklad ze štěrkodrti ŠD  s rozprostřením a zhutněním, po zhutnění tl. 100 mm</t>
  </si>
  <si>
    <t>-663278578</t>
  </si>
  <si>
    <t>Poznámka k položce:_x000d_
Položka bude upřesněna podle skutečného stavu</t>
  </si>
  <si>
    <t xml:space="preserve">"zpevnění provizorní  trasy pro pěší</t>
  </si>
  <si>
    <t xml:space="preserve">1,5*15,0    "š. x dl. (odhad)</t>
  </si>
  <si>
    <t>913111111</t>
  </si>
  <si>
    <t xml:space="preserve">Montáž a demontáž dočasných dopravních značek  zařízení pro upevnění samostatných značek podstavce plastového</t>
  </si>
  <si>
    <t>1368758012</t>
  </si>
  <si>
    <t xml:space="preserve">2    "pro Z2</t>
  </si>
  <si>
    <t xml:space="preserve">10    "Z4a</t>
  </si>
  <si>
    <t xml:space="preserve">10    "Z4b</t>
  </si>
  <si>
    <t>913111112</t>
  </si>
  <si>
    <t xml:space="preserve">Montáž a demontáž dočasných dopravních značek  zařízení pro upevnění samostatných značek sloupku délky do 2 m</t>
  </si>
  <si>
    <t>1065989337</t>
  </si>
  <si>
    <t>913111211</t>
  </si>
  <si>
    <t xml:space="preserve">Montáž a demontáž dočasných dopravních značek  Příplatek za první a každý další den použití dočasných dopravních značek k ceně 11-1111</t>
  </si>
  <si>
    <t>-469279307</t>
  </si>
  <si>
    <t>Poznámka k položce:_x000d_
podstavce pro Z2 a Z4_x000d_
16 týdnů - násobeno koef. 112,0 (7 dnů x 16 týdnů)</t>
  </si>
  <si>
    <t>22*112 'Přepočtené koeficientem množství</t>
  </si>
  <si>
    <t>913111212</t>
  </si>
  <si>
    <t xml:space="preserve">Montáž a demontáž dočasných dopravních značek  Příplatek za první a každý další den použití dočasných dopravních značek k ceně 11-1112</t>
  </si>
  <si>
    <t>-1509717172</t>
  </si>
  <si>
    <t>Poznámka k položce:_x000d_
16 týdnů - násobeno koef. 112,0 (7 dnů x 16 týdnů)</t>
  </si>
  <si>
    <t>2*112 'Přepočtené koeficientem množství</t>
  </si>
  <si>
    <t>913121111</t>
  </si>
  <si>
    <t xml:space="preserve">Montáž a demontáž dočasných dopravních značek  kompletních značek vč. podstavce a sloupku základních</t>
  </si>
  <si>
    <t>1806687753</t>
  </si>
  <si>
    <t xml:space="preserve">2    "A6b</t>
  </si>
  <si>
    <t xml:space="preserve">2   "A15</t>
  </si>
  <si>
    <t xml:space="preserve">1    "B1</t>
  </si>
  <si>
    <t xml:space="preserve">2    "B20a</t>
  </si>
  <si>
    <t xml:space="preserve">2    "B21a</t>
  </si>
  <si>
    <t xml:space="preserve">1    "C3a</t>
  </si>
  <si>
    <t xml:space="preserve">1+1    "C4a,b</t>
  </si>
  <si>
    <t xml:space="preserve">2    "E3a</t>
  </si>
  <si>
    <t xml:space="preserve">2    "IP10a</t>
  </si>
  <si>
    <t xml:space="preserve">7    "IS10b</t>
  </si>
  <si>
    <t xml:space="preserve">2    "IS10c</t>
  </si>
  <si>
    <t>913121112</t>
  </si>
  <si>
    <t xml:space="preserve">Montáž a demontáž dočasných dopravních značek  kompletních značek vč. podstavce a sloupku zvětšených</t>
  </si>
  <si>
    <t>-1727879842</t>
  </si>
  <si>
    <t>"DZ 100x150 cm</t>
  </si>
  <si>
    <t xml:space="preserve">8    "IP 22 na objízdných trasách</t>
  </si>
  <si>
    <t xml:space="preserve">2    "IP 22 na staveništi</t>
  </si>
  <si>
    <t>913121211</t>
  </si>
  <si>
    <t xml:space="preserve">Montáž a demontáž dočasných dopravních značek  Příplatek za první a každý další den použití dočasných dopravních značek k ceně 12-1111</t>
  </si>
  <si>
    <t>2086780568</t>
  </si>
  <si>
    <t>25*112 'Přepočtené koeficientem množství</t>
  </si>
  <si>
    <t>913121212</t>
  </si>
  <si>
    <t xml:space="preserve">Montáž a demontáž dočasných dopravních značek  Příplatek za první a každý další den použití dočasných dopravních značek k ceně 12-1112</t>
  </si>
  <si>
    <t>460625512</t>
  </si>
  <si>
    <t>10*112 'Přepočtené koeficientem množství</t>
  </si>
  <si>
    <t>913211112</t>
  </si>
  <si>
    <t>Montáž a demontáž dočasných dopravních zábran reflexních, šířky 2,5 m</t>
  </si>
  <si>
    <t>741625946</t>
  </si>
  <si>
    <t>913211212</t>
  </si>
  <si>
    <t>Montáž a demontáž dočasných dopravních zábran Příplatek za první a každý další den použití dočasných dopravních zábran k ceně 21-1112</t>
  </si>
  <si>
    <t>2085690568</t>
  </si>
  <si>
    <t>1*112 'Přepočtené koeficientem množství</t>
  </si>
  <si>
    <t>913321111</t>
  </si>
  <si>
    <t xml:space="preserve">Montáž a demontáž dočasných dopravních vodících zařízení  směrové desky základní</t>
  </si>
  <si>
    <t>1842268556</t>
  </si>
  <si>
    <t>913321211</t>
  </si>
  <si>
    <t xml:space="preserve">Montáž a demontáž dočasných dopravních vodících zařízení  Příplatek za první a každý další den použití dočasných dopravních vodících zařízení k ceně 32-1111</t>
  </si>
  <si>
    <t>1482823350</t>
  </si>
  <si>
    <t>20*112 'Přepočtené koeficientem množství</t>
  </si>
  <si>
    <t>913921131</t>
  </si>
  <si>
    <t xml:space="preserve">Dočasné omezení platnosti základní dopravní značky  zakrytí značky</t>
  </si>
  <si>
    <t>-416054854</t>
  </si>
  <si>
    <t xml:space="preserve">20    "odhad - bude upřesněno dle skutečnosti</t>
  </si>
  <si>
    <t>913921132</t>
  </si>
  <si>
    <t xml:space="preserve">Dočasné omezení platnosti základní dopravní značky  odkrytí značky</t>
  </si>
  <si>
    <t>324564283</t>
  </si>
  <si>
    <t>762748431</t>
  </si>
  <si>
    <t>Poznámka k položce:_x000d_
odvoz ŠD z provizorní cesty pro pěší s uložením na skládku</t>
  </si>
  <si>
    <t>-1512472014</t>
  </si>
  <si>
    <t>4,05*7 'Přepočtené koeficientem množství</t>
  </si>
  <si>
    <t>-985069128</t>
  </si>
  <si>
    <t>SO 201 - Most ev.č 19853-3 Dlouhý Újezd</t>
  </si>
  <si>
    <t>45221110-6</t>
  </si>
  <si>
    <t>42.13.20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</si>
  <si>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</si>
  <si>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</si>
  <si>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</si>
  <si>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>122202001R</t>
  </si>
  <si>
    <t>Poplatek za zemník</t>
  </si>
  <si>
    <t>-722244957</t>
  </si>
  <si>
    <t xml:space="preserve">Poznámka k položce:_x000d_
velmi vhodná zemina pro zásyp za opěrami dle ČSN 72 1002 - dle položky 174151101, vynásobeno koef. 2,0 (2,0 t/m3)  </t>
  </si>
  <si>
    <t xml:space="preserve">120,0    "zemina pro zásyp za opěrami nad těsnící vrstvou</t>
  </si>
  <si>
    <t xml:space="preserve">80,1    "zemina pro zásyp za opěrami pod těsnící vrstvou</t>
  </si>
  <si>
    <t>200,1*2 'Přepočtené koeficientem množství</t>
  </si>
  <si>
    <t>122251404</t>
  </si>
  <si>
    <t>Vykopávky v zemnících na suchu strojně zapažených i nezapažených v hornině třídy těžitelnosti I skupiny 3 přes 100 do 500 m3</t>
  </si>
  <si>
    <t>1223018032</t>
  </si>
  <si>
    <t xml:space="preserve">200,1    "natěžení zeminy pro zásyp opěr</t>
  </si>
  <si>
    <t>124153100</t>
  </si>
  <si>
    <t>Vykopávky pro koryta vodotečí strojně v hornině třídy těžitelnosti I skupiny 1 a 2 do 100 m3</t>
  </si>
  <si>
    <t>381216337</t>
  </si>
  <si>
    <t xml:space="preserve">7,5    "odstranění zemních hrázek pro dočasné zatrubnění vodoteče</t>
  </si>
  <si>
    <t>-1472715735</t>
  </si>
  <si>
    <t>Poznámka k položce:_x000d_
pročištění vodoteče 10 m před a za rekonstrukcí mostu, průměrná tl. nánosů cca 30 cm, vč. odstranění travin</t>
  </si>
  <si>
    <t xml:space="preserve">0,3*2,0*10,0*2    "tl. x š. x dl. - 2x</t>
  </si>
  <si>
    <t>129001101</t>
  </si>
  <si>
    <t>Příplatek k cenám vykopávek za ztížení vykopávky v blízkosti podzemního vedení nebo výbušnin v horninách jakékoliv třídy</t>
  </si>
  <si>
    <t>1714302595</t>
  </si>
  <si>
    <t>Poznámka k položce:_x000d_
příplatek za ztížení výkopu v těsných prostorách kolem provizorního zatrubnění vodoteče</t>
  </si>
  <si>
    <t>-1562734951</t>
  </si>
  <si>
    <t>Poznámka k položce:_x000d_
odvoz nevhodného výkopu na skládku do 8 km</t>
  </si>
  <si>
    <t>913342893</t>
  </si>
  <si>
    <t>-226107678</t>
  </si>
  <si>
    <t>19,5*2 'Přepočtené koeficientem množství</t>
  </si>
  <si>
    <t>-2022080593</t>
  </si>
  <si>
    <t xml:space="preserve">7,5    "výkop provizorních zemních hrázek v  korytě dle pol. 124153100</t>
  </si>
  <si>
    <t xml:space="preserve">12,0    "nánosy v korytě dle pol. 125703312</t>
  </si>
  <si>
    <t>174151101</t>
  </si>
  <si>
    <t>Zásyp sypaninou z jakékoliv horniny strojně s uložením výkopku ve vrstvách se zhutněním jam, šachet, rýh nebo kolem objektů v těchto vykopávkách</t>
  </si>
  <si>
    <t>1853725288</t>
  </si>
  <si>
    <t xml:space="preserve">Poznámka k položce:_x000d_
1/  zásyp za opěrami nad těsnící vrstvou ze zemin velmi vhodných do zásypu dle ČSN 72 1002 s hutněním po vrstvách tl. max. 300 mm na Id=0,85 až 0,9, resp. D=100 %. Součástí položky je i obsyp nové uliční vpusti za opěrou O2._x000d_
_x000d_
2/  zásyp základů pod těsněním ze zemin vodonepropustných vhodných do násypu s hutněním po vrstvách tloušťky max. 300 mm na Id=0,8, resp. D=95 % PS_x000d_
_x000d_
Dovoz ze zemníku</t>
  </si>
  <si>
    <t xml:space="preserve">"zásyp za opěrami nad těsnící vrstvou </t>
  </si>
  <si>
    <t xml:space="preserve">3,0*(17+23)    "plocha příč.řezu x součet délek výkopů</t>
  </si>
  <si>
    <t>"zásyp základů pod těsnící vrstvou a uvnitř rámu</t>
  </si>
  <si>
    <t xml:space="preserve">1,2*(14,5+20,5)    "zásyp pod těsněním - plocha příč.řezu x součet délek za O1 a O2</t>
  </si>
  <si>
    <t xml:space="preserve">0,7*(14,5+20,5)    "zásyp před opěrami (v korytě) - dtto</t>
  </si>
  <si>
    <t xml:space="preserve">3,4*1,0*4    "boky základů - průřez x dl. x 4 boky</t>
  </si>
  <si>
    <t>1658727413</t>
  </si>
  <si>
    <t>"obsyp potrubí pro vyústění drenáže za opěrami</t>
  </si>
  <si>
    <t xml:space="preserve">0,6*0,4*1,5*4    "š. x v.  x součet délek</t>
  </si>
  <si>
    <t>-1082225823</t>
  </si>
  <si>
    <t>1,44*2 'Přepočtené koeficientem množství</t>
  </si>
  <si>
    <t>396047011</t>
  </si>
  <si>
    <t xml:space="preserve">2,0*(15,0+21,0)    "úprava a zhutnění základové spáry -  š. x součet délek</t>
  </si>
  <si>
    <t>Zakládání</t>
  </si>
  <si>
    <t>212341111</t>
  </si>
  <si>
    <t>Obetonování drenážních trub mezerovitým betonem</t>
  </si>
  <si>
    <t>-563653866</t>
  </si>
  <si>
    <t xml:space="preserve">0,3*0,3*(13,5+19,1)    " drenáž za opěrou - š. x v. x součet délek</t>
  </si>
  <si>
    <t>212792312</t>
  </si>
  <si>
    <t>Odvodnění mostní opěry z plastových trub drenážní potrubí HDPE DN 160</t>
  </si>
  <si>
    <t>227068147</t>
  </si>
  <si>
    <t xml:space="preserve">13,5+19,1    "drenáž za opěrou z trub děrovaných</t>
  </si>
  <si>
    <t xml:space="preserve">1,5*4    "vyústění drenáže za opěrou do vodoteče z trub plných</t>
  </si>
  <si>
    <t>212972113</t>
  </si>
  <si>
    <t>Opláštění drenážních trub filtrační textilií DN 160</t>
  </si>
  <si>
    <t>-444877663</t>
  </si>
  <si>
    <t>13,5+19,1</t>
  </si>
  <si>
    <t>274311124</t>
  </si>
  <si>
    <t>Základové konstrukce z betonu prostého pasy, prahy, věnce a ostruhy ve výkopu nebo na hlavách pilot C 12/15</t>
  </si>
  <si>
    <t>-790844686</t>
  </si>
  <si>
    <t xml:space="preserve">0,3*0,6*(13,415+19,049)    "základ pod drenáží za opěrou - š. x v. x součet délek opěr</t>
  </si>
  <si>
    <t>274321118</t>
  </si>
  <si>
    <t>Základové konstrukce z betonu železového pásy, prahy, věnce a ostruhy ve výkopu nebo na hlavách pilot C 30/37</t>
  </si>
  <si>
    <t>-110502864</t>
  </si>
  <si>
    <t>"základy pod opěrami a křídly z betonu C 30/37 - plošný základ výšky 60 cm a š. 160 cm</t>
  </si>
  <si>
    <t xml:space="preserve">1,6*0,6*13,815   "O1</t>
  </si>
  <si>
    <t xml:space="preserve">1,6*0,6*19,449   "O2</t>
  </si>
  <si>
    <t>274354111</t>
  </si>
  <si>
    <t>Bednění základových konstrukcí pasů, prahů, věnců a ostruh zřízení</t>
  </si>
  <si>
    <t>319011824</t>
  </si>
  <si>
    <t xml:space="preserve">0.6*(1.60*2+13.815*2)    "O1 - v. x součet šířek a délek</t>
  </si>
  <si>
    <t xml:space="preserve">0.6*(1.60*2+19.449*2)    "O2 - dtto</t>
  </si>
  <si>
    <t>274354211</t>
  </si>
  <si>
    <t>Bednění základových konstrukcí pasů, prahů, věnců a ostruh odstranění bednění</t>
  </si>
  <si>
    <t>625204493</t>
  </si>
  <si>
    <t>274361116</t>
  </si>
  <si>
    <t>Výztuž základových konstrukcí pasů, prahů, věnců a ostruh z betonářské oceli 10 505 (R) nebo BSt 500</t>
  </si>
  <si>
    <t>-1830219688</t>
  </si>
  <si>
    <t>Poznámka k položce:_x000d_
výztuž základů cca 130 kg/m3 betonu - objem násoben koef. 0,13</t>
  </si>
  <si>
    <t>31,933*0,13 'Přepočtené koeficientem množství</t>
  </si>
  <si>
    <t>Svislé a kompletní konstrukce</t>
  </si>
  <si>
    <t>317171126</t>
  </si>
  <si>
    <t xml:space="preserve">Kotvení monolitického betonu římsy do mostovky  kotvou do vývrtu</t>
  </si>
  <si>
    <t>1766350360</t>
  </si>
  <si>
    <t>Poznámka k položce:_x000d_
vč. vrtů</t>
  </si>
  <si>
    <t>10+16</t>
  </si>
  <si>
    <t>548792020R</t>
  </si>
  <si>
    <t>kotva pro uchycení fasádních panelů římsy do vývrtu</t>
  </si>
  <si>
    <t>-513236932</t>
  </si>
  <si>
    <t>Poznámka k položce:_x000d_
kompletní dodávka vč. patní desky a spojovacího materiálu, podlití patních desek a zalití otvorů plastmaltou</t>
  </si>
  <si>
    <t>317321118</t>
  </si>
  <si>
    <t xml:space="preserve">Římsy ze železového betonu  C 30/37</t>
  </si>
  <si>
    <t>790880268</t>
  </si>
  <si>
    <t xml:space="preserve">8,3    "dle 3D modelu</t>
  </si>
  <si>
    <t>317353121</t>
  </si>
  <si>
    <t xml:space="preserve">Bednění mostní římsy  zřízení všech tvarů</t>
  </si>
  <si>
    <t>-501770496</t>
  </si>
  <si>
    <t xml:space="preserve">0.70*(0.70+1.0+5.50+1.35+0.70)+0.70*(0.70+0.80+7.00+1.80+0.7)    "vnější plocha říms</t>
  </si>
  <si>
    <t xml:space="preserve">0.235*(10.90+16.0)    "vnitřní hrana</t>
  </si>
  <si>
    <t>317353191</t>
  </si>
  <si>
    <t xml:space="preserve">Bednění mostní římsy  Příplatek k ceně za bednění oblouku, poloměru do 200 m</t>
  </si>
  <si>
    <t>2103343058</t>
  </si>
  <si>
    <t>317353221</t>
  </si>
  <si>
    <t xml:space="preserve">Bednění mostní římsy  odstranění všech tvarů</t>
  </si>
  <si>
    <t>1683826011</t>
  </si>
  <si>
    <t>317353311</t>
  </si>
  <si>
    <t xml:space="preserve">Bednění mostní římsy  vložení matrice do bednění</t>
  </si>
  <si>
    <t>1003191016</t>
  </si>
  <si>
    <t xml:space="preserve">0,3*0,5    "bude upřesněno dle skutečnosti</t>
  </si>
  <si>
    <t>317361116</t>
  </si>
  <si>
    <t xml:space="preserve">Výztuž mostních železobetonových říms  z betonářské oceli 10 505 (R) nebo BSt 500</t>
  </si>
  <si>
    <t>2142792867</t>
  </si>
  <si>
    <t>Poznámka k položce:_x000d_
výztuž říms cca 180 kg/m3 betonu - objem násoben koef. 0,18</t>
  </si>
  <si>
    <t>8,3*0,18 'Přepočtené koeficientem množství</t>
  </si>
  <si>
    <t>327213112</t>
  </si>
  <si>
    <t>Zdění zdiva nadzákladového opěrných zdí a valů z lomového kamene štípaného nebo ručně vybíraného na maltu z nepravidelných kamenů objemu 1 kusu kamene do 0,02 m3, šířka spáry přes 4 do 10 mm</t>
  </si>
  <si>
    <t>1610804606</t>
  </si>
  <si>
    <t>"dostavba ubouraných opěrných zdí z použitého očištěného kamene</t>
  </si>
  <si>
    <t xml:space="preserve">0,5*2,0*8,0    "tl. x v. x celková délka (odhad)</t>
  </si>
  <si>
    <t>334323118</t>
  </si>
  <si>
    <t>Mostní opěry a úložné prahy z betonu železového C 30/37</t>
  </si>
  <si>
    <t>-1602280472</t>
  </si>
  <si>
    <t>Poznámka k položce:_x000d_
křídla se betonují společně s opěrami</t>
  </si>
  <si>
    <t xml:space="preserve">33,31    "dle 3D modelu - opěry vč.  křídel</t>
  </si>
  <si>
    <t>334351115</t>
  </si>
  <si>
    <t xml:space="preserve">Bednění mostních opěr a úložných prahů ze systémového bednění  zřízení z palubek, pro železobeton</t>
  </si>
  <si>
    <t>-120611862</t>
  </si>
  <si>
    <t>Poznámka k položce:_x000d_
opěry vč. křídel</t>
  </si>
  <si>
    <t xml:space="preserve">1.70*(13.414*2+0.60*2)    "O1 - v. x dl. + boky</t>
  </si>
  <si>
    <t xml:space="preserve">1.70*(19.049*2+0.60*2)    "O2 - dtto</t>
  </si>
  <si>
    <t>334351214</t>
  </si>
  <si>
    <t xml:space="preserve">Bednění mostních opěr a úložných prahů ze systémového bednění  odstranění z palubek</t>
  </si>
  <si>
    <t>-790316116</t>
  </si>
  <si>
    <t>334359111</t>
  </si>
  <si>
    <t xml:space="preserve">Výřez bednění pro prostup trub betonovou konstrukcí  DN 150</t>
  </si>
  <si>
    <t>438344167</t>
  </si>
  <si>
    <t xml:space="preserve">4*2    "výřez pro prostup chrániček DN 100 v římse</t>
  </si>
  <si>
    <t>334361216</t>
  </si>
  <si>
    <t xml:space="preserve">Výztuž betonářská mostních konstrukcí  opěr, úložných prahů, křídel, závěrných zídek, bloků ložisek, pilířů a sloupů z oceli 10 505 (R) nebo BSt 500 dříků opěr</t>
  </si>
  <si>
    <t>1412406296</t>
  </si>
  <si>
    <t>Poznámka k položce:_x000d_
výztuž opěr a křídel cca 130 kg/m3 betonu - objem násoben koef. 0,13</t>
  </si>
  <si>
    <t>33,31*0,13 'Přepočtené koeficientem množství</t>
  </si>
  <si>
    <t>348171112</t>
  </si>
  <si>
    <t xml:space="preserve">Osazení mostního ocelového zábradlí  do bednění kapes říms</t>
  </si>
  <si>
    <t>1181408986</t>
  </si>
  <si>
    <t>Poznámka k položce:_x000d_
osazení nového mostního zábradlí do říms, způsob ukotvení bude upřesněn v dalším stupni PD</t>
  </si>
  <si>
    <t xml:space="preserve">5,5+8,5 </t>
  </si>
  <si>
    <t>55391001R</t>
  </si>
  <si>
    <t xml:space="preserve">zábradelní systém s výplní ze svislých ocelových tyčí </t>
  </si>
  <si>
    <t>-571658916</t>
  </si>
  <si>
    <t>Poznámka k položce:_x000d_
kompletní konstrukce zábradlí vč. zakončení, kotevních prvků a kompletní PKO</t>
  </si>
  <si>
    <t>388995212</t>
  </si>
  <si>
    <t xml:space="preserve">Chránička kabelů v římse z trub HDPE  přes DN 80 do DN 110</t>
  </si>
  <si>
    <t>937195231</t>
  </si>
  <si>
    <t>6,0*2+8,5*2</t>
  </si>
  <si>
    <t>388995212aR</t>
  </si>
  <si>
    <t>-1105673935</t>
  </si>
  <si>
    <t>Poznámka k položce:_x000d_
dodávka a montáž zaslepovacích víček pro zamezení vstupu vody do chrániček</t>
  </si>
  <si>
    <t>4*2</t>
  </si>
  <si>
    <t>388995212bR</t>
  </si>
  <si>
    <t>1789057651</t>
  </si>
  <si>
    <t>Poznámka k položce:_x000d_
dodávka vč. protažení lanka</t>
  </si>
  <si>
    <t>7,0*2+9,5*2</t>
  </si>
  <si>
    <t>421321128</t>
  </si>
  <si>
    <t xml:space="preserve">Mostní železobetonové nosné konstrukce deskové nebo klenbové, trámové, ostatní  deskové, z betonu C 30/37</t>
  </si>
  <si>
    <t>-1368821369</t>
  </si>
  <si>
    <t xml:space="preserve">28,75    "dle 3D modelu - NK</t>
  </si>
  <si>
    <t>421361226</t>
  </si>
  <si>
    <t xml:space="preserve">Výztuž deskových konstrukcí  z betonářské oceli 10 505 (R) nebo BSt 500 deskového mostu</t>
  </si>
  <si>
    <t>600922642</t>
  </si>
  <si>
    <t>Poznámka k položce:_x000d_
výztuž nosné konstrukce cca 160 kg/m3 betonu - objem násoben koef. 0,16</t>
  </si>
  <si>
    <t>28,75*0,16 'Přepočtené koeficientem množství</t>
  </si>
  <si>
    <t>421955113</t>
  </si>
  <si>
    <t xml:space="preserve">Bednění na mostní skruži  zřízení bednění z palubek</t>
  </si>
  <si>
    <t>975350022</t>
  </si>
  <si>
    <t xml:space="preserve">0.468*5.50+0.37*7.00    "boky NK</t>
  </si>
  <si>
    <t xml:space="preserve">50,5    "podhled - odměřeno z  3D modelu</t>
  </si>
  <si>
    <t>421955213</t>
  </si>
  <si>
    <t xml:space="preserve">Bednění na mostní skruži  odstranění bednění z palubek</t>
  </si>
  <si>
    <t>-205994226</t>
  </si>
  <si>
    <t>451315114</t>
  </si>
  <si>
    <t xml:space="preserve">Podkladní a výplňové vrstvy z betonu prostého  tloušťky do 100 mm, z betonu C 12/15</t>
  </si>
  <si>
    <t>1530066220</t>
  </si>
  <si>
    <t xml:space="preserve">0,10*1,9*(14,2+19,8)    "v. x š. x součet délek</t>
  </si>
  <si>
    <t>451316111</t>
  </si>
  <si>
    <t xml:space="preserve">Podklad pod dlažbu z betonu prostého  se zvýšenými nároky na prostředí tř. C 25/30 tl. do 100 mm</t>
  </si>
  <si>
    <t>-2132986376</t>
  </si>
  <si>
    <t>Poznámka k položce:_x000d_
betonové lože tl. 100 mm pod kamennou dlažbu v korytě vodoteče</t>
  </si>
  <si>
    <t>451477121</t>
  </si>
  <si>
    <t xml:space="preserve">Podkladní vrstva plastbetonová  drenážní, tloušťky do 20 mm první vrstva</t>
  </si>
  <si>
    <t>836999436</t>
  </si>
  <si>
    <t>Poznámka k položce:_x000d_
podélná drenáž drenážním polymerbetonem</t>
  </si>
  <si>
    <t>"drenážní proužek pro odvodnění mostní izolace</t>
  </si>
  <si>
    <t>0,15*(5,5+7,5)</t>
  </si>
  <si>
    <t>626514774</t>
  </si>
  <si>
    <t xml:space="preserve">0,10*0,6*1,5*4    "lože tl. 150 mm pro potrubí vyústění drenáže za opěrami - tl. x š. x dl.</t>
  </si>
  <si>
    <t>451576121</t>
  </si>
  <si>
    <t xml:space="preserve">Podkladní a výplňová vrstva z kameniva  tloušťky do 200 mm ze štěrkopísku</t>
  </si>
  <si>
    <t>99683731</t>
  </si>
  <si>
    <t>"ochrana těsnící fólie za opěrami - 2x 150 mm vrstva ŠP</t>
  </si>
  <si>
    <t xml:space="preserve">2,5*(14,0+19,5)*2    "š. x součet délek x 2 vrstvy</t>
  </si>
  <si>
    <t>458501112</t>
  </si>
  <si>
    <t xml:space="preserve">Výplňové klíny za opěrou z kameniva hutněného po vrstvách  drceného</t>
  </si>
  <si>
    <t>-1031462780</t>
  </si>
  <si>
    <t>Poznámka k položce:_x000d_
filtrační vrstva ze ŠD za rubem opěr š. 60 cm</t>
  </si>
  <si>
    <t xml:space="preserve">0,6*1,2*(14,0+19,5)    "]    š. x průměrná v. x součet dl. opěr</t>
  </si>
  <si>
    <t>465513127</t>
  </si>
  <si>
    <t xml:space="preserve">Dlažba z lomového kamene lomařsky upraveného  na cementovou maltu, s vyspárováním cementovou maltou, tl. kamene 200 mm</t>
  </si>
  <si>
    <t>396041986</t>
  </si>
  <si>
    <t>Poznámka k položce:_x000d_
nové odláždění dna dlažbou z lom.kam. tl. 200 mm vč. vyspárování a napojení na stávající dlažbu</t>
  </si>
  <si>
    <t xml:space="preserve">96*1,2    "plocha dle koor. výkresu + rez.</t>
  </si>
  <si>
    <t>52</t>
  </si>
  <si>
    <t>578133211</t>
  </si>
  <si>
    <t xml:space="preserve">Litý asfalt MA 11 (LAS) s rozprostřením  z nemodifikovaného asfaltu v pruhu šířky přes 3 m tl. 30 mm</t>
  </si>
  <si>
    <t>1912258833</t>
  </si>
  <si>
    <t>"ochrana izolace mostovky MA 11 tl. 30 mm</t>
  </si>
  <si>
    <t xml:space="preserve">52    "odměřeno z koor. výkresu</t>
  </si>
  <si>
    <t>Úpravy povrchů, podlahy a osazování výplní</t>
  </si>
  <si>
    <t>53</t>
  </si>
  <si>
    <t>628611102</t>
  </si>
  <si>
    <t xml:space="preserve">Nátěr mostních betonových konstrukcí  epoxidový 2x ochranný nepružný OS-B</t>
  </si>
  <si>
    <t>169477550</t>
  </si>
  <si>
    <t>"ochranný nátěr boků NK pod římsou dle VL 4 306.01</t>
  </si>
  <si>
    <t xml:space="preserve">(0,4+0,25)*(3,9+6,1)    "šířka x součet délek</t>
  </si>
  <si>
    <t>54</t>
  </si>
  <si>
    <t>628611131</t>
  </si>
  <si>
    <t xml:space="preserve">Nátěr mostních betonových konstrukcí  akrylátový na siloxanové a plasticko-elastické bázi 2x ochranný pružný OS-C (OS 4)</t>
  </si>
  <si>
    <t>700287197</t>
  </si>
  <si>
    <t>"ochranný nátěr obrubníků říms nad vozovkou dle VL 4 401.01a</t>
  </si>
  <si>
    <t xml:space="preserve">0,3*(5,5+7,5)    "š. x dl. dle výkresu říms</t>
  </si>
  <si>
    <t>55</t>
  </si>
  <si>
    <t>628631211</t>
  </si>
  <si>
    <t xml:space="preserve">Spárování zdiva opěrných zdí a valů  cementovou maltou hloubky spárování do 30 mm, zdiva z lomového kamene</t>
  </si>
  <si>
    <t>-190486216</t>
  </si>
  <si>
    <t xml:space="preserve">2,0*8,0    "vyspárování dostavěných opěrných zdí - výška x celková délka</t>
  </si>
  <si>
    <t>56</t>
  </si>
  <si>
    <t>914112111</t>
  </si>
  <si>
    <t xml:space="preserve">Tabulka s označením evidenčního čísla mostu  na sloupek</t>
  </si>
  <si>
    <t>-1735012165</t>
  </si>
  <si>
    <t>Poznámka k položce:_x000d_
vč. ukotvení do bet. patky nebo k zábradlí mostu</t>
  </si>
  <si>
    <t>57</t>
  </si>
  <si>
    <t>931994171</t>
  </si>
  <si>
    <t xml:space="preserve">Těsnění spáry betonové konstrukce pásy, profily, tmely  pásem izolačním asfaltovaným šířky do 500 mm spáry pracovní</t>
  </si>
  <si>
    <t>-466299238</t>
  </si>
  <si>
    <t xml:space="preserve">(19,049+13,414+0,6*2)*2    "mezi základem a dříkem opěr</t>
  </si>
  <si>
    <t>58</t>
  </si>
  <si>
    <t>931995111</t>
  </si>
  <si>
    <t xml:space="preserve">Nátěr betonářské výztuže  v pracovní spáře 2x ochranný</t>
  </si>
  <si>
    <t>1719940103</t>
  </si>
  <si>
    <t xml:space="preserve">20    "odhad</t>
  </si>
  <si>
    <t>59</t>
  </si>
  <si>
    <t>936172126</t>
  </si>
  <si>
    <t xml:space="preserve">Osazení kovových doplňků mostního vybavení jednotlivě  ocelové konstrukce do 500 kg</t>
  </si>
  <si>
    <t>-1694077560</t>
  </si>
  <si>
    <t xml:space="preserve">Poznámka k položce:_x000d_
osazení ocelového T profilu na hranách mostovky nad opěrou vč.  ukotvení do betonu nosné konstrukce dle VD_x000d_
</t>
  </si>
  <si>
    <t>60</t>
  </si>
  <si>
    <t>13010625R</t>
  </si>
  <si>
    <t>ocel profilová T 80x80x8,5-9mm jakost 11 375</t>
  </si>
  <si>
    <t>1706071682</t>
  </si>
  <si>
    <t>Poznámka k položce:_x000d_
Hmotnost: 13,4 kg/m_x000d_
ocelový T profil na hranách mostovky nad opěrou vč. příslušenství dle VD</t>
  </si>
  <si>
    <t xml:space="preserve">0,0134*(13,415+19,049)    "hmotnost t/bm x součet délek</t>
  </si>
  <si>
    <t>61</t>
  </si>
  <si>
    <t>13611232</t>
  </si>
  <si>
    <t>plech ocelový hladký jakost S 235 JR tl 12mm tabule</t>
  </si>
  <si>
    <t>197165624</t>
  </si>
  <si>
    <t xml:space="preserve">Poznámka k položce:_x000d_
Hmotnost tabule 432 kg/kus_x000d_
kotevní plechy 130x100x12 vč. přivaření k ukončovacímu T profilu </t>
  </si>
  <si>
    <t>"plechy pro ukotvení T profilu na horní hraně opěr (cca po 30 cm)</t>
  </si>
  <si>
    <t xml:space="preserve">(45+64)*1,225/1000    "počet ks x hmotnost 1 ks (1,225 kg/ks)</t>
  </si>
  <si>
    <t>62</t>
  </si>
  <si>
    <t>13010012</t>
  </si>
  <si>
    <t>tyč ocelová kruhová jakost 11 375 D 12mm</t>
  </si>
  <si>
    <t>-1826801974</t>
  </si>
  <si>
    <t xml:space="preserve">Poznámka k položce:_x000d_
Hmotnost: 0,93 kg/m_x000d_
kotevní háky ukončovacích profilů vč. přivaření ke kotevním plechům_x000d_
</t>
  </si>
  <si>
    <t>"tyče pro ukotvení T profilu na horní hraně opěr</t>
  </si>
  <si>
    <t xml:space="preserve">(0,35*2)*(45+64)*0,0009*1,1    "dl. pro 1 plech x počet plechů pro O1 a O2 x hmotnost tyče D 12 mm x rez.kotevní háky ukončovacích profilů vč. přivaře</t>
  </si>
  <si>
    <t>63</t>
  </si>
  <si>
    <t>948421111</t>
  </si>
  <si>
    <t xml:space="preserve">Podpěrné konstrukce dočasné z ocelových nosníků  zřízení nosníku I 50 délky do 12 m</t>
  </si>
  <si>
    <t>68195224</t>
  </si>
  <si>
    <t xml:space="preserve">5,0    "odhad - podpěrná konstrukce pro bednění podhledu mostovky z IPE</t>
  </si>
  <si>
    <t>64</t>
  </si>
  <si>
    <t>948421211</t>
  </si>
  <si>
    <t xml:space="preserve">Podpěrné konstrukce dočasné z ocelových nosníků  odstranění nosníku I 50 délky do 12 m</t>
  </si>
  <si>
    <t>1298319146</t>
  </si>
  <si>
    <t>65</t>
  </si>
  <si>
    <t xml:space="preserve">Přesun hmot pro mosty zděné, betonové monolitické, spřažené ocelobetonové nebo kovové  vodorovná dopravní vzdálenost do 100 m výška mostu do 20 m</t>
  </si>
  <si>
    <t>-896042539</t>
  </si>
  <si>
    <t>66</t>
  </si>
  <si>
    <t>1198316269</t>
  </si>
  <si>
    <t>67</t>
  </si>
  <si>
    <t>711111001</t>
  </si>
  <si>
    <t xml:space="preserve">Provedení izolace proti zemní vlhkosti natěradly a tmely za studena  na ploše vodorovné V nátěrem penetračním</t>
  </si>
  <si>
    <t>-1392467631</t>
  </si>
  <si>
    <t xml:space="preserve">(0.80+0.20)*(13.815+19.449)+0.2*0.6*2    "nátěr základů</t>
  </si>
  <si>
    <t>68</t>
  </si>
  <si>
    <t>11163150</t>
  </si>
  <si>
    <t>lak penetrační asfaltový</t>
  </si>
  <si>
    <t>-2054730796</t>
  </si>
  <si>
    <t>Poznámka k položce:_x000d_
Spotřeba 0,3-0,4kg/m2</t>
  </si>
  <si>
    <t>33,504*0,0003 'Přepočtené koeficientem množství</t>
  </si>
  <si>
    <t>69</t>
  </si>
  <si>
    <t>711111002</t>
  </si>
  <si>
    <t xml:space="preserve">Provedení izolace proti zemní vlhkosti natěradly a tmely za studena  na ploše vodorovné V nátěrem lakem asfaltovým</t>
  </si>
  <si>
    <t>1331045368</t>
  </si>
  <si>
    <t xml:space="preserve">33,504*2    "dvojnásobný asf. nátěr základů dle pol. 711111001</t>
  </si>
  <si>
    <t>70</t>
  </si>
  <si>
    <t>11163152</t>
  </si>
  <si>
    <t>lak hydroizolační asfaltový</t>
  </si>
  <si>
    <t>-506311140</t>
  </si>
  <si>
    <t>Poznámka k položce:_x000d_
Spotřeba: 0,3-0,5 kg/m2</t>
  </si>
  <si>
    <t>67,008*0,00039 'Přepočtené koeficientem množství</t>
  </si>
  <si>
    <t>71</t>
  </si>
  <si>
    <t>711112001</t>
  </si>
  <si>
    <t xml:space="preserve">Provedení izolace proti zemní vlhkosti natěradly a tmely za studena  na ploše svislé S nátěrem penetračním</t>
  </si>
  <si>
    <t>2089594917</t>
  </si>
  <si>
    <t xml:space="preserve">0,6*(1,6*2+13,815*2)    "základ O1 - výška x obvod</t>
  </si>
  <si>
    <t xml:space="preserve">0,6*(1,6*2+19,449*2)    "základ O2 - dtto</t>
  </si>
  <si>
    <t xml:space="preserve">(1,71+0,5)*(13,414+19,049)    "dříky opěr</t>
  </si>
  <si>
    <t xml:space="preserve">1,71*0,6*4     "boky opěr resp. křídel</t>
  </si>
  <si>
    <t>72</t>
  </si>
  <si>
    <t>-349657225</t>
  </si>
  <si>
    <t>119,604*0,00034 'Přepočtené koeficientem množství</t>
  </si>
  <si>
    <t>73</t>
  </si>
  <si>
    <t>711112002</t>
  </si>
  <si>
    <t xml:space="preserve">Provedení izolace proti zemní vlhkosti natěradly a tmely za studena  na ploše svislé S nátěrem lakem asfaltovým</t>
  </si>
  <si>
    <t>1448266749</t>
  </si>
  <si>
    <t xml:space="preserve">119,604*2    "dvojnásobný asf. nátěr opěr a křídel dle pol. 711112001</t>
  </si>
  <si>
    <t>74</t>
  </si>
  <si>
    <t>1507755722</t>
  </si>
  <si>
    <t>239,208*0,00041 'Přepočtené koeficientem množství</t>
  </si>
  <si>
    <t>75</t>
  </si>
  <si>
    <t>711142559</t>
  </si>
  <si>
    <t xml:space="preserve">Provedení izolace proti zemní vlhkosti pásy přitavením  NAIP na ploše svislé S</t>
  </si>
  <si>
    <t>392877052</t>
  </si>
  <si>
    <t>"svislá plocha na konci NK, přetaženo dolů 20 cm pod pracovní spáru mezi dříkem a NK</t>
  </si>
  <si>
    <t xml:space="preserve">(0.459+0.20)*(11.218+16.03)    "odměřeno z 3D modelu</t>
  </si>
  <si>
    <t>76</t>
  </si>
  <si>
    <t>62831116R</t>
  </si>
  <si>
    <t>pás těžký asfaltovaný IPA400/H-PE S40</t>
  </si>
  <si>
    <t>-1230819794</t>
  </si>
  <si>
    <t>Poznámka k položce:_x000d_
izolace mostovky NAIP tl. 10 mm</t>
  </si>
  <si>
    <t>17,956*1,221 'Přepočtené koeficientem množství</t>
  </si>
  <si>
    <t>77</t>
  </si>
  <si>
    <t>711311001</t>
  </si>
  <si>
    <t xml:space="preserve">Provedení izolace mostovek natěradly a tmely za studena  nátěrem lakem asfaltovým penetračním</t>
  </si>
  <si>
    <t>1458854774</t>
  </si>
  <si>
    <t xml:space="preserve">66,2    "dle 3D modelu</t>
  </si>
  <si>
    <t>78</t>
  </si>
  <si>
    <t>-146864612</t>
  </si>
  <si>
    <t>66,2*0,00032 'Přepočtené koeficientem množství</t>
  </si>
  <si>
    <t>79</t>
  </si>
  <si>
    <t>711341564</t>
  </si>
  <si>
    <t xml:space="preserve">Provedení izolace mostovek pásy přitavením  NAIP</t>
  </si>
  <si>
    <t>634576868</t>
  </si>
  <si>
    <t>"izolace mostovky</t>
  </si>
  <si>
    <t>"izolace mostovky pod římsou</t>
  </si>
  <si>
    <t xml:space="preserve">9,0+6,0    "plocha odměřená z výkresu říms</t>
  </si>
  <si>
    <t>80</t>
  </si>
  <si>
    <t>-1670742109</t>
  </si>
  <si>
    <t>66,2*1,15 'Přepočtené koeficientem množství</t>
  </si>
  <si>
    <t>81</t>
  </si>
  <si>
    <t>62836110R</t>
  </si>
  <si>
    <t>pás těžký asfaltovaný s Al folií nosnou vložkou</t>
  </si>
  <si>
    <t>1859896095</t>
  </si>
  <si>
    <t>Poznámka k položce:_x000d_
pro izolaci pod římsou</t>
  </si>
  <si>
    <t>15*1,15 'Přepočtené koeficientem množství</t>
  </si>
  <si>
    <t>82</t>
  </si>
  <si>
    <t>711471053</t>
  </si>
  <si>
    <t xml:space="preserve">Provedení izolace proti povrchové a podpovrchové tlakové vodě termoplasty  na ploše vodorovné V folií z nízkolehčeného PE položenou volně</t>
  </si>
  <si>
    <t>1055863651</t>
  </si>
  <si>
    <t>"těsnící vrstva za opěrami z PE fólie</t>
  </si>
  <si>
    <t xml:space="preserve">2,5*(14,0+19,5)    "š. x součet dl. opěr</t>
  </si>
  <si>
    <t>83</t>
  </si>
  <si>
    <t>28323100</t>
  </si>
  <si>
    <t>fólie LDPE (750 kg/m3) proti zemní vlhkosti nad úrovní terénu tl 0,8mm</t>
  </si>
  <si>
    <t>1024311792</t>
  </si>
  <si>
    <t>83,75*1,2 'Přepočtené koeficientem množství</t>
  </si>
  <si>
    <t>84</t>
  </si>
  <si>
    <t>711691172</t>
  </si>
  <si>
    <t xml:space="preserve">Provedení izolace podchodů a objektů v podzemí, tunelů a štol ostatní  opěr nebo kleneb rubové z textilií vrstvy ochranné</t>
  </si>
  <si>
    <t>-1105827963</t>
  </si>
  <si>
    <t>"ochrana izolace rubu opěr</t>
  </si>
  <si>
    <t xml:space="preserve">1,7*(13,415+19,049)    "v. x součet dl. opěr</t>
  </si>
  <si>
    <t>85</t>
  </si>
  <si>
    <t>69311083</t>
  </si>
  <si>
    <t>geotextilie netkaná separační, ochranná, filtrační, drenážní PP 600g/m2</t>
  </si>
  <si>
    <t>-569663657</t>
  </si>
  <si>
    <t>55,189*1,05 'Přepočtené koeficientem množství</t>
  </si>
  <si>
    <t>86</t>
  </si>
  <si>
    <t>998711101</t>
  </si>
  <si>
    <t xml:space="preserve">Přesun hmot pro izolace proti vodě, vlhkosti a plynům  stanovený z hmotnosti přesunovaného materiálu vodorovná dopravní vzdálenost do 50 m v objektech výšky do 6 m</t>
  </si>
  <si>
    <t>-1055390716</t>
  </si>
  <si>
    <t>87</t>
  </si>
  <si>
    <t>998711193</t>
  </si>
  <si>
    <t xml:space="preserve">Přesun hmot pro izolace proti vodě, vlhkosti a plynům  stanovený z hmotnosti přesunovaného materiálu Příplatek k cenám za zvětšený přesun přes vymezenou největší dopravní vzdálenost do 500 m</t>
  </si>
  <si>
    <t>756951562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</si>
</sst>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="1" customFormat="1" ht="29.28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37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37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40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42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8" t="s">
        <v>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="2" customFormat="1" ht="25.92" customHeight="1">
      <c r="A26" s="40"/>
      <c r="B26" s="41"/>
      <c r="C26" s="42"/>
      <c r="D26" s="43" t="s">
        <v>44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45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46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47</v>
      </c>
      <c r="AL28" s="47"/>
      <c r="AM28" s="47"/>
      <c r="AN28" s="47"/>
      <c r="AO28" s="47"/>
      <c r="AP28" s="42"/>
      <c r="AQ28" s="42"/>
      <c r="AR28" s="46"/>
      <c r="BE28" s="32"/>
    </row>
    <row r="29" s="3" customFormat="1" ht="14.4" customHeight="1">
      <c r="A29" s="3"/>
      <c r="B29" s="48"/>
      <c r="C29" s="49"/>
      <c r="D29" s="33" t="s">
        <v>48</v>
      </c>
      <c r="E29" s="49"/>
      <c r="F29" s="33" t="s">
        <v>49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3" t="s">
        <v>50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3" t="s">
        <v>51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3" t="s">
        <v>52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3" t="s">
        <v>53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="2" customFormat="1" ht="25.92" customHeight="1">
      <c r="A35" s="40"/>
      <c r="B35" s="41"/>
      <c r="C35" s="54"/>
      <c r="D35" s="55" t="s">
        <v>54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55</v>
      </c>
      <c r="U35" s="56"/>
      <c r="V35" s="56"/>
      <c r="W35" s="56"/>
      <c r="X35" s="58" t="s">
        <v>56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1"/>
      <c r="C49" s="62"/>
      <c r="D49" s="63" t="s">
        <v>57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58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40"/>
      <c r="B60" s="41"/>
      <c r="C60" s="42"/>
      <c r="D60" s="66" t="s">
        <v>59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60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59</v>
      </c>
      <c r="AI60" s="44"/>
      <c r="AJ60" s="44"/>
      <c r="AK60" s="44"/>
      <c r="AL60" s="44"/>
      <c r="AM60" s="66" t="s">
        <v>60</v>
      </c>
      <c r="AN60" s="44"/>
      <c r="AO60" s="44"/>
      <c r="AP60" s="42"/>
      <c r="AQ60" s="42"/>
      <c r="AR60" s="46"/>
      <c r="BE60" s="40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40"/>
      <c r="B64" s="41"/>
      <c r="C64" s="42"/>
      <c r="D64" s="63" t="s">
        <v>61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62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40"/>
      <c r="B75" s="41"/>
      <c r="C75" s="42"/>
      <c r="D75" s="66" t="s">
        <v>59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60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59</v>
      </c>
      <c r="AI75" s="44"/>
      <c r="AJ75" s="44"/>
      <c r="AK75" s="44"/>
      <c r="AL75" s="44"/>
      <c r="AM75" s="66" t="s">
        <v>60</v>
      </c>
      <c r="AN75" s="44"/>
      <c r="AO75" s="44"/>
      <c r="AP75" s="42"/>
      <c r="AQ75" s="42"/>
      <c r="AR75" s="46"/>
      <c r="BE75" s="40"/>
    </row>
    <row r="76" s="2" customForma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="2" customFormat="1" ht="6.96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="2" customFormat="1" ht="6.96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="2" customFormat="1" ht="24.96" customHeight="1">
      <c r="A82" s="40"/>
      <c r="B82" s="41"/>
      <c r="C82" s="24" t="s">
        <v>63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Dlouhy-Ujezd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="5" customFormat="1" ht="36.96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Most ev.č. 19853-3 Dlouhý Újezd - rekonstrukce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="2" customFormat="1" ht="12" customHeight="1">
      <c r="A87" s="40"/>
      <c r="B87" s="41"/>
      <c r="C87" s="33" t="s">
        <v>22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Dlouhý Újezd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24</v>
      </c>
      <c r="AJ87" s="42"/>
      <c r="AK87" s="42"/>
      <c r="AL87" s="42"/>
      <c r="AM87" s="81" t="str">
        <f>IF(AN8= "","",AN8)</f>
        <v>10. 1. 2023</v>
      </c>
      <c r="AN87" s="81"/>
      <c r="AO87" s="42"/>
      <c r="AP87" s="42"/>
      <c r="AQ87" s="42"/>
      <c r="AR87" s="46"/>
      <c r="B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="2" customFormat="1" ht="15.15" customHeight="1">
      <c r="A89" s="40"/>
      <c r="B89" s="41"/>
      <c r="C89" s="33" t="s">
        <v>30</v>
      </c>
      <c r="D89" s="42"/>
      <c r="E89" s="42"/>
      <c r="F89" s="42"/>
      <c r="G89" s="42"/>
      <c r="H89" s="42"/>
      <c r="I89" s="42"/>
      <c r="J89" s="42"/>
      <c r="K89" s="42"/>
      <c r="L89" s="73" t="str">
        <f>IF(E11= "","",E11)</f>
        <v>Správa a údržba silnic Plzeňského kraje, p.o.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38</v>
      </c>
      <c r="AJ89" s="42"/>
      <c r="AK89" s="42"/>
      <c r="AL89" s="42"/>
      <c r="AM89" s="82" t="str">
        <f>IF(E17="","",E17)</f>
        <v>VIN Consult, s.r.o.</v>
      </c>
      <c r="AN89" s="73"/>
      <c r="AO89" s="73"/>
      <c r="AP89" s="73"/>
      <c r="AQ89" s="42"/>
      <c r="AR89" s="46"/>
      <c r="AS89" s="83" t="s">
        <v>64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="2" customFormat="1" ht="15.15" customHeight="1">
      <c r="A90" s="40"/>
      <c r="B90" s="41"/>
      <c r="C90" s="33" t="s">
        <v>36</v>
      </c>
      <c r="D90" s="42"/>
      <c r="E90" s="42"/>
      <c r="F90" s="42"/>
      <c r="G90" s="42"/>
      <c r="H90" s="42"/>
      <c r="I90" s="42"/>
      <c r="J90" s="42"/>
      <c r="K90" s="42"/>
      <c r="L90" s="73" t="str">
        <f>IF(E14= 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41</v>
      </c>
      <c r="AJ90" s="42"/>
      <c r="AK90" s="42"/>
      <c r="AL90" s="42"/>
      <c r="AM90" s="82" t="str">
        <f>IF(E20="","",E20)</f>
        <v>B.Gruntorádová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="2" customFormat="1" ht="29.28" customHeight="1">
      <c r="A92" s="40"/>
      <c r="B92" s="41"/>
      <c r="C92" s="95" t="s">
        <v>65</v>
      </c>
      <c r="D92" s="96"/>
      <c r="E92" s="96"/>
      <c r="F92" s="96"/>
      <c r="G92" s="96"/>
      <c r="H92" s="97"/>
      <c r="I92" s="98" t="s">
        <v>66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67</v>
      </c>
      <c r="AH92" s="96"/>
      <c r="AI92" s="96"/>
      <c r="AJ92" s="96"/>
      <c r="AK92" s="96"/>
      <c r="AL92" s="96"/>
      <c r="AM92" s="96"/>
      <c r="AN92" s="98" t="s">
        <v>68</v>
      </c>
      <c r="AO92" s="96"/>
      <c r="AP92" s="100"/>
      <c r="AQ92" s="101" t="s">
        <v>69</v>
      </c>
      <c r="AR92" s="46"/>
      <c r="AS92" s="102" t="s">
        <v>70</v>
      </c>
      <c r="AT92" s="103" t="s">
        <v>71</v>
      </c>
      <c r="AU92" s="103" t="s">
        <v>72</v>
      </c>
      <c r="AV92" s="103" t="s">
        <v>73</v>
      </c>
      <c r="AW92" s="103" t="s">
        <v>74</v>
      </c>
      <c r="AX92" s="103" t="s">
        <v>75</v>
      </c>
      <c r="AY92" s="103" t="s">
        <v>76</v>
      </c>
      <c r="AZ92" s="103" t="s">
        <v>77</v>
      </c>
      <c r="BA92" s="103" t="s">
        <v>78</v>
      </c>
      <c r="BB92" s="103" t="s">
        <v>79</v>
      </c>
      <c r="BC92" s="103" t="s">
        <v>80</v>
      </c>
      <c r="BD92" s="104" t="s">
        <v>81</v>
      </c>
      <c r="BE92" s="40"/>
    </row>
    <row r="93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="6" customFormat="1" ht="32.4" customHeight="1">
      <c r="A94" s="6"/>
      <c r="B94" s="108"/>
      <c r="C94" s="109" t="s">
        <v>82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ROUND(SUM(AG95:AG99),2)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ROUND(SUM(AS95:AS99),2)</f>
        <v>0</v>
      </c>
      <c r="AT94" s="116">
        <f>ROUND(SUM(AV94:AW94),2)</f>
        <v>0</v>
      </c>
      <c r="AU94" s="117">
        <f>ROUND(SUM(AU95:AU99),5)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ROUND(SUM(AZ95:AZ99),2)</f>
        <v>0</v>
      </c>
      <c r="BA94" s="116">
        <f>ROUND(SUM(BA95:BA99),2)</f>
        <v>0</v>
      </c>
      <c r="BB94" s="116">
        <f>ROUND(SUM(BB95:BB99),2)</f>
        <v>0</v>
      </c>
      <c r="BC94" s="116">
        <f>ROUND(SUM(BC95:BC99),2)</f>
        <v>0</v>
      </c>
      <c r="BD94" s="118">
        <f>ROUND(SUM(BD95:BD99),2)</f>
        <v>0</v>
      </c>
      <c r="BE94" s="6"/>
      <c r="BS94" s="119" t="s">
        <v>83</v>
      </c>
      <c r="BT94" s="119" t="s">
        <v>84</v>
      </c>
      <c r="BU94" s="120" t="s">
        <v>85</v>
      </c>
      <c r="BV94" s="119" t="s">
        <v>86</v>
      </c>
      <c r="BW94" s="119" t="s">
        <v>5</v>
      </c>
      <c r="BX94" s="119" t="s">
        <v>87</v>
      </c>
      <c r="CL94" s="119" t="s">
        <v>19</v>
      </c>
    </row>
    <row r="95" s="7" customFormat="1" ht="16.5" customHeight="1">
      <c r="A95" s="121" t="s">
        <v>88</v>
      </c>
      <c r="B95" s="122"/>
      <c r="C95" s="123"/>
      <c r="D95" s="124" t="s">
        <v>89</v>
      </c>
      <c r="E95" s="124"/>
      <c r="F95" s="124"/>
      <c r="G95" s="124"/>
      <c r="H95" s="124"/>
      <c r="I95" s="125"/>
      <c r="J95" s="124" t="s">
        <v>90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'000 - Všeobecné položky'!J30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91</v>
      </c>
      <c r="AR95" s="128"/>
      <c r="AS95" s="129">
        <v>0</v>
      </c>
      <c r="AT95" s="130">
        <f>ROUND(SUM(AV95:AW95),2)</f>
        <v>0</v>
      </c>
      <c r="AU95" s="131">
        <f>'000 - Všeobecné položky'!P121</f>
        <v>0</v>
      </c>
      <c r="AV95" s="130">
        <f>'000 - Všeobecné položky'!J33</f>
        <v>0</v>
      </c>
      <c r="AW95" s="130">
        <f>'000 - Všeobecné položky'!J34</f>
        <v>0</v>
      </c>
      <c r="AX95" s="130">
        <f>'000 - Všeobecné položky'!J35</f>
        <v>0</v>
      </c>
      <c r="AY95" s="130">
        <f>'000 - Všeobecné položky'!J36</f>
        <v>0</v>
      </c>
      <c r="AZ95" s="130">
        <f>'000 - Všeobecné položky'!F33</f>
        <v>0</v>
      </c>
      <c r="BA95" s="130">
        <f>'000 - Všeobecné položky'!F34</f>
        <v>0</v>
      </c>
      <c r="BB95" s="130">
        <f>'000 - Všeobecné položky'!F35</f>
        <v>0</v>
      </c>
      <c r="BC95" s="130">
        <f>'000 - Všeobecné položky'!F36</f>
        <v>0</v>
      </c>
      <c r="BD95" s="132">
        <f>'000 - Všeobecné položky'!F37</f>
        <v>0</v>
      </c>
      <c r="BE95" s="7"/>
      <c r="BT95" s="133" t="s">
        <v>92</v>
      </c>
      <c r="BV95" s="133" t="s">
        <v>86</v>
      </c>
      <c r="BW95" s="133" t="s">
        <v>93</v>
      </c>
      <c r="BX95" s="133" t="s">
        <v>5</v>
      </c>
      <c r="CL95" s="133" t="s">
        <v>19</v>
      </c>
      <c r="CM95" s="133" t="s">
        <v>94</v>
      </c>
    </row>
    <row r="96" s="7" customFormat="1" ht="16.5" customHeight="1">
      <c r="A96" s="121" t="s">
        <v>88</v>
      </c>
      <c r="B96" s="122"/>
      <c r="C96" s="123"/>
      <c r="D96" s="124" t="s">
        <v>95</v>
      </c>
      <c r="E96" s="124"/>
      <c r="F96" s="124"/>
      <c r="G96" s="124"/>
      <c r="H96" s="124"/>
      <c r="I96" s="125"/>
      <c r="J96" s="124" t="s">
        <v>96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'SO 001 - Demolice'!J30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91</v>
      </c>
      <c r="AR96" s="128"/>
      <c r="AS96" s="129">
        <v>0</v>
      </c>
      <c r="AT96" s="130">
        <f>ROUND(SUM(AV96:AW96),2)</f>
        <v>0</v>
      </c>
      <c r="AU96" s="131">
        <f>'SO 001 - Demolice'!P122</f>
        <v>0</v>
      </c>
      <c r="AV96" s="130">
        <f>'SO 001 - Demolice'!J33</f>
        <v>0</v>
      </c>
      <c r="AW96" s="130">
        <f>'SO 001 - Demolice'!J34</f>
        <v>0</v>
      </c>
      <c r="AX96" s="130">
        <f>'SO 001 - Demolice'!J35</f>
        <v>0</v>
      </c>
      <c r="AY96" s="130">
        <f>'SO 001 - Demolice'!J36</f>
        <v>0</v>
      </c>
      <c r="AZ96" s="130">
        <f>'SO 001 - Demolice'!F33</f>
        <v>0</v>
      </c>
      <c r="BA96" s="130">
        <f>'SO 001 - Demolice'!F34</f>
        <v>0</v>
      </c>
      <c r="BB96" s="130">
        <f>'SO 001 - Demolice'!F35</f>
        <v>0</v>
      </c>
      <c r="BC96" s="130">
        <f>'SO 001 - Demolice'!F36</f>
        <v>0</v>
      </c>
      <c r="BD96" s="132">
        <f>'SO 001 - Demolice'!F37</f>
        <v>0</v>
      </c>
      <c r="BE96" s="7"/>
      <c r="BT96" s="133" t="s">
        <v>92</v>
      </c>
      <c r="BV96" s="133" t="s">
        <v>86</v>
      </c>
      <c r="BW96" s="133" t="s">
        <v>97</v>
      </c>
      <c r="BX96" s="133" t="s">
        <v>5</v>
      </c>
      <c r="CL96" s="133" t="s">
        <v>19</v>
      </c>
      <c r="CM96" s="133" t="s">
        <v>94</v>
      </c>
    </row>
    <row r="97" s="7" customFormat="1" ht="16.5" customHeight="1">
      <c r="A97" s="121" t="s">
        <v>88</v>
      </c>
      <c r="B97" s="122"/>
      <c r="C97" s="123"/>
      <c r="D97" s="124" t="s">
        <v>98</v>
      </c>
      <c r="E97" s="124"/>
      <c r="F97" s="124"/>
      <c r="G97" s="124"/>
      <c r="H97" s="124"/>
      <c r="I97" s="125"/>
      <c r="J97" s="124" t="s">
        <v>99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'SO 101 - Úprava komunikac...'!J30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91</v>
      </c>
      <c r="AR97" s="128"/>
      <c r="AS97" s="129">
        <v>0</v>
      </c>
      <c r="AT97" s="130">
        <f>ROUND(SUM(AV97:AW97),2)</f>
        <v>0</v>
      </c>
      <c r="AU97" s="131">
        <f>'SO 101 - Úprava komunikac...'!P123</f>
        <v>0</v>
      </c>
      <c r="AV97" s="130">
        <f>'SO 101 - Úprava komunikac...'!J33</f>
        <v>0</v>
      </c>
      <c r="AW97" s="130">
        <f>'SO 101 - Úprava komunikac...'!J34</f>
        <v>0</v>
      </c>
      <c r="AX97" s="130">
        <f>'SO 101 - Úprava komunikac...'!J35</f>
        <v>0</v>
      </c>
      <c r="AY97" s="130">
        <f>'SO 101 - Úprava komunikac...'!J36</f>
        <v>0</v>
      </c>
      <c r="AZ97" s="130">
        <f>'SO 101 - Úprava komunikac...'!F33</f>
        <v>0</v>
      </c>
      <c r="BA97" s="130">
        <f>'SO 101 - Úprava komunikac...'!F34</f>
        <v>0</v>
      </c>
      <c r="BB97" s="130">
        <f>'SO 101 - Úprava komunikac...'!F35</f>
        <v>0</v>
      </c>
      <c r="BC97" s="130">
        <f>'SO 101 - Úprava komunikac...'!F36</f>
        <v>0</v>
      </c>
      <c r="BD97" s="132">
        <f>'SO 101 - Úprava komunikac...'!F37</f>
        <v>0</v>
      </c>
      <c r="BE97" s="7"/>
      <c r="BT97" s="133" t="s">
        <v>92</v>
      </c>
      <c r="BV97" s="133" t="s">
        <v>86</v>
      </c>
      <c r="BW97" s="133" t="s">
        <v>100</v>
      </c>
      <c r="BX97" s="133" t="s">
        <v>5</v>
      </c>
      <c r="CL97" s="133" t="s">
        <v>101</v>
      </c>
      <c r="CM97" s="133" t="s">
        <v>94</v>
      </c>
    </row>
    <row r="98" s="7" customFormat="1" ht="16.5" customHeight="1">
      <c r="A98" s="121" t="s">
        <v>88</v>
      </c>
      <c r="B98" s="122"/>
      <c r="C98" s="123"/>
      <c r="D98" s="124" t="s">
        <v>102</v>
      </c>
      <c r="E98" s="124"/>
      <c r="F98" s="124"/>
      <c r="G98" s="124"/>
      <c r="H98" s="124"/>
      <c r="I98" s="125"/>
      <c r="J98" s="124" t="s">
        <v>103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'SO 102 - Dopravně inženýr...'!J30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91</v>
      </c>
      <c r="AR98" s="128"/>
      <c r="AS98" s="129">
        <v>0</v>
      </c>
      <c r="AT98" s="130">
        <f>ROUND(SUM(AV98:AW98),2)</f>
        <v>0</v>
      </c>
      <c r="AU98" s="131">
        <f>'SO 102 - Dopravně inženýr...'!P121</f>
        <v>0</v>
      </c>
      <c r="AV98" s="130">
        <f>'SO 102 - Dopravně inženýr...'!J33</f>
        <v>0</v>
      </c>
      <c r="AW98" s="130">
        <f>'SO 102 - Dopravně inženýr...'!J34</f>
        <v>0</v>
      </c>
      <c r="AX98" s="130">
        <f>'SO 102 - Dopravně inženýr...'!J35</f>
        <v>0</v>
      </c>
      <c r="AY98" s="130">
        <f>'SO 102 - Dopravně inženýr...'!J36</f>
        <v>0</v>
      </c>
      <c r="AZ98" s="130">
        <f>'SO 102 - Dopravně inženýr...'!F33</f>
        <v>0</v>
      </c>
      <c r="BA98" s="130">
        <f>'SO 102 - Dopravně inženýr...'!F34</f>
        <v>0</v>
      </c>
      <c r="BB98" s="130">
        <f>'SO 102 - Dopravně inženýr...'!F35</f>
        <v>0</v>
      </c>
      <c r="BC98" s="130">
        <f>'SO 102 - Dopravně inženýr...'!F36</f>
        <v>0</v>
      </c>
      <c r="BD98" s="132">
        <f>'SO 102 - Dopravně inženýr...'!F37</f>
        <v>0</v>
      </c>
      <c r="BE98" s="7"/>
      <c r="BT98" s="133" t="s">
        <v>92</v>
      </c>
      <c r="BV98" s="133" t="s">
        <v>86</v>
      </c>
      <c r="BW98" s="133" t="s">
        <v>104</v>
      </c>
      <c r="BX98" s="133" t="s">
        <v>5</v>
      </c>
      <c r="CL98" s="133" t="s">
        <v>1</v>
      </c>
      <c r="CM98" s="133" t="s">
        <v>94</v>
      </c>
    </row>
    <row r="99" s="7" customFormat="1" ht="16.5" customHeight="1">
      <c r="A99" s="121" t="s">
        <v>88</v>
      </c>
      <c r="B99" s="122"/>
      <c r="C99" s="123"/>
      <c r="D99" s="124" t="s">
        <v>105</v>
      </c>
      <c r="E99" s="124"/>
      <c r="F99" s="124"/>
      <c r="G99" s="124"/>
      <c r="H99" s="124"/>
      <c r="I99" s="125"/>
      <c r="J99" s="124" t="s">
        <v>106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6">
        <f>'SO 201 - Most ev.č 19853-...'!J30</f>
        <v>0</v>
      </c>
      <c r="AH99" s="125"/>
      <c r="AI99" s="125"/>
      <c r="AJ99" s="125"/>
      <c r="AK99" s="125"/>
      <c r="AL99" s="125"/>
      <c r="AM99" s="125"/>
      <c r="AN99" s="126">
        <f>SUM(AG99,AT99)</f>
        <v>0</v>
      </c>
      <c r="AO99" s="125"/>
      <c r="AP99" s="125"/>
      <c r="AQ99" s="127" t="s">
        <v>91</v>
      </c>
      <c r="AR99" s="128"/>
      <c r="AS99" s="134">
        <v>0</v>
      </c>
      <c r="AT99" s="135">
        <f>ROUND(SUM(AV99:AW99),2)</f>
        <v>0</v>
      </c>
      <c r="AU99" s="136">
        <f>'SO 201 - Most ev.č 19853-...'!P126</f>
        <v>0</v>
      </c>
      <c r="AV99" s="135">
        <f>'SO 201 - Most ev.č 19853-...'!J33</f>
        <v>0</v>
      </c>
      <c r="AW99" s="135">
        <f>'SO 201 - Most ev.č 19853-...'!J34</f>
        <v>0</v>
      </c>
      <c r="AX99" s="135">
        <f>'SO 201 - Most ev.č 19853-...'!J35</f>
        <v>0</v>
      </c>
      <c r="AY99" s="135">
        <f>'SO 201 - Most ev.č 19853-...'!J36</f>
        <v>0</v>
      </c>
      <c r="AZ99" s="135">
        <f>'SO 201 - Most ev.č 19853-...'!F33</f>
        <v>0</v>
      </c>
      <c r="BA99" s="135">
        <f>'SO 201 - Most ev.č 19853-...'!F34</f>
        <v>0</v>
      </c>
      <c r="BB99" s="135">
        <f>'SO 201 - Most ev.č 19853-...'!F35</f>
        <v>0</v>
      </c>
      <c r="BC99" s="135">
        <f>'SO 201 - Most ev.č 19853-...'!F36</f>
        <v>0</v>
      </c>
      <c r="BD99" s="137">
        <f>'SO 201 - Most ev.č 19853-...'!F37</f>
        <v>0</v>
      </c>
      <c r="BE99" s="7"/>
      <c r="BT99" s="133" t="s">
        <v>92</v>
      </c>
      <c r="BV99" s="133" t="s">
        <v>86</v>
      </c>
      <c r="BW99" s="133" t="s">
        <v>107</v>
      </c>
      <c r="BX99" s="133" t="s">
        <v>5</v>
      </c>
      <c r="CL99" s="133" t="s">
        <v>19</v>
      </c>
      <c r="CM99" s="133" t="s">
        <v>94</v>
      </c>
    </row>
    <row r="100" s="2" customFormat="1" ht="30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6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="2" customFormat="1" ht="6.96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46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</sheetData>
  <sheetProtection sheet="1" formatColumns="0" formatRows="0" objects="1" scenarios="1" spinCount="100000" saltValue="0a4YzxmRQud5mN3jrNyEOC5D7m55slNT0Nh89upUWWdcCY/O6MnNBtQmW9Y0OB0V+/1muER8h6m9PNxoIVgLoQ==" hashValue="vAkOLQ3jT9v04tP0XUVhCBnpQzGBfbrocq2MLaOBvq3N6vRXsBd4cJJiUM8ryrp3diFZIdUNovWVSOIE4TcbyA==" algorithmName="SHA-512" password="C7C5"/>
  <mergeCells count="58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0 - Všeobecné položky'!C2" display="/"/>
    <hyperlink ref="A96" location="'SO 001 - Demolice'!C2" display="/"/>
    <hyperlink ref="A97" location="'SO 101 - Úprava komunikac...'!C2" display="/"/>
    <hyperlink ref="A98" location="'SO 102 - Dopravně inženýr...'!C2" display="/"/>
    <hyperlink ref="A99" location="'SO 201 - Most ev.č 19853-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94</v>
      </c>
    </row>
    <row r="4" s="1" customFormat="1" ht="24.96" customHeight="1">
      <c r="B4" s="21"/>
      <c r="D4" s="140" t="s">
        <v>108</v>
      </c>
      <c r="L4" s="21"/>
      <c r="M4" s="141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2" t="s">
        <v>16</v>
      </c>
      <c r="L6" s="21"/>
    </row>
    <row r="7" s="1" customFormat="1" ht="16.5" customHeight="1">
      <c r="B7" s="21"/>
      <c r="E7" s="143" t="str">
        <f>'Rekapitulace stavby'!K6</f>
        <v>Most ev.č. 19853-3 Dlouhý Újezd - rekonstrukce</v>
      </c>
      <c r="F7" s="142"/>
      <c r="G7" s="142"/>
      <c r="H7" s="142"/>
      <c r="L7" s="21"/>
    </row>
    <row r="8" s="2" customFormat="1" ht="12" customHeight="1">
      <c r="A8" s="40"/>
      <c r="B8" s="46"/>
      <c r="C8" s="40"/>
      <c r="D8" s="142" t="s">
        <v>109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4" t="s">
        <v>110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2" t="s">
        <v>18</v>
      </c>
      <c r="E11" s="40"/>
      <c r="F11" s="145" t="s">
        <v>19</v>
      </c>
      <c r="G11" s="40"/>
      <c r="H11" s="40"/>
      <c r="I11" s="142" t="s">
        <v>20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2" t="s">
        <v>22</v>
      </c>
      <c r="E12" s="40"/>
      <c r="F12" s="145" t="s">
        <v>23</v>
      </c>
      <c r="G12" s="40"/>
      <c r="H12" s="40"/>
      <c r="I12" s="142" t="s">
        <v>24</v>
      </c>
      <c r="J12" s="146" t="str">
        <f>'Rekapitulace stavby'!AN8</f>
        <v>10. 1. 2023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2" t="s">
        <v>30</v>
      </c>
      <c r="E14" s="40"/>
      <c r="F14" s="40"/>
      <c r="G14" s="40"/>
      <c r="H14" s="40"/>
      <c r="I14" s="142" t="s">
        <v>31</v>
      </c>
      <c r="J14" s="145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5" t="s">
        <v>33</v>
      </c>
      <c r="F15" s="40"/>
      <c r="G15" s="40"/>
      <c r="H15" s="40"/>
      <c r="I15" s="142" t="s">
        <v>34</v>
      </c>
      <c r="J15" s="145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2" t="s">
        <v>36</v>
      </c>
      <c r="E17" s="40"/>
      <c r="F17" s="40"/>
      <c r="G17" s="40"/>
      <c r="H17" s="40"/>
      <c r="I17" s="142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2" t="s">
        <v>38</v>
      </c>
      <c r="E20" s="40"/>
      <c r="F20" s="40"/>
      <c r="G20" s="40"/>
      <c r="H20" s="40"/>
      <c r="I20" s="142" t="s">
        <v>31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5" t="s">
        <v>39</v>
      </c>
      <c r="F21" s="40"/>
      <c r="G21" s="40"/>
      <c r="H21" s="40"/>
      <c r="I21" s="142" t="s">
        <v>34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2" t="s">
        <v>41</v>
      </c>
      <c r="E23" s="40"/>
      <c r="F23" s="40"/>
      <c r="G23" s="40"/>
      <c r="H23" s="40"/>
      <c r="I23" s="142" t="s">
        <v>31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5" t="s">
        <v>42</v>
      </c>
      <c r="F24" s="40"/>
      <c r="G24" s="40"/>
      <c r="H24" s="40"/>
      <c r="I24" s="142" t="s">
        <v>34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2" t="s">
        <v>43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44</v>
      </c>
      <c r="E30" s="40"/>
      <c r="F30" s="40"/>
      <c r="G30" s="40"/>
      <c r="H30" s="40"/>
      <c r="I30" s="40"/>
      <c r="J30" s="153">
        <f>ROUND(J121,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46</v>
      </c>
      <c r="G32" s="40"/>
      <c r="H32" s="40"/>
      <c r="I32" s="154" t="s">
        <v>45</v>
      </c>
      <c r="J32" s="154" t="s">
        <v>47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48</v>
      </c>
      <c r="E33" s="142" t="s">
        <v>49</v>
      </c>
      <c r="F33" s="156">
        <f>ROUND((SUM(BE121:BE150)),  2)</f>
        <v>0</v>
      </c>
      <c r="G33" s="40"/>
      <c r="H33" s="40"/>
      <c r="I33" s="157">
        <v>0.20999999999999999</v>
      </c>
      <c r="J33" s="156">
        <f>ROUND(((SUM(BE121:BE150))*I33),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2" t="s">
        <v>50</v>
      </c>
      <c r="F34" s="156">
        <f>ROUND((SUM(BF121:BF150)),  2)</f>
        <v>0</v>
      </c>
      <c r="G34" s="40"/>
      <c r="H34" s="40"/>
      <c r="I34" s="157">
        <v>0.14999999999999999</v>
      </c>
      <c r="J34" s="156">
        <f>ROUND(((SUM(BF121:BF150))*I34),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2" t="s">
        <v>51</v>
      </c>
      <c r="F35" s="156">
        <f>ROUND((SUM(BG121:BG150)),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2" t="s">
        <v>52</v>
      </c>
      <c r="F36" s="156">
        <f>ROUND((SUM(BH121:BH150)),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2" t="s">
        <v>53</v>
      </c>
      <c r="F37" s="156">
        <f>ROUND((SUM(BI121:BI150)),  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54</v>
      </c>
      <c r="E39" s="160"/>
      <c r="F39" s="160"/>
      <c r="G39" s="161" t="s">
        <v>55</v>
      </c>
      <c r="H39" s="162" t="s">
        <v>56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65" t="s">
        <v>57</v>
      </c>
      <c r="E50" s="166"/>
      <c r="F50" s="166"/>
      <c r="G50" s="165" t="s">
        <v>58</v>
      </c>
      <c r="H50" s="166"/>
      <c r="I50" s="166"/>
      <c r="J50" s="166"/>
      <c r="K50" s="16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67" t="s">
        <v>59</v>
      </c>
      <c r="E61" s="168"/>
      <c r="F61" s="169" t="s">
        <v>60</v>
      </c>
      <c r="G61" s="167" t="s">
        <v>59</v>
      </c>
      <c r="H61" s="168"/>
      <c r="I61" s="168"/>
      <c r="J61" s="170" t="s">
        <v>60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65" t="s">
        <v>61</v>
      </c>
      <c r="E65" s="171"/>
      <c r="F65" s="171"/>
      <c r="G65" s="165" t="s">
        <v>62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67" t="s">
        <v>59</v>
      </c>
      <c r="E76" s="168"/>
      <c r="F76" s="169" t="s">
        <v>60</v>
      </c>
      <c r="G76" s="167" t="s">
        <v>59</v>
      </c>
      <c r="H76" s="168"/>
      <c r="I76" s="168"/>
      <c r="J76" s="170" t="s">
        <v>60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111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76" t="str">
        <f>E7</f>
        <v>Most ev.č. 19853-3 Dlouhý Újezd - rekonstrukce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109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8" t="str">
        <f>E9</f>
        <v>000 - Všeobecné položky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22</v>
      </c>
      <c r="D89" s="42"/>
      <c r="E89" s="42"/>
      <c r="F89" s="28" t="str">
        <f>F12</f>
        <v>Dlouhý Újezd</v>
      </c>
      <c r="G89" s="42"/>
      <c r="H89" s="42"/>
      <c r="I89" s="33" t="s">
        <v>24</v>
      </c>
      <c r="J89" s="81" t="str">
        <f>IF(J12="","",J12)</f>
        <v>10. 1. 2023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3" t="s">
        <v>30</v>
      </c>
      <c r="D91" s="42"/>
      <c r="E91" s="42"/>
      <c r="F91" s="28" t="str">
        <f>E15</f>
        <v>Správa a údržba silnic Plzeňského kraje, p.o.</v>
      </c>
      <c r="G91" s="42"/>
      <c r="H91" s="42"/>
      <c r="I91" s="33" t="s">
        <v>38</v>
      </c>
      <c r="J91" s="38" t="str">
        <f>E21</f>
        <v>VIN Consult,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3" t="s">
        <v>36</v>
      </c>
      <c r="D92" s="42"/>
      <c r="E92" s="42"/>
      <c r="F92" s="28" t="str">
        <f>IF(E18="","",E18)</f>
        <v>Vyplň údaj</v>
      </c>
      <c r="G92" s="42"/>
      <c r="H92" s="42"/>
      <c r="I92" s="33" t="s">
        <v>41</v>
      </c>
      <c r="J92" s="38" t="str">
        <f>E24</f>
        <v>B.Gruntorádová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77" t="s">
        <v>112</v>
      </c>
      <c r="D94" s="178"/>
      <c r="E94" s="178"/>
      <c r="F94" s="178"/>
      <c r="G94" s="178"/>
      <c r="H94" s="178"/>
      <c r="I94" s="178"/>
      <c r="J94" s="179" t="s">
        <v>113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80" t="s">
        <v>114</v>
      </c>
      <c r="D96" s="42"/>
      <c r="E96" s="42"/>
      <c r="F96" s="42"/>
      <c r="G96" s="42"/>
      <c r="H96" s="42"/>
      <c r="I96" s="42"/>
      <c r="J96" s="112">
        <f>J121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115</v>
      </c>
    </row>
    <row r="97" s="9" customFormat="1" ht="24.96" customHeight="1">
      <c r="A97" s="9"/>
      <c r="B97" s="181"/>
      <c r="C97" s="182"/>
      <c r="D97" s="183" t="s">
        <v>116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7"/>
      <c r="C98" s="188"/>
      <c r="D98" s="189" t="s">
        <v>117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7"/>
      <c r="C99" s="188"/>
      <c r="D99" s="189" t="s">
        <v>118</v>
      </c>
      <c r="E99" s="190"/>
      <c r="F99" s="190"/>
      <c r="G99" s="190"/>
      <c r="H99" s="190"/>
      <c r="I99" s="190"/>
      <c r="J99" s="191">
        <f>J135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7"/>
      <c r="C100" s="188"/>
      <c r="D100" s="189" t="s">
        <v>119</v>
      </c>
      <c r="E100" s="190"/>
      <c r="F100" s="190"/>
      <c r="G100" s="190"/>
      <c r="H100" s="190"/>
      <c r="I100" s="190"/>
      <c r="J100" s="191">
        <f>J138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7"/>
      <c r="C101" s="188"/>
      <c r="D101" s="189" t="s">
        <v>120</v>
      </c>
      <c r="E101" s="190"/>
      <c r="F101" s="190"/>
      <c r="G101" s="190"/>
      <c r="H101" s="190"/>
      <c r="I101" s="190"/>
      <c r="J101" s="191">
        <f>J144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6.96" customHeight="1">
      <c r="A103" s="40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="2" customFormat="1" ht="6.96" customHeight="1">
      <c r="A107" s="40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24.96" customHeight="1">
      <c r="A108" s="40"/>
      <c r="B108" s="41"/>
      <c r="C108" s="24" t="s">
        <v>121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6.96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6.5" customHeight="1">
      <c r="A111" s="40"/>
      <c r="B111" s="41"/>
      <c r="C111" s="42"/>
      <c r="D111" s="42"/>
      <c r="E111" s="176" t="str">
        <f>E7</f>
        <v>Most ev.č. 19853-3 Dlouhý Újezd - rekonstrukce</v>
      </c>
      <c r="F111" s="33"/>
      <c r="G111" s="33"/>
      <c r="H111" s="33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2" customHeight="1">
      <c r="A112" s="40"/>
      <c r="B112" s="41"/>
      <c r="C112" s="33" t="s">
        <v>109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6.5" customHeight="1">
      <c r="A113" s="40"/>
      <c r="B113" s="41"/>
      <c r="C113" s="42"/>
      <c r="D113" s="42"/>
      <c r="E113" s="78" t="str">
        <f>E9</f>
        <v>000 - Všeobecné položky</v>
      </c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6.96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2" customHeight="1">
      <c r="A115" s="40"/>
      <c r="B115" s="41"/>
      <c r="C115" s="33" t="s">
        <v>22</v>
      </c>
      <c r="D115" s="42"/>
      <c r="E115" s="42"/>
      <c r="F115" s="28" t="str">
        <f>F12</f>
        <v>Dlouhý Újezd</v>
      </c>
      <c r="G115" s="42"/>
      <c r="H115" s="42"/>
      <c r="I115" s="33" t="s">
        <v>24</v>
      </c>
      <c r="J115" s="81" t="str">
        <f>IF(J12="","",J12)</f>
        <v>10. 1. 2023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6.96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5.15" customHeight="1">
      <c r="A117" s="40"/>
      <c r="B117" s="41"/>
      <c r="C117" s="33" t="s">
        <v>30</v>
      </c>
      <c r="D117" s="42"/>
      <c r="E117" s="42"/>
      <c r="F117" s="28" t="str">
        <f>E15</f>
        <v>Správa a údržba silnic Plzeňského kraje, p.o.</v>
      </c>
      <c r="G117" s="42"/>
      <c r="H117" s="42"/>
      <c r="I117" s="33" t="s">
        <v>38</v>
      </c>
      <c r="J117" s="38" t="str">
        <f>E21</f>
        <v>VIN Consult, s.r.o.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5.15" customHeight="1">
      <c r="A118" s="40"/>
      <c r="B118" s="41"/>
      <c r="C118" s="33" t="s">
        <v>36</v>
      </c>
      <c r="D118" s="42"/>
      <c r="E118" s="42"/>
      <c r="F118" s="28" t="str">
        <f>IF(E18="","",E18)</f>
        <v>Vyplň údaj</v>
      </c>
      <c r="G118" s="42"/>
      <c r="H118" s="42"/>
      <c r="I118" s="33" t="s">
        <v>41</v>
      </c>
      <c r="J118" s="38" t="str">
        <f>E24</f>
        <v>B.Gruntorádová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0.32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11" customFormat="1" ht="29.28" customHeight="1">
      <c r="A120" s="193"/>
      <c r="B120" s="194"/>
      <c r="C120" s="195" t="s">
        <v>122</v>
      </c>
      <c r="D120" s="196" t="s">
        <v>69</v>
      </c>
      <c r="E120" s="196" t="s">
        <v>65</v>
      </c>
      <c r="F120" s="196" t="s">
        <v>66</v>
      </c>
      <c r="G120" s="196" t="s">
        <v>123</v>
      </c>
      <c r="H120" s="196" t="s">
        <v>124</v>
      </c>
      <c r="I120" s="196" t="s">
        <v>125</v>
      </c>
      <c r="J120" s="197" t="s">
        <v>113</v>
      </c>
      <c r="K120" s="198" t="s">
        <v>126</v>
      </c>
      <c r="L120" s="199"/>
      <c r="M120" s="102" t="s">
        <v>1</v>
      </c>
      <c r="N120" s="103" t="s">
        <v>48</v>
      </c>
      <c r="O120" s="103" t="s">
        <v>127</v>
      </c>
      <c r="P120" s="103" t="s">
        <v>128</v>
      </c>
      <c r="Q120" s="103" t="s">
        <v>129</v>
      </c>
      <c r="R120" s="103" t="s">
        <v>130</v>
      </c>
      <c r="S120" s="103" t="s">
        <v>131</v>
      </c>
      <c r="T120" s="104" t="s">
        <v>132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="2" customFormat="1" ht="22.8" customHeight="1">
      <c r="A121" s="40"/>
      <c r="B121" s="41"/>
      <c r="C121" s="109" t="s">
        <v>133</v>
      </c>
      <c r="D121" s="42"/>
      <c r="E121" s="42"/>
      <c r="F121" s="42"/>
      <c r="G121" s="42"/>
      <c r="H121" s="42"/>
      <c r="I121" s="42"/>
      <c r="J121" s="200">
        <f>BK121</f>
        <v>0</v>
      </c>
      <c r="K121" s="42"/>
      <c r="L121" s="46"/>
      <c r="M121" s="105"/>
      <c r="N121" s="201"/>
      <c r="O121" s="106"/>
      <c r="P121" s="202">
        <f>P122</f>
        <v>0</v>
      </c>
      <c r="Q121" s="106"/>
      <c r="R121" s="202">
        <f>R122</f>
        <v>0</v>
      </c>
      <c r="S121" s="106"/>
      <c r="T121" s="203">
        <f>T122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83</v>
      </c>
      <c r="AU121" s="18" t="s">
        <v>115</v>
      </c>
      <c r="BK121" s="204">
        <f>BK122</f>
        <v>0</v>
      </c>
    </row>
    <row r="122" s="12" customFormat="1" ht="25.92" customHeight="1">
      <c r="A122" s="12"/>
      <c r="B122" s="205"/>
      <c r="C122" s="206"/>
      <c r="D122" s="207" t="s">
        <v>83</v>
      </c>
      <c r="E122" s="208" t="s">
        <v>134</v>
      </c>
      <c r="F122" s="208" t="s">
        <v>135</v>
      </c>
      <c r="G122" s="206"/>
      <c r="H122" s="206"/>
      <c r="I122" s="209"/>
      <c r="J122" s="210">
        <f>BK122</f>
        <v>0</v>
      </c>
      <c r="K122" s="206"/>
      <c r="L122" s="211"/>
      <c r="M122" s="212"/>
      <c r="N122" s="213"/>
      <c r="O122" s="213"/>
      <c r="P122" s="214">
        <f>P123+P135+P138+P144</f>
        <v>0</v>
      </c>
      <c r="Q122" s="213"/>
      <c r="R122" s="214">
        <f>R123+R135+R138+R144</f>
        <v>0</v>
      </c>
      <c r="S122" s="213"/>
      <c r="T122" s="215">
        <f>T123+T135+T138+T144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136</v>
      </c>
      <c r="AT122" s="217" t="s">
        <v>83</v>
      </c>
      <c r="AU122" s="217" t="s">
        <v>84</v>
      </c>
      <c r="AY122" s="216" t="s">
        <v>137</v>
      </c>
      <c r="BK122" s="218">
        <f>BK123+BK135+BK138+BK144</f>
        <v>0</v>
      </c>
    </row>
    <row r="123" s="12" customFormat="1" ht="22.8" customHeight="1">
      <c r="A123" s="12"/>
      <c r="B123" s="205"/>
      <c r="C123" s="206"/>
      <c r="D123" s="207" t="s">
        <v>83</v>
      </c>
      <c r="E123" s="219" t="s">
        <v>138</v>
      </c>
      <c r="F123" s="219" t="s">
        <v>139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SUM(P124:P134)</f>
        <v>0</v>
      </c>
      <c r="Q123" s="213"/>
      <c r="R123" s="214">
        <f>SUM(R124:R134)</f>
        <v>0</v>
      </c>
      <c r="S123" s="213"/>
      <c r="T123" s="215">
        <f>SUM(T124:T134)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136</v>
      </c>
      <c r="AT123" s="217" t="s">
        <v>83</v>
      </c>
      <c r="AU123" s="217" t="s">
        <v>92</v>
      </c>
      <c r="AY123" s="216" t="s">
        <v>137</v>
      </c>
      <c r="BK123" s="218">
        <f>SUM(BK124:BK134)</f>
        <v>0</v>
      </c>
    </row>
    <row r="124" s="2" customFormat="1" ht="16.5" customHeight="1">
      <c r="A124" s="40"/>
      <c r="B124" s="41"/>
      <c r="C124" s="221" t="s">
        <v>92</v>
      </c>
      <c r="D124" s="221" t="s">
        <v>140</v>
      </c>
      <c r="E124" s="222" t="s">
        <v>141</v>
      </c>
      <c r="F124" s="223" t="s">
        <v>142</v>
      </c>
      <c r="G124" s="224" t="s">
        <v>143</v>
      </c>
      <c r="H124" s="225">
        <v>1</v>
      </c>
      <c r="I124" s="226"/>
      <c r="J124" s="227">
        <f>ROUND(I124*H124,2)</f>
        <v>0</v>
      </c>
      <c r="K124" s="228"/>
      <c r="L124" s="46"/>
      <c r="M124" s="229" t="s">
        <v>1</v>
      </c>
      <c r="N124" s="230" t="s">
        <v>49</v>
      </c>
      <c r="O124" s="93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3" t="s">
        <v>144</v>
      </c>
      <c r="AT124" s="233" t="s">
        <v>140</v>
      </c>
      <c r="AU124" s="233" t="s">
        <v>94</v>
      </c>
      <c r="AY124" s="18" t="s">
        <v>137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8" t="s">
        <v>92</v>
      </c>
      <c r="BK124" s="234">
        <f>ROUND(I124*H124,2)</f>
        <v>0</v>
      </c>
      <c r="BL124" s="18" t="s">
        <v>144</v>
      </c>
      <c r="BM124" s="233" t="s">
        <v>145</v>
      </c>
    </row>
    <row r="125" s="2" customFormat="1">
      <c r="A125" s="40"/>
      <c r="B125" s="41"/>
      <c r="C125" s="42"/>
      <c r="D125" s="235" t="s">
        <v>146</v>
      </c>
      <c r="E125" s="42"/>
      <c r="F125" s="236" t="s">
        <v>147</v>
      </c>
      <c r="G125" s="42"/>
      <c r="H125" s="42"/>
      <c r="I125" s="237"/>
      <c r="J125" s="42"/>
      <c r="K125" s="42"/>
      <c r="L125" s="46"/>
      <c r="M125" s="238"/>
      <c r="N125" s="239"/>
      <c r="O125" s="93"/>
      <c r="P125" s="93"/>
      <c r="Q125" s="93"/>
      <c r="R125" s="93"/>
      <c r="S125" s="93"/>
      <c r="T125" s="94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146</v>
      </c>
      <c r="AU125" s="18" t="s">
        <v>94</v>
      </c>
    </row>
    <row r="126" s="2" customFormat="1" ht="16.5" customHeight="1">
      <c r="A126" s="40"/>
      <c r="B126" s="41"/>
      <c r="C126" s="221" t="s">
        <v>94</v>
      </c>
      <c r="D126" s="221" t="s">
        <v>140</v>
      </c>
      <c r="E126" s="222" t="s">
        <v>148</v>
      </c>
      <c r="F126" s="223" t="s">
        <v>149</v>
      </c>
      <c r="G126" s="224" t="s">
        <v>143</v>
      </c>
      <c r="H126" s="225">
        <v>1</v>
      </c>
      <c r="I126" s="226"/>
      <c r="J126" s="227">
        <f>ROUND(I126*H126,2)</f>
        <v>0</v>
      </c>
      <c r="K126" s="228"/>
      <c r="L126" s="46"/>
      <c r="M126" s="229" t="s">
        <v>1</v>
      </c>
      <c r="N126" s="230" t="s">
        <v>49</v>
      </c>
      <c r="O126" s="93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3" t="s">
        <v>144</v>
      </c>
      <c r="AT126" s="233" t="s">
        <v>140</v>
      </c>
      <c r="AU126" s="233" t="s">
        <v>94</v>
      </c>
      <c r="AY126" s="18" t="s">
        <v>137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8" t="s">
        <v>92</v>
      </c>
      <c r="BK126" s="234">
        <f>ROUND(I126*H126,2)</f>
        <v>0</v>
      </c>
      <c r="BL126" s="18" t="s">
        <v>144</v>
      </c>
      <c r="BM126" s="233" t="s">
        <v>150</v>
      </c>
    </row>
    <row r="127" s="2" customFormat="1">
      <c r="A127" s="40"/>
      <c r="B127" s="41"/>
      <c r="C127" s="42"/>
      <c r="D127" s="235" t="s">
        <v>146</v>
      </c>
      <c r="E127" s="42"/>
      <c r="F127" s="236" t="s">
        <v>151</v>
      </c>
      <c r="G127" s="42"/>
      <c r="H127" s="42"/>
      <c r="I127" s="237"/>
      <c r="J127" s="42"/>
      <c r="K127" s="42"/>
      <c r="L127" s="46"/>
      <c r="M127" s="238"/>
      <c r="N127" s="239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146</v>
      </c>
      <c r="AU127" s="18" t="s">
        <v>94</v>
      </c>
    </row>
    <row r="128" s="2" customFormat="1" ht="16.5" customHeight="1">
      <c r="A128" s="40"/>
      <c r="B128" s="41"/>
      <c r="C128" s="221" t="s">
        <v>152</v>
      </c>
      <c r="D128" s="221" t="s">
        <v>140</v>
      </c>
      <c r="E128" s="222" t="s">
        <v>153</v>
      </c>
      <c r="F128" s="223" t="s">
        <v>154</v>
      </c>
      <c r="G128" s="224" t="s">
        <v>143</v>
      </c>
      <c r="H128" s="225">
        <v>1</v>
      </c>
      <c r="I128" s="226"/>
      <c r="J128" s="227">
        <f>ROUND(I128*H128,2)</f>
        <v>0</v>
      </c>
      <c r="K128" s="228"/>
      <c r="L128" s="46"/>
      <c r="M128" s="229" t="s">
        <v>1</v>
      </c>
      <c r="N128" s="230" t="s">
        <v>49</v>
      </c>
      <c r="O128" s="93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3" t="s">
        <v>144</v>
      </c>
      <c r="AT128" s="233" t="s">
        <v>140</v>
      </c>
      <c r="AU128" s="233" t="s">
        <v>94</v>
      </c>
      <c r="AY128" s="18" t="s">
        <v>137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8" t="s">
        <v>92</v>
      </c>
      <c r="BK128" s="234">
        <f>ROUND(I128*H128,2)</f>
        <v>0</v>
      </c>
      <c r="BL128" s="18" t="s">
        <v>144</v>
      </c>
      <c r="BM128" s="233" t="s">
        <v>155</v>
      </c>
    </row>
    <row r="129" s="2" customFormat="1">
      <c r="A129" s="40"/>
      <c r="B129" s="41"/>
      <c r="C129" s="42"/>
      <c r="D129" s="235" t="s">
        <v>146</v>
      </c>
      <c r="E129" s="42"/>
      <c r="F129" s="236" t="s">
        <v>156</v>
      </c>
      <c r="G129" s="42"/>
      <c r="H129" s="42"/>
      <c r="I129" s="237"/>
      <c r="J129" s="42"/>
      <c r="K129" s="42"/>
      <c r="L129" s="46"/>
      <c r="M129" s="238"/>
      <c r="N129" s="239"/>
      <c r="O129" s="93"/>
      <c r="P129" s="93"/>
      <c r="Q129" s="93"/>
      <c r="R129" s="93"/>
      <c r="S129" s="93"/>
      <c r="T129" s="94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146</v>
      </c>
      <c r="AU129" s="18" t="s">
        <v>94</v>
      </c>
    </row>
    <row r="130" s="2" customFormat="1" ht="16.5" customHeight="1">
      <c r="A130" s="40"/>
      <c r="B130" s="41"/>
      <c r="C130" s="221" t="s">
        <v>157</v>
      </c>
      <c r="D130" s="221" t="s">
        <v>140</v>
      </c>
      <c r="E130" s="222" t="s">
        <v>158</v>
      </c>
      <c r="F130" s="223" t="s">
        <v>159</v>
      </c>
      <c r="G130" s="224" t="s">
        <v>143</v>
      </c>
      <c r="H130" s="225">
        <v>1</v>
      </c>
      <c r="I130" s="226"/>
      <c r="J130" s="227">
        <f>ROUND(I130*H130,2)</f>
        <v>0</v>
      </c>
      <c r="K130" s="228"/>
      <c r="L130" s="46"/>
      <c r="M130" s="229" t="s">
        <v>1</v>
      </c>
      <c r="N130" s="230" t="s">
        <v>49</v>
      </c>
      <c r="O130" s="93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3" t="s">
        <v>144</v>
      </c>
      <c r="AT130" s="233" t="s">
        <v>140</v>
      </c>
      <c r="AU130" s="233" t="s">
        <v>94</v>
      </c>
      <c r="AY130" s="18" t="s">
        <v>137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8" t="s">
        <v>92</v>
      </c>
      <c r="BK130" s="234">
        <f>ROUND(I130*H130,2)</f>
        <v>0</v>
      </c>
      <c r="BL130" s="18" t="s">
        <v>144</v>
      </c>
      <c r="BM130" s="233" t="s">
        <v>160</v>
      </c>
    </row>
    <row r="131" s="2" customFormat="1">
      <c r="A131" s="40"/>
      <c r="B131" s="41"/>
      <c r="C131" s="42"/>
      <c r="D131" s="235" t="s">
        <v>146</v>
      </c>
      <c r="E131" s="42"/>
      <c r="F131" s="236" t="s">
        <v>161</v>
      </c>
      <c r="G131" s="42"/>
      <c r="H131" s="42"/>
      <c r="I131" s="237"/>
      <c r="J131" s="42"/>
      <c r="K131" s="42"/>
      <c r="L131" s="46"/>
      <c r="M131" s="238"/>
      <c r="N131" s="239"/>
      <c r="O131" s="93"/>
      <c r="P131" s="93"/>
      <c r="Q131" s="93"/>
      <c r="R131" s="93"/>
      <c r="S131" s="93"/>
      <c r="T131" s="94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146</v>
      </c>
      <c r="AU131" s="18" t="s">
        <v>94</v>
      </c>
    </row>
    <row r="132" s="2" customFormat="1" ht="16.5" customHeight="1">
      <c r="A132" s="40"/>
      <c r="B132" s="41"/>
      <c r="C132" s="221" t="s">
        <v>136</v>
      </c>
      <c r="D132" s="221" t="s">
        <v>140</v>
      </c>
      <c r="E132" s="222" t="s">
        <v>162</v>
      </c>
      <c r="F132" s="223" t="s">
        <v>163</v>
      </c>
      <c r="G132" s="224" t="s">
        <v>143</v>
      </c>
      <c r="H132" s="225">
        <v>1</v>
      </c>
      <c r="I132" s="226"/>
      <c r="J132" s="227">
        <f>ROUND(I132*H132,2)</f>
        <v>0</v>
      </c>
      <c r="K132" s="228"/>
      <c r="L132" s="46"/>
      <c r="M132" s="229" t="s">
        <v>1</v>
      </c>
      <c r="N132" s="230" t="s">
        <v>49</v>
      </c>
      <c r="O132" s="93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3" t="s">
        <v>144</v>
      </c>
      <c r="AT132" s="233" t="s">
        <v>140</v>
      </c>
      <c r="AU132" s="233" t="s">
        <v>94</v>
      </c>
      <c r="AY132" s="18" t="s">
        <v>137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92</v>
      </c>
      <c r="BK132" s="234">
        <f>ROUND(I132*H132,2)</f>
        <v>0</v>
      </c>
      <c r="BL132" s="18" t="s">
        <v>144</v>
      </c>
      <c r="BM132" s="233" t="s">
        <v>164</v>
      </c>
    </row>
    <row r="133" s="2" customFormat="1" ht="16.5" customHeight="1">
      <c r="A133" s="40"/>
      <c r="B133" s="41"/>
      <c r="C133" s="221" t="s">
        <v>165</v>
      </c>
      <c r="D133" s="221" t="s">
        <v>140</v>
      </c>
      <c r="E133" s="222" t="s">
        <v>166</v>
      </c>
      <c r="F133" s="223" t="s">
        <v>167</v>
      </c>
      <c r="G133" s="224" t="s">
        <v>168</v>
      </c>
      <c r="H133" s="225">
        <v>1</v>
      </c>
      <c r="I133" s="226"/>
      <c r="J133" s="227">
        <f>ROUND(I133*H133,2)</f>
        <v>0</v>
      </c>
      <c r="K133" s="228"/>
      <c r="L133" s="46"/>
      <c r="M133" s="229" t="s">
        <v>1</v>
      </c>
      <c r="N133" s="230" t="s">
        <v>49</v>
      </c>
      <c r="O133" s="93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3" t="s">
        <v>144</v>
      </c>
      <c r="AT133" s="233" t="s">
        <v>140</v>
      </c>
      <c r="AU133" s="233" t="s">
        <v>94</v>
      </c>
      <c r="AY133" s="18" t="s">
        <v>137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8" t="s">
        <v>92</v>
      </c>
      <c r="BK133" s="234">
        <f>ROUND(I133*H133,2)</f>
        <v>0</v>
      </c>
      <c r="BL133" s="18" t="s">
        <v>144</v>
      </c>
      <c r="BM133" s="233" t="s">
        <v>169</v>
      </c>
    </row>
    <row r="134" s="2" customFormat="1">
      <c r="A134" s="40"/>
      <c r="B134" s="41"/>
      <c r="C134" s="42"/>
      <c r="D134" s="235" t="s">
        <v>146</v>
      </c>
      <c r="E134" s="42"/>
      <c r="F134" s="236" t="s">
        <v>170</v>
      </c>
      <c r="G134" s="42"/>
      <c r="H134" s="42"/>
      <c r="I134" s="237"/>
      <c r="J134" s="42"/>
      <c r="K134" s="42"/>
      <c r="L134" s="46"/>
      <c r="M134" s="238"/>
      <c r="N134" s="239"/>
      <c r="O134" s="93"/>
      <c r="P134" s="93"/>
      <c r="Q134" s="93"/>
      <c r="R134" s="93"/>
      <c r="S134" s="93"/>
      <c r="T134" s="94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146</v>
      </c>
      <c r="AU134" s="18" t="s">
        <v>94</v>
      </c>
    </row>
    <row r="135" s="12" customFormat="1" ht="22.8" customHeight="1">
      <c r="A135" s="12"/>
      <c r="B135" s="205"/>
      <c r="C135" s="206"/>
      <c r="D135" s="207" t="s">
        <v>83</v>
      </c>
      <c r="E135" s="219" t="s">
        <v>171</v>
      </c>
      <c r="F135" s="219" t="s">
        <v>172</v>
      </c>
      <c r="G135" s="206"/>
      <c r="H135" s="206"/>
      <c r="I135" s="209"/>
      <c r="J135" s="220">
        <f>BK135</f>
        <v>0</v>
      </c>
      <c r="K135" s="206"/>
      <c r="L135" s="211"/>
      <c r="M135" s="212"/>
      <c r="N135" s="213"/>
      <c r="O135" s="213"/>
      <c r="P135" s="214">
        <f>SUM(P136:P137)</f>
        <v>0</v>
      </c>
      <c r="Q135" s="213"/>
      <c r="R135" s="214">
        <f>SUM(R136:R137)</f>
        <v>0</v>
      </c>
      <c r="S135" s="213"/>
      <c r="T135" s="215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6" t="s">
        <v>136</v>
      </c>
      <c r="AT135" s="217" t="s">
        <v>83</v>
      </c>
      <c r="AU135" s="217" t="s">
        <v>92</v>
      </c>
      <c r="AY135" s="216" t="s">
        <v>137</v>
      </c>
      <c r="BK135" s="218">
        <f>SUM(BK136:BK137)</f>
        <v>0</v>
      </c>
    </row>
    <row r="136" s="2" customFormat="1" ht="16.5" customHeight="1">
      <c r="A136" s="40"/>
      <c r="B136" s="41"/>
      <c r="C136" s="221" t="s">
        <v>173</v>
      </c>
      <c r="D136" s="221" t="s">
        <v>140</v>
      </c>
      <c r="E136" s="222" t="s">
        <v>174</v>
      </c>
      <c r="F136" s="223" t="s">
        <v>175</v>
      </c>
      <c r="G136" s="224" t="s">
        <v>143</v>
      </c>
      <c r="H136" s="225">
        <v>1</v>
      </c>
      <c r="I136" s="226"/>
      <c r="J136" s="227">
        <f>ROUND(I136*H136,2)</f>
        <v>0</v>
      </c>
      <c r="K136" s="228"/>
      <c r="L136" s="46"/>
      <c r="M136" s="229" t="s">
        <v>1</v>
      </c>
      <c r="N136" s="230" t="s">
        <v>49</v>
      </c>
      <c r="O136" s="93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3" t="s">
        <v>144</v>
      </c>
      <c r="AT136" s="233" t="s">
        <v>140</v>
      </c>
      <c r="AU136" s="233" t="s">
        <v>94</v>
      </c>
      <c r="AY136" s="18" t="s">
        <v>137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8" t="s">
        <v>92</v>
      </c>
      <c r="BK136" s="234">
        <f>ROUND(I136*H136,2)</f>
        <v>0</v>
      </c>
      <c r="BL136" s="18" t="s">
        <v>144</v>
      </c>
      <c r="BM136" s="233" t="s">
        <v>176</v>
      </c>
    </row>
    <row r="137" s="2" customFormat="1">
      <c r="A137" s="40"/>
      <c r="B137" s="41"/>
      <c r="C137" s="42"/>
      <c r="D137" s="235" t="s">
        <v>146</v>
      </c>
      <c r="E137" s="42"/>
      <c r="F137" s="236" t="s">
        <v>177</v>
      </c>
      <c r="G137" s="42"/>
      <c r="H137" s="42"/>
      <c r="I137" s="237"/>
      <c r="J137" s="42"/>
      <c r="K137" s="42"/>
      <c r="L137" s="46"/>
      <c r="M137" s="238"/>
      <c r="N137" s="239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146</v>
      </c>
      <c r="AU137" s="18" t="s">
        <v>94</v>
      </c>
    </row>
    <row r="138" s="12" customFormat="1" ht="22.8" customHeight="1">
      <c r="A138" s="12"/>
      <c r="B138" s="205"/>
      <c r="C138" s="206"/>
      <c r="D138" s="207" t="s">
        <v>83</v>
      </c>
      <c r="E138" s="219" t="s">
        <v>178</v>
      </c>
      <c r="F138" s="219" t="s">
        <v>179</v>
      </c>
      <c r="G138" s="206"/>
      <c r="H138" s="206"/>
      <c r="I138" s="209"/>
      <c r="J138" s="220">
        <f>BK138</f>
        <v>0</v>
      </c>
      <c r="K138" s="206"/>
      <c r="L138" s="211"/>
      <c r="M138" s="212"/>
      <c r="N138" s="213"/>
      <c r="O138" s="213"/>
      <c r="P138" s="214">
        <f>SUM(P139:P143)</f>
        <v>0</v>
      </c>
      <c r="Q138" s="213"/>
      <c r="R138" s="214">
        <f>SUM(R139:R143)</f>
        <v>0</v>
      </c>
      <c r="S138" s="213"/>
      <c r="T138" s="215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6" t="s">
        <v>136</v>
      </c>
      <c r="AT138" s="217" t="s">
        <v>83</v>
      </c>
      <c r="AU138" s="217" t="s">
        <v>92</v>
      </c>
      <c r="AY138" s="216" t="s">
        <v>137</v>
      </c>
      <c r="BK138" s="218">
        <f>SUM(BK139:BK143)</f>
        <v>0</v>
      </c>
    </row>
    <row r="139" s="2" customFormat="1" ht="16.5" customHeight="1">
      <c r="A139" s="40"/>
      <c r="B139" s="41"/>
      <c r="C139" s="221" t="s">
        <v>180</v>
      </c>
      <c r="D139" s="221" t="s">
        <v>140</v>
      </c>
      <c r="E139" s="222" t="s">
        <v>181</v>
      </c>
      <c r="F139" s="223" t="s">
        <v>179</v>
      </c>
      <c r="G139" s="224" t="s">
        <v>143</v>
      </c>
      <c r="H139" s="225">
        <v>1</v>
      </c>
      <c r="I139" s="226"/>
      <c r="J139" s="227">
        <f>ROUND(I139*H139,2)</f>
        <v>0</v>
      </c>
      <c r="K139" s="228"/>
      <c r="L139" s="46"/>
      <c r="M139" s="229" t="s">
        <v>1</v>
      </c>
      <c r="N139" s="230" t="s">
        <v>49</v>
      </c>
      <c r="O139" s="93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3" t="s">
        <v>144</v>
      </c>
      <c r="AT139" s="233" t="s">
        <v>140</v>
      </c>
      <c r="AU139" s="233" t="s">
        <v>94</v>
      </c>
      <c r="AY139" s="18" t="s">
        <v>137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92</v>
      </c>
      <c r="BK139" s="234">
        <f>ROUND(I139*H139,2)</f>
        <v>0</v>
      </c>
      <c r="BL139" s="18" t="s">
        <v>144</v>
      </c>
      <c r="BM139" s="233" t="s">
        <v>182</v>
      </c>
    </row>
    <row r="140" s="2" customFormat="1" ht="16.5" customHeight="1">
      <c r="A140" s="40"/>
      <c r="B140" s="41"/>
      <c r="C140" s="221" t="s">
        <v>183</v>
      </c>
      <c r="D140" s="221" t="s">
        <v>140</v>
      </c>
      <c r="E140" s="222" t="s">
        <v>184</v>
      </c>
      <c r="F140" s="223" t="s">
        <v>185</v>
      </c>
      <c r="G140" s="224" t="s">
        <v>143</v>
      </c>
      <c r="H140" s="225">
        <v>1</v>
      </c>
      <c r="I140" s="226"/>
      <c r="J140" s="227">
        <f>ROUND(I140*H140,2)</f>
        <v>0</v>
      </c>
      <c r="K140" s="228"/>
      <c r="L140" s="46"/>
      <c r="M140" s="229" t="s">
        <v>1</v>
      </c>
      <c r="N140" s="230" t="s">
        <v>49</v>
      </c>
      <c r="O140" s="93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3" t="s">
        <v>144</v>
      </c>
      <c r="AT140" s="233" t="s">
        <v>140</v>
      </c>
      <c r="AU140" s="233" t="s">
        <v>94</v>
      </c>
      <c r="AY140" s="18" t="s">
        <v>137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8" t="s">
        <v>92</v>
      </c>
      <c r="BK140" s="234">
        <f>ROUND(I140*H140,2)</f>
        <v>0</v>
      </c>
      <c r="BL140" s="18" t="s">
        <v>144</v>
      </c>
      <c r="BM140" s="233" t="s">
        <v>186</v>
      </c>
    </row>
    <row r="141" s="2" customFormat="1">
      <c r="A141" s="40"/>
      <c r="B141" s="41"/>
      <c r="C141" s="42"/>
      <c r="D141" s="235" t="s">
        <v>146</v>
      </c>
      <c r="E141" s="42"/>
      <c r="F141" s="236" t="s">
        <v>187</v>
      </c>
      <c r="G141" s="42"/>
      <c r="H141" s="42"/>
      <c r="I141" s="237"/>
      <c r="J141" s="42"/>
      <c r="K141" s="42"/>
      <c r="L141" s="46"/>
      <c r="M141" s="238"/>
      <c r="N141" s="239"/>
      <c r="O141" s="93"/>
      <c r="P141" s="93"/>
      <c r="Q141" s="93"/>
      <c r="R141" s="93"/>
      <c r="S141" s="93"/>
      <c r="T141" s="94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146</v>
      </c>
      <c r="AU141" s="18" t="s">
        <v>94</v>
      </c>
    </row>
    <row r="142" s="2" customFormat="1" ht="16.5" customHeight="1">
      <c r="A142" s="40"/>
      <c r="B142" s="41"/>
      <c r="C142" s="221" t="s">
        <v>188</v>
      </c>
      <c r="D142" s="221" t="s">
        <v>140</v>
      </c>
      <c r="E142" s="222" t="s">
        <v>189</v>
      </c>
      <c r="F142" s="223" t="s">
        <v>190</v>
      </c>
      <c r="G142" s="224" t="s">
        <v>168</v>
      </c>
      <c r="H142" s="225">
        <v>2</v>
      </c>
      <c r="I142" s="226"/>
      <c r="J142" s="227">
        <f>ROUND(I142*H142,2)</f>
        <v>0</v>
      </c>
      <c r="K142" s="228"/>
      <c r="L142" s="46"/>
      <c r="M142" s="229" t="s">
        <v>1</v>
      </c>
      <c r="N142" s="230" t="s">
        <v>49</v>
      </c>
      <c r="O142" s="93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144</v>
      </c>
      <c r="AT142" s="233" t="s">
        <v>140</v>
      </c>
      <c r="AU142" s="233" t="s">
        <v>94</v>
      </c>
      <c r="AY142" s="18" t="s">
        <v>137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92</v>
      </c>
      <c r="BK142" s="234">
        <f>ROUND(I142*H142,2)</f>
        <v>0</v>
      </c>
      <c r="BL142" s="18" t="s">
        <v>144</v>
      </c>
      <c r="BM142" s="233" t="s">
        <v>191</v>
      </c>
    </row>
    <row r="143" s="2" customFormat="1">
      <c r="A143" s="40"/>
      <c r="B143" s="41"/>
      <c r="C143" s="42"/>
      <c r="D143" s="235" t="s">
        <v>146</v>
      </c>
      <c r="E143" s="42"/>
      <c r="F143" s="236" t="s">
        <v>192</v>
      </c>
      <c r="G143" s="42"/>
      <c r="H143" s="42"/>
      <c r="I143" s="237"/>
      <c r="J143" s="42"/>
      <c r="K143" s="42"/>
      <c r="L143" s="46"/>
      <c r="M143" s="238"/>
      <c r="N143" s="239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146</v>
      </c>
      <c r="AU143" s="18" t="s">
        <v>94</v>
      </c>
    </row>
    <row r="144" s="12" customFormat="1" ht="22.8" customHeight="1">
      <c r="A144" s="12"/>
      <c r="B144" s="205"/>
      <c r="C144" s="206"/>
      <c r="D144" s="207" t="s">
        <v>83</v>
      </c>
      <c r="E144" s="219" t="s">
        <v>193</v>
      </c>
      <c r="F144" s="219" t="s">
        <v>194</v>
      </c>
      <c r="G144" s="206"/>
      <c r="H144" s="206"/>
      <c r="I144" s="209"/>
      <c r="J144" s="220">
        <f>BK144</f>
        <v>0</v>
      </c>
      <c r="K144" s="206"/>
      <c r="L144" s="211"/>
      <c r="M144" s="212"/>
      <c r="N144" s="213"/>
      <c r="O144" s="213"/>
      <c r="P144" s="214">
        <f>SUM(P145:P150)</f>
        <v>0</v>
      </c>
      <c r="Q144" s="213"/>
      <c r="R144" s="214">
        <f>SUM(R145:R150)</f>
        <v>0</v>
      </c>
      <c r="S144" s="213"/>
      <c r="T144" s="215">
        <f>SUM(T145:T150)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6" t="s">
        <v>136</v>
      </c>
      <c r="AT144" s="217" t="s">
        <v>83</v>
      </c>
      <c r="AU144" s="217" t="s">
        <v>92</v>
      </c>
      <c r="AY144" s="216" t="s">
        <v>137</v>
      </c>
      <c r="BK144" s="218">
        <f>SUM(BK145:BK150)</f>
        <v>0</v>
      </c>
    </row>
    <row r="145" s="2" customFormat="1" ht="16.5" customHeight="1">
      <c r="A145" s="40"/>
      <c r="B145" s="41"/>
      <c r="C145" s="221" t="s">
        <v>195</v>
      </c>
      <c r="D145" s="221" t="s">
        <v>140</v>
      </c>
      <c r="E145" s="222" t="s">
        <v>196</v>
      </c>
      <c r="F145" s="223" t="s">
        <v>197</v>
      </c>
      <c r="G145" s="224" t="s">
        <v>143</v>
      </c>
      <c r="H145" s="225">
        <v>1</v>
      </c>
      <c r="I145" s="226"/>
      <c r="J145" s="227">
        <f>ROUND(I145*H145,2)</f>
        <v>0</v>
      </c>
      <c r="K145" s="228"/>
      <c r="L145" s="46"/>
      <c r="M145" s="229" t="s">
        <v>1</v>
      </c>
      <c r="N145" s="230" t="s">
        <v>49</v>
      </c>
      <c r="O145" s="93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3" t="s">
        <v>144</v>
      </c>
      <c r="AT145" s="233" t="s">
        <v>140</v>
      </c>
      <c r="AU145" s="233" t="s">
        <v>94</v>
      </c>
      <c r="AY145" s="18" t="s">
        <v>137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92</v>
      </c>
      <c r="BK145" s="234">
        <f>ROUND(I145*H145,2)</f>
        <v>0</v>
      </c>
      <c r="BL145" s="18" t="s">
        <v>144</v>
      </c>
      <c r="BM145" s="233" t="s">
        <v>198</v>
      </c>
    </row>
    <row r="146" s="2" customFormat="1">
      <c r="A146" s="40"/>
      <c r="B146" s="41"/>
      <c r="C146" s="42"/>
      <c r="D146" s="235" t="s">
        <v>146</v>
      </c>
      <c r="E146" s="42"/>
      <c r="F146" s="236" t="s">
        <v>199</v>
      </c>
      <c r="G146" s="42"/>
      <c r="H146" s="42"/>
      <c r="I146" s="237"/>
      <c r="J146" s="42"/>
      <c r="K146" s="42"/>
      <c r="L146" s="46"/>
      <c r="M146" s="238"/>
      <c r="N146" s="239"/>
      <c r="O146" s="93"/>
      <c r="P146" s="93"/>
      <c r="Q146" s="93"/>
      <c r="R146" s="93"/>
      <c r="S146" s="93"/>
      <c r="T146" s="94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146</v>
      </c>
      <c r="AU146" s="18" t="s">
        <v>94</v>
      </c>
    </row>
    <row r="147" s="2" customFormat="1" ht="16.5" customHeight="1">
      <c r="A147" s="40"/>
      <c r="B147" s="41"/>
      <c r="C147" s="221" t="s">
        <v>200</v>
      </c>
      <c r="D147" s="221" t="s">
        <v>140</v>
      </c>
      <c r="E147" s="222" t="s">
        <v>201</v>
      </c>
      <c r="F147" s="223" t="s">
        <v>197</v>
      </c>
      <c r="G147" s="224" t="s">
        <v>143</v>
      </c>
      <c r="H147" s="225">
        <v>1</v>
      </c>
      <c r="I147" s="226"/>
      <c r="J147" s="227">
        <f>ROUND(I147*H147,2)</f>
        <v>0</v>
      </c>
      <c r="K147" s="228"/>
      <c r="L147" s="46"/>
      <c r="M147" s="229" t="s">
        <v>1</v>
      </c>
      <c r="N147" s="230" t="s">
        <v>49</v>
      </c>
      <c r="O147" s="93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3" t="s">
        <v>144</v>
      </c>
      <c r="AT147" s="233" t="s">
        <v>140</v>
      </c>
      <c r="AU147" s="233" t="s">
        <v>94</v>
      </c>
      <c r="AY147" s="18" t="s">
        <v>137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8" t="s">
        <v>92</v>
      </c>
      <c r="BK147" s="234">
        <f>ROUND(I147*H147,2)</f>
        <v>0</v>
      </c>
      <c r="BL147" s="18" t="s">
        <v>144</v>
      </c>
      <c r="BM147" s="233" t="s">
        <v>202</v>
      </c>
    </row>
    <row r="148" s="2" customFormat="1">
      <c r="A148" s="40"/>
      <c r="B148" s="41"/>
      <c r="C148" s="42"/>
      <c r="D148" s="235" t="s">
        <v>146</v>
      </c>
      <c r="E148" s="42"/>
      <c r="F148" s="236" t="s">
        <v>203</v>
      </c>
      <c r="G148" s="42"/>
      <c r="H148" s="42"/>
      <c r="I148" s="237"/>
      <c r="J148" s="42"/>
      <c r="K148" s="42"/>
      <c r="L148" s="46"/>
      <c r="M148" s="238"/>
      <c r="N148" s="239"/>
      <c r="O148" s="93"/>
      <c r="P148" s="93"/>
      <c r="Q148" s="93"/>
      <c r="R148" s="93"/>
      <c r="S148" s="93"/>
      <c r="T148" s="94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8" t="s">
        <v>146</v>
      </c>
      <c r="AU148" s="18" t="s">
        <v>94</v>
      </c>
    </row>
    <row r="149" s="2" customFormat="1" ht="16.5" customHeight="1">
      <c r="A149" s="40"/>
      <c r="B149" s="41"/>
      <c r="C149" s="221" t="s">
        <v>204</v>
      </c>
      <c r="D149" s="221" t="s">
        <v>140</v>
      </c>
      <c r="E149" s="222" t="s">
        <v>205</v>
      </c>
      <c r="F149" s="223" t="s">
        <v>206</v>
      </c>
      <c r="G149" s="224" t="s">
        <v>143</v>
      </c>
      <c r="H149" s="225">
        <v>1</v>
      </c>
      <c r="I149" s="226"/>
      <c r="J149" s="227">
        <f>ROUND(I149*H149,2)</f>
        <v>0</v>
      </c>
      <c r="K149" s="228"/>
      <c r="L149" s="46"/>
      <c r="M149" s="229" t="s">
        <v>1</v>
      </c>
      <c r="N149" s="230" t="s">
        <v>49</v>
      </c>
      <c r="O149" s="93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3" t="s">
        <v>144</v>
      </c>
      <c r="AT149" s="233" t="s">
        <v>140</v>
      </c>
      <c r="AU149" s="233" t="s">
        <v>94</v>
      </c>
      <c r="AY149" s="18" t="s">
        <v>137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8" t="s">
        <v>92</v>
      </c>
      <c r="BK149" s="234">
        <f>ROUND(I149*H149,2)</f>
        <v>0</v>
      </c>
      <c r="BL149" s="18" t="s">
        <v>144</v>
      </c>
      <c r="BM149" s="233" t="s">
        <v>207</v>
      </c>
    </row>
    <row r="150" s="2" customFormat="1">
      <c r="A150" s="40"/>
      <c r="B150" s="41"/>
      <c r="C150" s="42"/>
      <c r="D150" s="235" t="s">
        <v>146</v>
      </c>
      <c r="E150" s="42"/>
      <c r="F150" s="236" t="s">
        <v>208</v>
      </c>
      <c r="G150" s="42"/>
      <c r="H150" s="42"/>
      <c r="I150" s="237"/>
      <c r="J150" s="42"/>
      <c r="K150" s="42"/>
      <c r="L150" s="46"/>
      <c r="M150" s="240"/>
      <c r="N150" s="241"/>
      <c r="O150" s="242"/>
      <c r="P150" s="242"/>
      <c r="Q150" s="242"/>
      <c r="R150" s="242"/>
      <c r="S150" s="242"/>
      <c r="T150" s="243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146</v>
      </c>
      <c r="AU150" s="18" t="s">
        <v>94</v>
      </c>
    </row>
    <row r="151" s="2" customFormat="1" ht="6.96" customHeight="1">
      <c r="A151" s="40"/>
      <c r="B151" s="68"/>
      <c r="C151" s="69"/>
      <c r="D151" s="69"/>
      <c r="E151" s="69"/>
      <c r="F151" s="69"/>
      <c r="G151" s="69"/>
      <c r="H151" s="69"/>
      <c r="I151" s="69"/>
      <c r="J151" s="69"/>
      <c r="K151" s="69"/>
      <c r="L151" s="46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sheet="1" autoFilter="0" formatColumns="0" formatRows="0" objects="1" scenarios="1" spinCount="100000" saltValue="ODEVzuI8H7vhswighZIopC2Dw/C5T5Abj6dfR5EXKGJ9cJUj4RahIKmWILd0Badq/I1cTLfpJ2NcZ9kZsKsyqw==" hashValue="EQA8o9XmlQrpBhw5gqN3bGNae8xHn6+rR94Wstd2DYFonJTCVL2NHtbgAI5B7A33QpmHb4nBHKwzhFjjVXlyMQ==" algorithmName="SHA-512" password="C7C5"/>
  <autoFilter ref="C120:K15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94</v>
      </c>
    </row>
    <row r="4" s="1" customFormat="1" ht="24.96" customHeight="1">
      <c r="B4" s="21"/>
      <c r="D4" s="140" t="s">
        <v>108</v>
      </c>
      <c r="L4" s="21"/>
      <c r="M4" s="141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2" t="s">
        <v>16</v>
      </c>
      <c r="L6" s="21"/>
    </row>
    <row r="7" s="1" customFormat="1" ht="16.5" customHeight="1">
      <c r="B7" s="21"/>
      <c r="E7" s="143" t="str">
        <f>'Rekapitulace stavby'!K6</f>
        <v>Most ev.č. 19853-3 Dlouhý Újezd - rekonstrukce</v>
      </c>
      <c r="F7" s="142"/>
      <c r="G7" s="142"/>
      <c r="H7" s="142"/>
      <c r="L7" s="21"/>
    </row>
    <row r="8" s="2" customFormat="1" ht="12" customHeight="1">
      <c r="A8" s="40"/>
      <c r="B8" s="46"/>
      <c r="C8" s="40"/>
      <c r="D8" s="142" t="s">
        <v>109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4" t="s">
        <v>209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2" t="s">
        <v>18</v>
      </c>
      <c r="E11" s="40"/>
      <c r="F11" s="145" t="s">
        <v>19</v>
      </c>
      <c r="G11" s="40"/>
      <c r="H11" s="40"/>
      <c r="I11" s="142" t="s">
        <v>20</v>
      </c>
      <c r="J11" s="145" t="s">
        <v>21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2" t="s">
        <v>22</v>
      </c>
      <c r="E12" s="40"/>
      <c r="F12" s="145" t="s">
        <v>23</v>
      </c>
      <c r="G12" s="40"/>
      <c r="H12" s="40"/>
      <c r="I12" s="142" t="s">
        <v>24</v>
      </c>
      <c r="J12" s="146" t="str">
        <f>'Rekapitulace stavby'!AN8</f>
        <v>10. 1. 2023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244" t="s">
        <v>26</v>
      </c>
      <c r="E13" s="40"/>
      <c r="F13" s="245" t="s">
        <v>210</v>
      </c>
      <c r="G13" s="40"/>
      <c r="H13" s="40"/>
      <c r="I13" s="244" t="s">
        <v>28</v>
      </c>
      <c r="J13" s="245" t="s">
        <v>29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2" t="s">
        <v>30</v>
      </c>
      <c r="E14" s="40"/>
      <c r="F14" s="40"/>
      <c r="G14" s="40"/>
      <c r="H14" s="40"/>
      <c r="I14" s="142" t="s">
        <v>31</v>
      </c>
      <c r="J14" s="145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5" t="s">
        <v>33</v>
      </c>
      <c r="F15" s="40"/>
      <c r="G15" s="40"/>
      <c r="H15" s="40"/>
      <c r="I15" s="142" t="s">
        <v>34</v>
      </c>
      <c r="J15" s="145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2" t="s">
        <v>36</v>
      </c>
      <c r="E17" s="40"/>
      <c r="F17" s="40"/>
      <c r="G17" s="40"/>
      <c r="H17" s="40"/>
      <c r="I17" s="142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2" t="s">
        <v>38</v>
      </c>
      <c r="E20" s="40"/>
      <c r="F20" s="40"/>
      <c r="G20" s="40"/>
      <c r="H20" s="40"/>
      <c r="I20" s="142" t="s">
        <v>31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5" t="s">
        <v>39</v>
      </c>
      <c r="F21" s="40"/>
      <c r="G21" s="40"/>
      <c r="H21" s="40"/>
      <c r="I21" s="142" t="s">
        <v>34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2" t="s">
        <v>41</v>
      </c>
      <c r="E23" s="40"/>
      <c r="F23" s="40"/>
      <c r="G23" s="40"/>
      <c r="H23" s="40"/>
      <c r="I23" s="142" t="s">
        <v>31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5" t="s">
        <v>42</v>
      </c>
      <c r="F24" s="40"/>
      <c r="G24" s="40"/>
      <c r="H24" s="40"/>
      <c r="I24" s="142" t="s">
        <v>34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2" t="s">
        <v>43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44</v>
      </c>
      <c r="E30" s="40"/>
      <c r="F30" s="40"/>
      <c r="G30" s="40"/>
      <c r="H30" s="40"/>
      <c r="I30" s="40"/>
      <c r="J30" s="153">
        <f>ROUND(J122,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46</v>
      </c>
      <c r="G32" s="40"/>
      <c r="H32" s="40"/>
      <c r="I32" s="154" t="s">
        <v>45</v>
      </c>
      <c r="J32" s="154" t="s">
        <v>47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48</v>
      </c>
      <c r="E33" s="142" t="s">
        <v>49</v>
      </c>
      <c r="F33" s="156">
        <f>ROUND((SUM(BE122:BE222)),  2)</f>
        <v>0</v>
      </c>
      <c r="G33" s="40"/>
      <c r="H33" s="40"/>
      <c r="I33" s="157">
        <v>0.20999999999999999</v>
      </c>
      <c r="J33" s="156">
        <f>ROUND(((SUM(BE122:BE222))*I33),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2" t="s">
        <v>50</v>
      </c>
      <c r="F34" s="156">
        <f>ROUND((SUM(BF122:BF222)),  2)</f>
        <v>0</v>
      </c>
      <c r="G34" s="40"/>
      <c r="H34" s="40"/>
      <c r="I34" s="157">
        <v>0.14999999999999999</v>
      </c>
      <c r="J34" s="156">
        <f>ROUND(((SUM(BF122:BF222))*I34),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2" t="s">
        <v>51</v>
      </c>
      <c r="F35" s="156">
        <f>ROUND((SUM(BG122:BG222)),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2" t="s">
        <v>52</v>
      </c>
      <c r="F36" s="156">
        <f>ROUND((SUM(BH122:BH222)),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2" t="s">
        <v>53</v>
      </c>
      <c r="F37" s="156">
        <f>ROUND((SUM(BI122:BI222)),  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54</v>
      </c>
      <c r="E39" s="160"/>
      <c r="F39" s="160"/>
      <c r="G39" s="161" t="s">
        <v>55</v>
      </c>
      <c r="H39" s="162" t="s">
        <v>56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2" customFormat="1" ht="14.4" customHeight="1">
      <c r="B49" s="65"/>
      <c r="D49" s="165" t="s">
        <v>57</v>
      </c>
      <c r="E49" s="166"/>
      <c r="F49" s="166"/>
      <c r="G49" s="165" t="s">
        <v>58</v>
      </c>
      <c r="H49" s="166"/>
      <c r="I49" s="166"/>
      <c r="J49" s="166"/>
      <c r="K49" s="166"/>
      <c r="L49" s="65"/>
    </row>
    <row r="50">
      <c r="B50" s="21"/>
      <c r="L50" s="21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 s="2" customFormat="1">
      <c r="A60" s="40"/>
      <c r="B60" s="46"/>
      <c r="C60" s="40"/>
      <c r="D60" s="167" t="s">
        <v>59</v>
      </c>
      <c r="E60" s="168"/>
      <c r="F60" s="169" t="s">
        <v>60</v>
      </c>
      <c r="G60" s="167" t="s">
        <v>59</v>
      </c>
      <c r="H60" s="168"/>
      <c r="I60" s="168"/>
      <c r="J60" s="170" t="s">
        <v>60</v>
      </c>
      <c r="K60" s="168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>
      <c r="B61" s="21"/>
      <c r="L61" s="21"/>
    </row>
    <row r="62">
      <c r="B62" s="21"/>
      <c r="L62" s="21"/>
    </row>
    <row r="63">
      <c r="B63" s="21"/>
      <c r="L63" s="21"/>
    </row>
    <row r="64" s="2" customFormat="1">
      <c r="A64" s="40"/>
      <c r="B64" s="46"/>
      <c r="C64" s="40"/>
      <c r="D64" s="165" t="s">
        <v>61</v>
      </c>
      <c r="E64" s="171"/>
      <c r="F64" s="171"/>
      <c r="G64" s="165" t="s">
        <v>62</v>
      </c>
      <c r="H64" s="171"/>
      <c r="I64" s="171"/>
      <c r="J64" s="171"/>
      <c r="K64" s="171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>
      <c r="B65" s="21"/>
      <c r="L65" s="21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 s="2" customFormat="1">
      <c r="A75" s="40"/>
      <c r="B75" s="46"/>
      <c r="C75" s="40"/>
      <c r="D75" s="167" t="s">
        <v>59</v>
      </c>
      <c r="E75" s="168"/>
      <c r="F75" s="169" t="s">
        <v>60</v>
      </c>
      <c r="G75" s="167" t="s">
        <v>59</v>
      </c>
      <c r="H75" s="168"/>
      <c r="I75" s="168"/>
      <c r="J75" s="170" t="s">
        <v>60</v>
      </c>
      <c r="K75" s="168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4.4" customHeight="1">
      <c r="A76" s="40"/>
      <c r="B76" s="172"/>
      <c r="C76" s="173"/>
      <c r="D76" s="173"/>
      <c r="E76" s="173"/>
      <c r="F76" s="173"/>
      <c r="G76" s="173"/>
      <c r="H76" s="173"/>
      <c r="I76" s="173"/>
      <c r="J76" s="173"/>
      <c r="K76" s="173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="2" customFormat="1" ht="6.96" customHeight="1">
      <c r="A80" s="40"/>
      <c r="B80" s="174"/>
      <c r="C80" s="175"/>
      <c r="D80" s="175"/>
      <c r="E80" s="175"/>
      <c r="F80" s="175"/>
      <c r="G80" s="175"/>
      <c r="H80" s="175"/>
      <c r="I80" s="175"/>
      <c r="J80" s="175"/>
      <c r="K80" s="175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24.96" customHeight="1">
      <c r="A81" s="40"/>
      <c r="B81" s="41"/>
      <c r="C81" s="24" t="s">
        <v>111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176" t="str">
        <f>E7</f>
        <v>Most ev.č. 19853-3 Dlouhý Újezd - rekonstrukce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3" t="s">
        <v>109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6.5" customHeight="1">
      <c r="A86" s="40"/>
      <c r="B86" s="41"/>
      <c r="C86" s="42"/>
      <c r="D86" s="42"/>
      <c r="E86" s="78" t="str">
        <f>E9</f>
        <v>SO 001 - Demolice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22</v>
      </c>
      <c r="D88" s="42"/>
      <c r="E88" s="42"/>
      <c r="F88" s="28" t="str">
        <f>F12</f>
        <v>Dlouhý Újezd</v>
      </c>
      <c r="G88" s="42"/>
      <c r="H88" s="42"/>
      <c r="I88" s="33" t="s">
        <v>24</v>
      </c>
      <c r="J88" s="81" t="str">
        <f>IF(J12="","",J12)</f>
        <v>10. 1. 2023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Správa a údržba silnic Plzeňského kraje, p.o.</v>
      </c>
      <c r="G90" s="42"/>
      <c r="H90" s="42"/>
      <c r="I90" s="33" t="s">
        <v>38</v>
      </c>
      <c r="J90" s="38" t="str">
        <f>E21</f>
        <v>VIN Consult, s.r.o.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41</v>
      </c>
      <c r="J91" s="38" t="str">
        <f>E24</f>
        <v>B.Gruntorádová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29.28" customHeight="1">
      <c r="A93" s="40"/>
      <c r="B93" s="41"/>
      <c r="C93" s="177" t="s">
        <v>112</v>
      </c>
      <c r="D93" s="178"/>
      <c r="E93" s="178"/>
      <c r="F93" s="178"/>
      <c r="G93" s="178"/>
      <c r="H93" s="178"/>
      <c r="I93" s="178"/>
      <c r="J93" s="179" t="s">
        <v>113</v>
      </c>
      <c r="K93" s="178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22.8" customHeight="1">
      <c r="A95" s="40"/>
      <c r="B95" s="41"/>
      <c r="C95" s="180" t="s">
        <v>114</v>
      </c>
      <c r="D95" s="42"/>
      <c r="E95" s="42"/>
      <c r="F95" s="42"/>
      <c r="G95" s="42"/>
      <c r="H95" s="42"/>
      <c r="I95" s="42"/>
      <c r="J95" s="112">
        <f>J122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115</v>
      </c>
    </row>
    <row r="96" s="9" customFormat="1" ht="24.96" customHeight="1">
      <c r="A96" s="9"/>
      <c r="B96" s="181"/>
      <c r="C96" s="182"/>
      <c r="D96" s="183" t="s">
        <v>211</v>
      </c>
      <c r="E96" s="184"/>
      <c r="F96" s="184"/>
      <c r="G96" s="184"/>
      <c r="H96" s="184"/>
      <c r="I96" s="184"/>
      <c r="J96" s="185">
        <f>J123</f>
        <v>0</v>
      </c>
      <c r="K96" s="182"/>
      <c r="L96" s="186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="10" customFormat="1" ht="19.92" customHeight="1">
      <c r="A97" s="10"/>
      <c r="B97" s="187"/>
      <c r="C97" s="188"/>
      <c r="D97" s="189" t="s">
        <v>212</v>
      </c>
      <c r="E97" s="190"/>
      <c r="F97" s="190"/>
      <c r="G97" s="190"/>
      <c r="H97" s="190"/>
      <c r="I97" s="190"/>
      <c r="J97" s="191">
        <f>J124</f>
        <v>0</v>
      </c>
      <c r="K97" s="188"/>
      <c r="L97" s="19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7"/>
      <c r="C98" s="188"/>
      <c r="D98" s="189" t="s">
        <v>213</v>
      </c>
      <c r="E98" s="190"/>
      <c r="F98" s="190"/>
      <c r="G98" s="190"/>
      <c r="H98" s="190"/>
      <c r="I98" s="190"/>
      <c r="J98" s="191">
        <f>J158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7"/>
      <c r="C99" s="188"/>
      <c r="D99" s="189" t="s">
        <v>214</v>
      </c>
      <c r="E99" s="190"/>
      <c r="F99" s="190"/>
      <c r="G99" s="190"/>
      <c r="H99" s="190"/>
      <c r="I99" s="190"/>
      <c r="J99" s="191">
        <f>J195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7"/>
      <c r="C100" s="188"/>
      <c r="D100" s="189" t="s">
        <v>215</v>
      </c>
      <c r="E100" s="190"/>
      <c r="F100" s="190"/>
      <c r="G100" s="190"/>
      <c r="H100" s="190"/>
      <c r="I100" s="190"/>
      <c r="J100" s="191">
        <f>J213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1"/>
      <c r="C101" s="182"/>
      <c r="D101" s="183" t="s">
        <v>216</v>
      </c>
      <c r="E101" s="184"/>
      <c r="F101" s="184"/>
      <c r="G101" s="184"/>
      <c r="H101" s="184"/>
      <c r="I101" s="184"/>
      <c r="J101" s="185">
        <f>J216</f>
        <v>0</v>
      </c>
      <c r="K101" s="182"/>
      <c r="L101" s="18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7"/>
      <c r="C102" s="188"/>
      <c r="D102" s="189" t="s">
        <v>217</v>
      </c>
      <c r="E102" s="190"/>
      <c r="F102" s="190"/>
      <c r="G102" s="190"/>
      <c r="H102" s="190"/>
      <c r="I102" s="190"/>
      <c r="J102" s="191">
        <f>J217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2" customFormat="1" ht="6.96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="2" customFormat="1" ht="6.96" customHeight="1">
      <c r="A108" s="40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24.96" customHeight="1">
      <c r="A109" s="40"/>
      <c r="B109" s="41"/>
      <c r="C109" s="24" t="s">
        <v>121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6.96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2" customHeight="1">
      <c r="A111" s="40"/>
      <c r="B111" s="41"/>
      <c r="C111" s="33" t="s">
        <v>16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6.5" customHeight="1">
      <c r="A112" s="40"/>
      <c r="B112" s="41"/>
      <c r="C112" s="42"/>
      <c r="D112" s="42"/>
      <c r="E112" s="176" t="str">
        <f>E7</f>
        <v>Most ev.č. 19853-3 Dlouhý Újezd - rekonstrukce</v>
      </c>
      <c r="F112" s="33"/>
      <c r="G112" s="33"/>
      <c r="H112" s="33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2" customHeight="1">
      <c r="A113" s="40"/>
      <c r="B113" s="41"/>
      <c r="C113" s="33" t="s">
        <v>109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16.5" customHeight="1">
      <c r="A114" s="40"/>
      <c r="B114" s="41"/>
      <c r="C114" s="42"/>
      <c r="D114" s="42"/>
      <c r="E114" s="78" t="str">
        <f>E9</f>
        <v>SO 001 - Demolice</v>
      </c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6.96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2" customHeight="1">
      <c r="A116" s="40"/>
      <c r="B116" s="41"/>
      <c r="C116" s="33" t="s">
        <v>22</v>
      </c>
      <c r="D116" s="42"/>
      <c r="E116" s="42"/>
      <c r="F116" s="28" t="str">
        <f>F12</f>
        <v>Dlouhý Újezd</v>
      </c>
      <c r="G116" s="42"/>
      <c r="H116" s="42"/>
      <c r="I116" s="33" t="s">
        <v>24</v>
      </c>
      <c r="J116" s="81" t="str">
        <f>IF(J12="","",J12)</f>
        <v>10. 1. 2023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6.96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5.15" customHeight="1">
      <c r="A118" s="40"/>
      <c r="B118" s="41"/>
      <c r="C118" s="33" t="s">
        <v>30</v>
      </c>
      <c r="D118" s="42"/>
      <c r="E118" s="42"/>
      <c r="F118" s="28" t="str">
        <f>E15</f>
        <v>Správa a údržba silnic Plzeňského kraje, p.o.</v>
      </c>
      <c r="G118" s="42"/>
      <c r="H118" s="42"/>
      <c r="I118" s="33" t="s">
        <v>38</v>
      </c>
      <c r="J118" s="38" t="str">
        <f>E21</f>
        <v>VIN Consult, s.r.o.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5.15" customHeight="1">
      <c r="A119" s="40"/>
      <c r="B119" s="41"/>
      <c r="C119" s="33" t="s">
        <v>36</v>
      </c>
      <c r="D119" s="42"/>
      <c r="E119" s="42"/>
      <c r="F119" s="28" t="str">
        <f>IF(E18="","",E18)</f>
        <v>Vyplň údaj</v>
      </c>
      <c r="G119" s="42"/>
      <c r="H119" s="42"/>
      <c r="I119" s="33" t="s">
        <v>41</v>
      </c>
      <c r="J119" s="38" t="str">
        <f>E24</f>
        <v>B.Gruntorádová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10.32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11" customFormat="1" ht="29.28" customHeight="1">
      <c r="A121" s="193"/>
      <c r="B121" s="194"/>
      <c r="C121" s="195" t="s">
        <v>122</v>
      </c>
      <c r="D121" s="196" t="s">
        <v>69</v>
      </c>
      <c r="E121" s="196" t="s">
        <v>65</v>
      </c>
      <c r="F121" s="196" t="s">
        <v>66</v>
      </c>
      <c r="G121" s="196" t="s">
        <v>123</v>
      </c>
      <c r="H121" s="196" t="s">
        <v>124</v>
      </c>
      <c r="I121" s="196" t="s">
        <v>125</v>
      </c>
      <c r="J121" s="197" t="s">
        <v>113</v>
      </c>
      <c r="K121" s="198" t="s">
        <v>126</v>
      </c>
      <c r="L121" s="199"/>
      <c r="M121" s="102" t="s">
        <v>1</v>
      </c>
      <c r="N121" s="103" t="s">
        <v>48</v>
      </c>
      <c r="O121" s="103" t="s">
        <v>127</v>
      </c>
      <c r="P121" s="103" t="s">
        <v>128</v>
      </c>
      <c r="Q121" s="103" t="s">
        <v>129</v>
      </c>
      <c r="R121" s="103" t="s">
        <v>130</v>
      </c>
      <c r="S121" s="103" t="s">
        <v>131</v>
      </c>
      <c r="T121" s="104" t="s">
        <v>132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="2" customFormat="1" ht="22.8" customHeight="1">
      <c r="A122" s="40"/>
      <c r="B122" s="41"/>
      <c r="C122" s="109" t="s">
        <v>133</v>
      </c>
      <c r="D122" s="42"/>
      <c r="E122" s="42"/>
      <c r="F122" s="42"/>
      <c r="G122" s="42"/>
      <c r="H122" s="42"/>
      <c r="I122" s="42"/>
      <c r="J122" s="200">
        <f>BK122</f>
        <v>0</v>
      </c>
      <c r="K122" s="42"/>
      <c r="L122" s="46"/>
      <c r="M122" s="105"/>
      <c r="N122" s="201"/>
      <c r="O122" s="106"/>
      <c r="P122" s="202">
        <f>P123+P216</f>
        <v>0</v>
      </c>
      <c r="Q122" s="106"/>
      <c r="R122" s="202">
        <f>R123+R216</f>
        <v>10.660987199999999</v>
      </c>
      <c r="S122" s="106"/>
      <c r="T122" s="203">
        <f>T123+T216</f>
        <v>273.67329999999998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83</v>
      </c>
      <c r="AU122" s="18" t="s">
        <v>115</v>
      </c>
      <c r="BK122" s="204">
        <f>BK123+BK216</f>
        <v>0</v>
      </c>
    </row>
    <row r="123" s="12" customFormat="1" ht="25.92" customHeight="1">
      <c r="A123" s="12"/>
      <c r="B123" s="205"/>
      <c r="C123" s="206"/>
      <c r="D123" s="207" t="s">
        <v>83</v>
      </c>
      <c r="E123" s="208" t="s">
        <v>218</v>
      </c>
      <c r="F123" s="208" t="s">
        <v>219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P124+P158+P195+P213</f>
        <v>0</v>
      </c>
      <c r="Q123" s="213"/>
      <c r="R123" s="214">
        <f>R124+R158+R195+R213</f>
        <v>10.660987199999999</v>
      </c>
      <c r="S123" s="213"/>
      <c r="T123" s="215">
        <f>T124+T158+T195+T213</f>
        <v>273.26130000000001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92</v>
      </c>
      <c r="AT123" s="217" t="s">
        <v>83</v>
      </c>
      <c r="AU123" s="217" t="s">
        <v>84</v>
      </c>
      <c r="AY123" s="216" t="s">
        <v>137</v>
      </c>
      <c r="BK123" s="218">
        <f>BK124+BK158+BK195+BK213</f>
        <v>0</v>
      </c>
    </row>
    <row r="124" s="12" customFormat="1" ht="22.8" customHeight="1">
      <c r="A124" s="12"/>
      <c r="B124" s="205"/>
      <c r="C124" s="206"/>
      <c r="D124" s="207" t="s">
        <v>83</v>
      </c>
      <c r="E124" s="219" t="s">
        <v>92</v>
      </c>
      <c r="F124" s="219" t="s">
        <v>220</v>
      </c>
      <c r="G124" s="206"/>
      <c r="H124" s="206"/>
      <c r="I124" s="209"/>
      <c r="J124" s="220">
        <f>BK124</f>
        <v>0</v>
      </c>
      <c r="K124" s="206"/>
      <c r="L124" s="211"/>
      <c r="M124" s="212"/>
      <c r="N124" s="213"/>
      <c r="O124" s="213"/>
      <c r="P124" s="214">
        <f>SUM(P125:P157)</f>
        <v>0</v>
      </c>
      <c r="Q124" s="213"/>
      <c r="R124" s="214">
        <f>SUM(R125:R157)</f>
        <v>0.80940000000000001</v>
      </c>
      <c r="S124" s="213"/>
      <c r="T124" s="215">
        <f>SUM(T125:T157)</f>
        <v>51.467499999999994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6" t="s">
        <v>92</v>
      </c>
      <c r="AT124" s="217" t="s">
        <v>83</v>
      </c>
      <c r="AU124" s="217" t="s">
        <v>92</v>
      </c>
      <c r="AY124" s="216" t="s">
        <v>137</v>
      </c>
      <c r="BK124" s="218">
        <f>SUM(BK125:BK157)</f>
        <v>0</v>
      </c>
    </row>
    <row r="125" s="2" customFormat="1" ht="33" customHeight="1">
      <c r="A125" s="40"/>
      <c r="B125" s="41"/>
      <c r="C125" s="221" t="s">
        <v>92</v>
      </c>
      <c r="D125" s="221" t="s">
        <v>140</v>
      </c>
      <c r="E125" s="222" t="s">
        <v>221</v>
      </c>
      <c r="F125" s="223" t="s">
        <v>222</v>
      </c>
      <c r="G125" s="224" t="s">
        <v>168</v>
      </c>
      <c r="H125" s="225">
        <v>1</v>
      </c>
      <c r="I125" s="226"/>
      <c r="J125" s="227">
        <f>ROUND(I125*H125,2)</f>
        <v>0</v>
      </c>
      <c r="K125" s="228"/>
      <c r="L125" s="46"/>
      <c r="M125" s="229" t="s">
        <v>1</v>
      </c>
      <c r="N125" s="230" t="s">
        <v>49</v>
      </c>
      <c r="O125" s="93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3" t="s">
        <v>157</v>
      </c>
      <c r="AT125" s="233" t="s">
        <v>140</v>
      </c>
      <c r="AU125" s="233" t="s">
        <v>94</v>
      </c>
      <c r="AY125" s="18" t="s">
        <v>137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8" t="s">
        <v>92</v>
      </c>
      <c r="BK125" s="234">
        <f>ROUND(I125*H125,2)</f>
        <v>0</v>
      </c>
      <c r="BL125" s="18" t="s">
        <v>157</v>
      </c>
      <c r="BM125" s="233" t="s">
        <v>223</v>
      </c>
    </row>
    <row r="126" s="2" customFormat="1">
      <c r="A126" s="40"/>
      <c r="B126" s="41"/>
      <c r="C126" s="42"/>
      <c r="D126" s="235" t="s">
        <v>146</v>
      </c>
      <c r="E126" s="42"/>
      <c r="F126" s="236" t="s">
        <v>224</v>
      </c>
      <c r="G126" s="42"/>
      <c r="H126" s="42"/>
      <c r="I126" s="237"/>
      <c r="J126" s="42"/>
      <c r="K126" s="42"/>
      <c r="L126" s="46"/>
      <c r="M126" s="238"/>
      <c r="N126" s="239"/>
      <c r="O126" s="93"/>
      <c r="P126" s="93"/>
      <c r="Q126" s="93"/>
      <c r="R126" s="93"/>
      <c r="S126" s="93"/>
      <c r="T126" s="94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146</v>
      </c>
      <c r="AU126" s="18" t="s">
        <v>94</v>
      </c>
    </row>
    <row r="127" s="2" customFormat="1" ht="37.8" customHeight="1">
      <c r="A127" s="40"/>
      <c r="B127" s="41"/>
      <c r="C127" s="221" t="s">
        <v>94</v>
      </c>
      <c r="D127" s="221" t="s">
        <v>140</v>
      </c>
      <c r="E127" s="222" t="s">
        <v>225</v>
      </c>
      <c r="F127" s="223" t="s">
        <v>226</v>
      </c>
      <c r="G127" s="224" t="s">
        <v>168</v>
      </c>
      <c r="H127" s="225">
        <v>1</v>
      </c>
      <c r="I127" s="226"/>
      <c r="J127" s="227">
        <f>ROUND(I127*H127,2)</f>
        <v>0</v>
      </c>
      <c r="K127" s="228"/>
      <c r="L127" s="46"/>
      <c r="M127" s="229" t="s">
        <v>1</v>
      </c>
      <c r="N127" s="230" t="s">
        <v>49</v>
      </c>
      <c r="O127" s="93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3" t="s">
        <v>157</v>
      </c>
      <c r="AT127" s="233" t="s">
        <v>140</v>
      </c>
      <c r="AU127" s="233" t="s">
        <v>94</v>
      </c>
      <c r="AY127" s="18" t="s">
        <v>137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8" t="s">
        <v>92</v>
      </c>
      <c r="BK127" s="234">
        <f>ROUND(I127*H127,2)</f>
        <v>0</v>
      </c>
      <c r="BL127" s="18" t="s">
        <v>157</v>
      </c>
      <c r="BM127" s="233" t="s">
        <v>227</v>
      </c>
    </row>
    <row r="128" s="2" customFormat="1">
      <c r="A128" s="40"/>
      <c r="B128" s="41"/>
      <c r="C128" s="42"/>
      <c r="D128" s="235" t="s">
        <v>146</v>
      </c>
      <c r="E128" s="42"/>
      <c r="F128" s="236" t="s">
        <v>224</v>
      </c>
      <c r="G128" s="42"/>
      <c r="H128" s="42"/>
      <c r="I128" s="237"/>
      <c r="J128" s="42"/>
      <c r="K128" s="42"/>
      <c r="L128" s="46"/>
      <c r="M128" s="238"/>
      <c r="N128" s="239"/>
      <c r="O128" s="93"/>
      <c r="P128" s="93"/>
      <c r="Q128" s="93"/>
      <c r="R128" s="93"/>
      <c r="S128" s="93"/>
      <c r="T128" s="94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146</v>
      </c>
      <c r="AU128" s="18" t="s">
        <v>94</v>
      </c>
    </row>
    <row r="129" s="2" customFormat="1" ht="49.05" customHeight="1">
      <c r="A129" s="40"/>
      <c r="B129" s="41"/>
      <c r="C129" s="221" t="s">
        <v>152</v>
      </c>
      <c r="D129" s="221" t="s">
        <v>140</v>
      </c>
      <c r="E129" s="222" t="s">
        <v>228</v>
      </c>
      <c r="F129" s="223" t="s">
        <v>229</v>
      </c>
      <c r="G129" s="224" t="s">
        <v>230</v>
      </c>
      <c r="H129" s="225">
        <v>17.5</v>
      </c>
      <c r="I129" s="226"/>
      <c r="J129" s="227">
        <f>ROUND(I129*H129,2)</f>
        <v>0</v>
      </c>
      <c r="K129" s="228"/>
      <c r="L129" s="46"/>
      <c r="M129" s="229" t="s">
        <v>1</v>
      </c>
      <c r="N129" s="230" t="s">
        <v>49</v>
      </c>
      <c r="O129" s="93"/>
      <c r="P129" s="231">
        <f>O129*H129</f>
        <v>0</v>
      </c>
      <c r="Q129" s="231">
        <v>0</v>
      </c>
      <c r="R129" s="231">
        <f>Q129*H129</f>
        <v>0</v>
      </c>
      <c r="S129" s="231">
        <v>0.20499999999999999</v>
      </c>
      <c r="T129" s="232">
        <f>S129*H129</f>
        <v>3.5874999999999999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3" t="s">
        <v>157</v>
      </c>
      <c r="AT129" s="233" t="s">
        <v>140</v>
      </c>
      <c r="AU129" s="233" t="s">
        <v>94</v>
      </c>
      <c r="AY129" s="18" t="s">
        <v>137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8" t="s">
        <v>92</v>
      </c>
      <c r="BK129" s="234">
        <f>ROUND(I129*H129,2)</f>
        <v>0</v>
      </c>
      <c r="BL129" s="18" t="s">
        <v>157</v>
      </c>
      <c r="BM129" s="233" t="s">
        <v>231</v>
      </c>
    </row>
    <row r="130" s="2" customFormat="1">
      <c r="A130" s="40"/>
      <c r="B130" s="41"/>
      <c r="C130" s="42"/>
      <c r="D130" s="235" t="s">
        <v>146</v>
      </c>
      <c r="E130" s="42"/>
      <c r="F130" s="236" t="s">
        <v>232</v>
      </c>
      <c r="G130" s="42"/>
      <c r="H130" s="42"/>
      <c r="I130" s="237"/>
      <c r="J130" s="42"/>
      <c r="K130" s="42"/>
      <c r="L130" s="46"/>
      <c r="M130" s="238"/>
      <c r="N130" s="239"/>
      <c r="O130" s="93"/>
      <c r="P130" s="93"/>
      <c r="Q130" s="93"/>
      <c r="R130" s="93"/>
      <c r="S130" s="93"/>
      <c r="T130" s="94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146</v>
      </c>
      <c r="AU130" s="18" t="s">
        <v>94</v>
      </c>
    </row>
    <row r="131" s="13" customFormat="1">
      <c r="A131" s="13"/>
      <c r="B131" s="246"/>
      <c r="C131" s="247"/>
      <c r="D131" s="235" t="s">
        <v>233</v>
      </c>
      <c r="E131" s="248" t="s">
        <v>1</v>
      </c>
      <c r="F131" s="249" t="s">
        <v>234</v>
      </c>
      <c r="G131" s="247"/>
      <c r="H131" s="250">
        <v>17.5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6" t="s">
        <v>233</v>
      </c>
      <c r="AU131" s="256" t="s">
        <v>94</v>
      </c>
      <c r="AV131" s="13" t="s">
        <v>94</v>
      </c>
      <c r="AW131" s="13" t="s">
        <v>40</v>
      </c>
      <c r="AX131" s="13" t="s">
        <v>92</v>
      </c>
      <c r="AY131" s="256" t="s">
        <v>137</v>
      </c>
    </row>
    <row r="132" s="2" customFormat="1" ht="49.05" customHeight="1">
      <c r="A132" s="40"/>
      <c r="B132" s="41"/>
      <c r="C132" s="221" t="s">
        <v>157</v>
      </c>
      <c r="D132" s="221" t="s">
        <v>140</v>
      </c>
      <c r="E132" s="222" t="s">
        <v>235</v>
      </c>
      <c r="F132" s="223" t="s">
        <v>236</v>
      </c>
      <c r="G132" s="224" t="s">
        <v>237</v>
      </c>
      <c r="H132" s="225">
        <v>25.199999999999999</v>
      </c>
      <c r="I132" s="226"/>
      <c r="J132" s="227">
        <f>ROUND(I132*H132,2)</f>
        <v>0</v>
      </c>
      <c r="K132" s="228"/>
      <c r="L132" s="46"/>
      <c r="M132" s="229" t="s">
        <v>1</v>
      </c>
      <c r="N132" s="230" t="s">
        <v>49</v>
      </c>
      <c r="O132" s="93"/>
      <c r="P132" s="231">
        <f>O132*H132</f>
        <v>0</v>
      </c>
      <c r="Q132" s="231">
        <v>0</v>
      </c>
      <c r="R132" s="231">
        <f>Q132*H132</f>
        <v>0</v>
      </c>
      <c r="S132" s="231">
        <v>1.8999999999999999</v>
      </c>
      <c r="T132" s="232">
        <f>S132*H132</f>
        <v>47.879999999999995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3" t="s">
        <v>157</v>
      </c>
      <c r="AT132" s="233" t="s">
        <v>140</v>
      </c>
      <c r="AU132" s="233" t="s">
        <v>94</v>
      </c>
      <c r="AY132" s="18" t="s">
        <v>137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92</v>
      </c>
      <c r="BK132" s="234">
        <f>ROUND(I132*H132,2)</f>
        <v>0</v>
      </c>
      <c r="BL132" s="18" t="s">
        <v>157</v>
      </c>
      <c r="BM132" s="233" t="s">
        <v>238</v>
      </c>
    </row>
    <row r="133" s="2" customFormat="1">
      <c r="A133" s="40"/>
      <c r="B133" s="41"/>
      <c r="C133" s="42"/>
      <c r="D133" s="235" t="s">
        <v>146</v>
      </c>
      <c r="E133" s="42"/>
      <c r="F133" s="236" t="s">
        <v>239</v>
      </c>
      <c r="G133" s="42"/>
      <c r="H133" s="42"/>
      <c r="I133" s="237"/>
      <c r="J133" s="42"/>
      <c r="K133" s="42"/>
      <c r="L133" s="46"/>
      <c r="M133" s="238"/>
      <c r="N133" s="239"/>
      <c r="O133" s="93"/>
      <c r="P133" s="93"/>
      <c r="Q133" s="93"/>
      <c r="R133" s="93"/>
      <c r="S133" s="93"/>
      <c r="T133" s="94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146</v>
      </c>
      <c r="AU133" s="18" t="s">
        <v>94</v>
      </c>
    </row>
    <row r="134" s="14" customFormat="1">
      <c r="A134" s="14"/>
      <c r="B134" s="257"/>
      <c r="C134" s="258"/>
      <c r="D134" s="235" t="s">
        <v>233</v>
      </c>
      <c r="E134" s="259" t="s">
        <v>1</v>
      </c>
      <c r="F134" s="260" t="s">
        <v>240</v>
      </c>
      <c r="G134" s="258"/>
      <c r="H134" s="259" t="s">
        <v>1</v>
      </c>
      <c r="I134" s="261"/>
      <c r="J134" s="258"/>
      <c r="K134" s="258"/>
      <c r="L134" s="262"/>
      <c r="M134" s="263"/>
      <c r="N134" s="264"/>
      <c r="O134" s="264"/>
      <c r="P134" s="264"/>
      <c r="Q134" s="264"/>
      <c r="R134" s="264"/>
      <c r="S134" s="264"/>
      <c r="T134" s="26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6" t="s">
        <v>233</v>
      </c>
      <c r="AU134" s="266" t="s">
        <v>94</v>
      </c>
      <c r="AV134" s="14" t="s">
        <v>92</v>
      </c>
      <c r="AW134" s="14" t="s">
        <v>40</v>
      </c>
      <c r="AX134" s="14" t="s">
        <v>84</v>
      </c>
      <c r="AY134" s="266" t="s">
        <v>137</v>
      </c>
    </row>
    <row r="135" s="13" customFormat="1">
      <c r="A135" s="13"/>
      <c r="B135" s="246"/>
      <c r="C135" s="247"/>
      <c r="D135" s="235" t="s">
        <v>233</v>
      </c>
      <c r="E135" s="248" t="s">
        <v>1</v>
      </c>
      <c r="F135" s="249" t="s">
        <v>241</v>
      </c>
      <c r="G135" s="247"/>
      <c r="H135" s="250">
        <v>25.199999999999999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6" t="s">
        <v>233</v>
      </c>
      <c r="AU135" s="256" t="s">
        <v>94</v>
      </c>
      <c r="AV135" s="13" t="s">
        <v>94</v>
      </c>
      <c r="AW135" s="13" t="s">
        <v>40</v>
      </c>
      <c r="AX135" s="13" t="s">
        <v>92</v>
      </c>
      <c r="AY135" s="256" t="s">
        <v>137</v>
      </c>
    </row>
    <row r="136" s="2" customFormat="1" ht="21.75" customHeight="1">
      <c r="A136" s="40"/>
      <c r="B136" s="41"/>
      <c r="C136" s="221" t="s">
        <v>136</v>
      </c>
      <c r="D136" s="221" t="s">
        <v>140</v>
      </c>
      <c r="E136" s="222" t="s">
        <v>242</v>
      </c>
      <c r="F136" s="223" t="s">
        <v>243</v>
      </c>
      <c r="G136" s="224" t="s">
        <v>230</v>
      </c>
      <c r="H136" s="225">
        <v>30</v>
      </c>
      <c r="I136" s="226"/>
      <c r="J136" s="227">
        <f>ROUND(I136*H136,2)</f>
        <v>0</v>
      </c>
      <c r="K136" s="228"/>
      <c r="L136" s="46"/>
      <c r="M136" s="229" t="s">
        <v>1</v>
      </c>
      <c r="N136" s="230" t="s">
        <v>49</v>
      </c>
      <c r="O136" s="93"/>
      <c r="P136" s="231">
        <f>O136*H136</f>
        <v>0</v>
      </c>
      <c r="Q136" s="231">
        <v>0.026980000000000001</v>
      </c>
      <c r="R136" s="231">
        <f>Q136*H136</f>
        <v>0.80940000000000001</v>
      </c>
      <c r="S136" s="231">
        <v>0</v>
      </c>
      <c r="T136" s="232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3" t="s">
        <v>157</v>
      </c>
      <c r="AT136" s="233" t="s">
        <v>140</v>
      </c>
      <c r="AU136" s="233" t="s">
        <v>94</v>
      </c>
      <c r="AY136" s="18" t="s">
        <v>137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8" t="s">
        <v>92</v>
      </c>
      <c r="BK136" s="234">
        <f>ROUND(I136*H136,2)</f>
        <v>0</v>
      </c>
      <c r="BL136" s="18" t="s">
        <v>157</v>
      </c>
      <c r="BM136" s="233" t="s">
        <v>244</v>
      </c>
    </row>
    <row r="137" s="2" customFormat="1">
      <c r="A137" s="40"/>
      <c r="B137" s="41"/>
      <c r="C137" s="42"/>
      <c r="D137" s="235" t="s">
        <v>146</v>
      </c>
      <c r="E137" s="42"/>
      <c r="F137" s="236" t="s">
        <v>245</v>
      </c>
      <c r="G137" s="42"/>
      <c r="H137" s="42"/>
      <c r="I137" s="237"/>
      <c r="J137" s="42"/>
      <c r="K137" s="42"/>
      <c r="L137" s="46"/>
      <c r="M137" s="238"/>
      <c r="N137" s="239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146</v>
      </c>
      <c r="AU137" s="18" t="s">
        <v>94</v>
      </c>
    </row>
    <row r="138" s="13" customFormat="1">
      <c r="A138" s="13"/>
      <c r="B138" s="246"/>
      <c r="C138" s="247"/>
      <c r="D138" s="235" t="s">
        <v>233</v>
      </c>
      <c r="E138" s="248" t="s">
        <v>1</v>
      </c>
      <c r="F138" s="249" t="s">
        <v>246</v>
      </c>
      <c r="G138" s="247"/>
      <c r="H138" s="250">
        <v>30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233</v>
      </c>
      <c r="AU138" s="256" t="s">
        <v>94</v>
      </c>
      <c r="AV138" s="13" t="s">
        <v>94</v>
      </c>
      <c r="AW138" s="13" t="s">
        <v>40</v>
      </c>
      <c r="AX138" s="13" t="s">
        <v>92</v>
      </c>
      <c r="AY138" s="256" t="s">
        <v>137</v>
      </c>
    </row>
    <row r="139" s="2" customFormat="1" ht="44.25" customHeight="1">
      <c r="A139" s="40"/>
      <c r="B139" s="41"/>
      <c r="C139" s="221" t="s">
        <v>165</v>
      </c>
      <c r="D139" s="221" t="s">
        <v>140</v>
      </c>
      <c r="E139" s="222" t="s">
        <v>247</v>
      </c>
      <c r="F139" s="223" t="s">
        <v>248</v>
      </c>
      <c r="G139" s="224" t="s">
        <v>237</v>
      </c>
      <c r="H139" s="225">
        <v>25.199999999999999</v>
      </c>
      <c r="I139" s="226"/>
      <c r="J139" s="227">
        <f>ROUND(I139*H139,2)</f>
        <v>0</v>
      </c>
      <c r="K139" s="228"/>
      <c r="L139" s="46"/>
      <c r="M139" s="229" t="s">
        <v>1</v>
      </c>
      <c r="N139" s="230" t="s">
        <v>49</v>
      </c>
      <c r="O139" s="93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3" t="s">
        <v>157</v>
      </c>
      <c r="AT139" s="233" t="s">
        <v>140</v>
      </c>
      <c r="AU139" s="233" t="s">
        <v>94</v>
      </c>
      <c r="AY139" s="18" t="s">
        <v>137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92</v>
      </c>
      <c r="BK139" s="234">
        <f>ROUND(I139*H139,2)</f>
        <v>0</v>
      </c>
      <c r="BL139" s="18" t="s">
        <v>157</v>
      </c>
      <c r="BM139" s="233" t="s">
        <v>249</v>
      </c>
    </row>
    <row r="140" s="2" customFormat="1">
      <c r="A140" s="40"/>
      <c r="B140" s="41"/>
      <c r="C140" s="42"/>
      <c r="D140" s="235" t="s">
        <v>146</v>
      </c>
      <c r="E140" s="42"/>
      <c r="F140" s="236" t="s">
        <v>250</v>
      </c>
      <c r="G140" s="42"/>
      <c r="H140" s="42"/>
      <c r="I140" s="237"/>
      <c r="J140" s="42"/>
      <c r="K140" s="42"/>
      <c r="L140" s="46"/>
      <c r="M140" s="238"/>
      <c r="N140" s="239"/>
      <c r="O140" s="93"/>
      <c r="P140" s="93"/>
      <c r="Q140" s="93"/>
      <c r="R140" s="93"/>
      <c r="S140" s="93"/>
      <c r="T140" s="94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146</v>
      </c>
      <c r="AU140" s="18" t="s">
        <v>94</v>
      </c>
    </row>
    <row r="141" s="13" customFormat="1">
      <c r="A141" s="13"/>
      <c r="B141" s="246"/>
      <c r="C141" s="247"/>
      <c r="D141" s="235" t="s">
        <v>233</v>
      </c>
      <c r="E141" s="248" t="s">
        <v>1</v>
      </c>
      <c r="F141" s="249" t="s">
        <v>251</v>
      </c>
      <c r="G141" s="247"/>
      <c r="H141" s="250">
        <v>25.199999999999999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6" t="s">
        <v>233</v>
      </c>
      <c r="AU141" s="256" t="s">
        <v>94</v>
      </c>
      <c r="AV141" s="13" t="s">
        <v>94</v>
      </c>
      <c r="AW141" s="13" t="s">
        <v>40</v>
      </c>
      <c r="AX141" s="13" t="s">
        <v>92</v>
      </c>
      <c r="AY141" s="256" t="s">
        <v>137</v>
      </c>
    </row>
    <row r="142" s="2" customFormat="1" ht="49.05" customHeight="1">
      <c r="A142" s="40"/>
      <c r="B142" s="41"/>
      <c r="C142" s="221" t="s">
        <v>173</v>
      </c>
      <c r="D142" s="221" t="s">
        <v>140</v>
      </c>
      <c r="E142" s="222" t="s">
        <v>252</v>
      </c>
      <c r="F142" s="223" t="s">
        <v>253</v>
      </c>
      <c r="G142" s="224" t="s">
        <v>237</v>
      </c>
      <c r="H142" s="225">
        <v>342.5</v>
      </c>
      <c r="I142" s="226"/>
      <c r="J142" s="227">
        <f>ROUND(I142*H142,2)</f>
        <v>0</v>
      </c>
      <c r="K142" s="228"/>
      <c r="L142" s="46"/>
      <c r="M142" s="229" t="s">
        <v>1</v>
      </c>
      <c r="N142" s="230" t="s">
        <v>49</v>
      </c>
      <c r="O142" s="93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157</v>
      </c>
      <c r="AT142" s="233" t="s">
        <v>140</v>
      </c>
      <c r="AU142" s="233" t="s">
        <v>94</v>
      </c>
      <c r="AY142" s="18" t="s">
        <v>137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92</v>
      </c>
      <c r="BK142" s="234">
        <f>ROUND(I142*H142,2)</f>
        <v>0</v>
      </c>
      <c r="BL142" s="18" t="s">
        <v>157</v>
      </c>
      <c r="BM142" s="233" t="s">
        <v>254</v>
      </c>
    </row>
    <row r="143" s="2" customFormat="1">
      <c r="A143" s="40"/>
      <c r="B143" s="41"/>
      <c r="C143" s="42"/>
      <c r="D143" s="235" t="s">
        <v>146</v>
      </c>
      <c r="E143" s="42"/>
      <c r="F143" s="236" t="s">
        <v>224</v>
      </c>
      <c r="G143" s="42"/>
      <c r="H143" s="42"/>
      <c r="I143" s="237"/>
      <c r="J143" s="42"/>
      <c r="K143" s="42"/>
      <c r="L143" s="46"/>
      <c r="M143" s="238"/>
      <c r="N143" s="239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146</v>
      </c>
      <c r="AU143" s="18" t="s">
        <v>94</v>
      </c>
    </row>
    <row r="144" s="13" customFormat="1">
      <c r="A144" s="13"/>
      <c r="B144" s="246"/>
      <c r="C144" s="247"/>
      <c r="D144" s="235" t="s">
        <v>233</v>
      </c>
      <c r="E144" s="248" t="s">
        <v>1</v>
      </c>
      <c r="F144" s="249" t="s">
        <v>255</v>
      </c>
      <c r="G144" s="247"/>
      <c r="H144" s="250">
        <v>350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6" t="s">
        <v>233</v>
      </c>
      <c r="AU144" s="256" t="s">
        <v>94</v>
      </c>
      <c r="AV144" s="13" t="s">
        <v>94</v>
      </c>
      <c r="AW144" s="13" t="s">
        <v>40</v>
      </c>
      <c r="AX144" s="13" t="s">
        <v>84</v>
      </c>
      <c r="AY144" s="256" t="s">
        <v>137</v>
      </c>
    </row>
    <row r="145" s="13" customFormat="1">
      <c r="A145" s="13"/>
      <c r="B145" s="246"/>
      <c r="C145" s="247"/>
      <c r="D145" s="235" t="s">
        <v>233</v>
      </c>
      <c r="E145" s="248" t="s">
        <v>1</v>
      </c>
      <c r="F145" s="249" t="s">
        <v>256</v>
      </c>
      <c r="G145" s="247"/>
      <c r="H145" s="250">
        <v>-7.5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6" t="s">
        <v>233</v>
      </c>
      <c r="AU145" s="256" t="s">
        <v>94</v>
      </c>
      <c r="AV145" s="13" t="s">
        <v>94</v>
      </c>
      <c r="AW145" s="13" t="s">
        <v>40</v>
      </c>
      <c r="AX145" s="13" t="s">
        <v>84</v>
      </c>
      <c r="AY145" s="256" t="s">
        <v>137</v>
      </c>
    </row>
    <row r="146" s="15" customFormat="1">
      <c r="A146" s="15"/>
      <c r="B146" s="267"/>
      <c r="C146" s="268"/>
      <c r="D146" s="235" t="s">
        <v>233</v>
      </c>
      <c r="E146" s="269" t="s">
        <v>1</v>
      </c>
      <c r="F146" s="270" t="s">
        <v>257</v>
      </c>
      <c r="G146" s="268"/>
      <c r="H146" s="271">
        <v>342.5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7" t="s">
        <v>233</v>
      </c>
      <c r="AU146" s="277" t="s">
        <v>94</v>
      </c>
      <c r="AV146" s="15" t="s">
        <v>157</v>
      </c>
      <c r="AW146" s="15" t="s">
        <v>40</v>
      </c>
      <c r="AX146" s="15" t="s">
        <v>92</v>
      </c>
      <c r="AY146" s="277" t="s">
        <v>137</v>
      </c>
    </row>
    <row r="147" s="2" customFormat="1" ht="62.7" customHeight="1">
      <c r="A147" s="40"/>
      <c r="B147" s="41"/>
      <c r="C147" s="221" t="s">
        <v>180</v>
      </c>
      <c r="D147" s="221" t="s">
        <v>140</v>
      </c>
      <c r="E147" s="222" t="s">
        <v>258</v>
      </c>
      <c r="F147" s="223" t="s">
        <v>259</v>
      </c>
      <c r="G147" s="224" t="s">
        <v>237</v>
      </c>
      <c r="H147" s="225">
        <v>7.5</v>
      </c>
      <c r="I147" s="226"/>
      <c r="J147" s="227">
        <f>ROUND(I147*H147,2)</f>
        <v>0</v>
      </c>
      <c r="K147" s="228"/>
      <c r="L147" s="46"/>
      <c r="M147" s="229" t="s">
        <v>1</v>
      </c>
      <c r="N147" s="230" t="s">
        <v>49</v>
      </c>
      <c r="O147" s="93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3" t="s">
        <v>157</v>
      </c>
      <c r="AT147" s="233" t="s">
        <v>140</v>
      </c>
      <c r="AU147" s="233" t="s">
        <v>94</v>
      </c>
      <c r="AY147" s="18" t="s">
        <v>137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8" t="s">
        <v>92</v>
      </c>
      <c r="BK147" s="234">
        <f>ROUND(I147*H147,2)</f>
        <v>0</v>
      </c>
      <c r="BL147" s="18" t="s">
        <v>157</v>
      </c>
      <c r="BM147" s="233" t="s">
        <v>260</v>
      </c>
    </row>
    <row r="148" s="2" customFormat="1">
      <c r="A148" s="40"/>
      <c r="B148" s="41"/>
      <c r="C148" s="42"/>
      <c r="D148" s="235" t="s">
        <v>146</v>
      </c>
      <c r="E148" s="42"/>
      <c r="F148" s="236" t="s">
        <v>261</v>
      </c>
      <c r="G148" s="42"/>
      <c r="H148" s="42"/>
      <c r="I148" s="237"/>
      <c r="J148" s="42"/>
      <c r="K148" s="42"/>
      <c r="L148" s="46"/>
      <c r="M148" s="238"/>
      <c r="N148" s="239"/>
      <c r="O148" s="93"/>
      <c r="P148" s="93"/>
      <c r="Q148" s="93"/>
      <c r="R148" s="93"/>
      <c r="S148" s="93"/>
      <c r="T148" s="94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8" t="s">
        <v>146</v>
      </c>
      <c r="AU148" s="18" t="s">
        <v>94</v>
      </c>
    </row>
    <row r="149" s="13" customFormat="1">
      <c r="A149" s="13"/>
      <c r="B149" s="246"/>
      <c r="C149" s="247"/>
      <c r="D149" s="235" t="s">
        <v>233</v>
      </c>
      <c r="E149" s="248" t="s">
        <v>1</v>
      </c>
      <c r="F149" s="249" t="s">
        <v>262</v>
      </c>
      <c r="G149" s="247"/>
      <c r="H149" s="250">
        <v>7.5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6" t="s">
        <v>233</v>
      </c>
      <c r="AU149" s="256" t="s">
        <v>94</v>
      </c>
      <c r="AV149" s="13" t="s">
        <v>94</v>
      </c>
      <c r="AW149" s="13" t="s">
        <v>40</v>
      </c>
      <c r="AX149" s="13" t="s">
        <v>92</v>
      </c>
      <c r="AY149" s="256" t="s">
        <v>137</v>
      </c>
    </row>
    <row r="150" s="2" customFormat="1" ht="44.25" customHeight="1">
      <c r="A150" s="40"/>
      <c r="B150" s="41"/>
      <c r="C150" s="221" t="s">
        <v>183</v>
      </c>
      <c r="D150" s="221" t="s">
        <v>140</v>
      </c>
      <c r="E150" s="222" t="s">
        <v>263</v>
      </c>
      <c r="F150" s="223" t="s">
        <v>264</v>
      </c>
      <c r="G150" s="224" t="s">
        <v>265</v>
      </c>
      <c r="H150" s="225">
        <v>734</v>
      </c>
      <c r="I150" s="226"/>
      <c r="J150" s="227">
        <f>ROUND(I150*H150,2)</f>
        <v>0</v>
      </c>
      <c r="K150" s="228"/>
      <c r="L150" s="46"/>
      <c r="M150" s="229" t="s">
        <v>1</v>
      </c>
      <c r="N150" s="230" t="s">
        <v>49</v>
      </c>
      <c r="O150" s="93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3" t="s">
        <v>157</v>
      </c>
      <c r="AT150" s="233" t="s">
        <v>140</v>
      </c>
      <c r="AU150" s="233" t="s">
        <v>94</v>
      </c>
      <c r="AY150" s="18" t="s">
        <v>137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8" t="s">
        <v>92</v>
      </c>
      <c r="BK150" s="234">
        <f>ROUND(I150*H150,2)</f>
        <v>0</v>
      </c>
      <c r="BL150" s="18" t="s">
        <v>157</v>
      </c>
      <c r="BM150" s="233" t="s">
        <v>266</v>
      </c>
    </row>
    <row r="151" s="2" customFormat="1">
      <c r="A151" s="40"/>
      <c r="B151" s="41"/>
      <c r="C151" s="42"/>
      <c r="D151" s="235" t="s">
        <v>146</v>
      </c>
      <c r="E151" s="42"/>
      <c r="F151" s="236" t="s">
        <v>267</v>
      </c>
      <c r="G151" s="42"/>
      <c r="H151" s="42"/>
      <c r="I151" s="237"/>
      <c r="J151" s="42"/>
      <c r="K151" s="42"/>
      <c r="L151" s="46"/>
      <c r="M151" s="238"/>
      <c r="N151" s="239"/>
      <c r="O151" s="93"/>
      <c r="P151" s="93"/>
      <c r="Q151" s="93"/>
      <c r="R151" s="93"/>
      <c r="S151" s="93"/>
      <c r="T151" s="94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146</v>
      </c>
      <c r="AU151" s="18" t="s">
        <v>94</v>
      </c>
    </row>
    <row r="152" s="13" customFormat="1">
      <c r="A152" s="13"/>
      <c r="B152" s="246"/>
      <c r="C152" s="247"/>
      <c r="D152" s="235" t="s">
        <v>233</v>
      </c>
      <c r="E152" s="247"/>
      <c r="F152" s="249" t="s">
        <v>268</v>
      </c>
      <c r="G152" s="247"/>
      <c r="H152" s="250">
        <v>734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6" t="s">
        <v>233</v>
      </c>
      <c r="AU152" s="256" t="s">
        <v>94</v>
      </c>
      <c r="AV152" s="13" t="s">
        <v>94</v>
      </c>
      <c r="AW152" s="13" t="s">
        <v>4</v>
      </c>
      <c r="AX152" s="13" t="s">
        <v>92</v>
      </c>
      <c r="AY152" s="256" t="s">
        <v>137</v>
      </c>
    </row>
    <row r="153" s="2" customFormat="1" ht="37.8" customHeight="1">
      <c r="A153" s="40"/>
      <c r="B153" s="41"/>
      <c r="C153" s="221" t="s">
        <v>188</v>
      </c>
      <c r="D153" s="221" t="s">
        <v>140</v>
      </c>
      <c r="E153" s="222" t="s">
        <v>269</v>
      </c>
      <c r="F153" s="223" t="s">
        <v>270</v>
      </c>
      <c r="G153" s="224" t="s">
        <v>237</v>
      </c>
      <c r="H153" s="225">
        <v>367.69999999999999</v>
      </c>
      <c r="I153" s="226"/>
      <c r="J153" s="227">
        <f>ROUND(I153*H153,2)</f>
        <v>0</v>
      </c>
      <c r="K153" s="228"/>
      <c r="L153" s="46"/>
      <c r="M153" s="229" t="s">
        <v>1</v>
      </c>
      <c r="N153" s="230" t="s">
        <v>49</v>
      </c>
      <c r="O153" s="93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3" t="s">
        <v>157</v>
      </c>
      <c r="AT153" s="233" t="s">
        <v>140</v>
      </c>
      <c r="AU153" s="233" t="s">
        <v>94</v>
      </c>
      <c r="AY153" s="18" t="s">
        <v>137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8" t="s">
        <v>92</v>
      </c>
      <c r="BK153" s="234">
        <f>ROUND(I153*H153,2)</f>
        <v>0</v>
      </c>
      <c r="BL153" s="18" t="s">
        <v>157</v>
      </c>
      <c r="BM153" s="233" t="s">
        <v>271</v>
      </c>
    </row>
    <row r="154" s="2" customFormat="1">
      <c r="A154" s="40"/>
      <c r="B154" s="41"/>
      <c r="C154" s="42"/>
      <c r="D154" s="235" t="s">
        <v>146</v>
      </c>
      <c r="E154" s="42"/>
      <c r="F154" s="236" t="s">
        <v>272</v>
      </c>
      <c r="G154" s="42"/>
      <c r="H154" s="42"/>
      <c r="I154" s="237"/>
      <c r="J154" s="42"/>
      <c r="K154" s="42"/>
      <c r="L154" s="46"/>
      <c r="M154" s="238"/>
      <c r="N154" s="239"/>
      <c r="O154" s="93"/>
      <c r="P154" s="93"/>
      <c r="Q154" s="93"/>
      <c r="R154" s="93"/>
      <c r="S154" s="93"/>
      <c r="T154" s="94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146</v>
      </c>
      <c r="AU154" s="18" t="s">
        <v>94</v>
      </c>
    </row>
    <row r="155" s="13" customFormat="1">
      <c r="A155" s="13"/>
      <c r="B155" s="246"/>
      <c r="C155" s="247"/>
      <c r="D155" s="235" t="s">
        <v>233</v>
      </c>
      <c r="E155" s="248" t="s">
        <v>1</v>
      </c>
      <c r="F155" s="249" t="s">
        <v>273</v>
      </c>
      <c r="G155" s="247"/>
      <c r="H155" s="250">
        <v>25.199999999999999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6" t="s">
        <v>233</v>
      </c>
      <c r="AU155" s="256" t="s">
        <v>94</v>
      </c>
      <c r="AV155" s="13" t="s">
        <v>94</v>
      </c>
      <c r="AW155" s="13" t="s">
        <v>40</v>
      </c>
      <c r="AX155" s="13" t="s">
        <v>84</v>
      </c>
      <c r="AY155" s="256" t="s">
        <v>137</v>
      </c>
    </row>
    <row r="156" s="13" customFormat="1">
      <c r="A156" s="13"/>
      <c r="B156" s="246"/>
      <c r="C156" s="247"/>
      <c r="D156" s="235" t="s">
        <v>233</v>
      </c>
      <c r="E156" s="248" t="s">
        <v>1</v>
      </c>
      <c r="F156" s="249" t="s">
        <v>274</v>
      </c>
      <c r="G156" s="247"/>
      <c r="H156" s="250">
        <v>342.5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6" t="s">
        <v>233</v>
      </c>
      <c r="AU156" s="256" t="s">
        <v>94</v>
      </c>
      <c r="AV156" s="13" t="s">
        <v>94</v>
      </c>
      <c r="AW156" s="13" t="s">
        <v>40</v>
      </c>
      <c r="AX156" s="13" t="s">
        <v>84</v>
      </c>
      <c r="AY156" s="256" t="s">
        <v>137</v>
      </c>
    </row>
    <row r="157" s="15" customFormat="1">
      <c r="A157" s="15"/>
      <c r="B157" s="267"/>
      <c r="C157" s="268"/>
      <c r="D157" s="235" t="s">
        <v>233</v>
      </c>
      <c r="E157" s="269" t="s">
        <v>1</v>
      </c>
      <c r="F157" s="270" t="s">
        <v>257</v>
      </c>
      <c r="G157" s="268"/>
      <c r="H157" s="271">
        <v>367.69999999999999</v>
      </c>
      <c r="I157" s="272"/>
      <c r="J157" s="268"/>
      <c r="K157" s="268"/>
      <c r="L157" s="273"/>
      <c r="M157" s="274"/>
      <c r="N157" s="275"/>
      <c r="O157" s="275"/>
      <c r="P157" s="275"/>
      <c r="Q157" s="275"/>
      <c r="R157" s="275"/>
      <c r="S157" s="275"/>
      <c r="T157" s="27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7" t="s">
        <v>233</v>
      </c>
      <c r="AU157" s="277" t="s">
        <v>94</v>
      </c>
      <c r="AV157" s="15" t="s">
        <v>157</v>
      </c>
      <c r="AW157" s="15" t="s">
        <v>40</v>
      </c>
      <c r="AX157" s="15" t="s">
        <v>92</v>
      </c>
      <c r="AY157" s="277" t="s">
        <v>137</v>
      </c>
    </row>
    <row r="158" s="12" customFormat="1" ht="22.8" customHeight="1">
      <c r="A158" s="12"/>
      <c r="B158" s="205"/>
      <c r="C158" s="206"/>
      <c r="D158" s="207" t="s">
        <v>83</v>
      </c>
      <c r="E158" s="219" t="s">
        <v>183</v>
      </c>
      <c r="F158" s="219" t="s">
        <v>275</v>
      </c>
      <c r="G158" s="206"/>
      <c r="H158" s="206"/>
      <c r="I158" s="209"/>
      <c r="J158" s="220">
        <f>BK158</f>
        <v>0</v>
      </c>
      <c r="K158" s="206"/>
      <c r="L158" s="211"/>
      <c r="M158" s="212"/>
      <c r="N158" s="213"/>
      <c r="O158" s="213"/>
      <c r="P158" s="214">
        <f>SUM(P159:P194)</f>
        <v>0</v>
      </c>
      <c r="Q158" s="213"/>
      <c r="R158" s="214">
        <f>SUM(R159:R194)</f>
        <v>9.8515871999999991</v>
      </c>
      <c r="S158" s="213"/>
      <c r="T158" s="215">
        <f>SUM(T159:T194)</f>
        <v>221.79380000000003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6" t="s">
        <v>92</v>
      </c>
      <c r="AT158" s="217" t="s">
        <v>83</v>
      </c>
      <c r="AU158" s="217" t="s">
        <v>92</v>
      </c>
      <c r="AY158" s="216" t="s">
        <v>137</v>
      </c>
      <c r="BK158" s="218">
        <f>SUM(BK159:BK194)</f>
        <v>0</v>
      </c>
    </row>
    <row r="159" s="2" customFormat="1" ht="24.15" customHeight="1">
      <c r="A159" s="40"/>
      <c r="B159" s="41"/>
      <c r="C159" s="221" t="s">
        <v>195</v>
      </c>
      <c r="D159" s="221" t="s">
        <v>140</v>
      </c>
      <c r="E159" s="222" t="s">
        <v>276</v>
      </c>
      <c r="F159" s="223" t="s">
        <v>277</v>
      </c>
      <c r="G159" s="224" t="s">
        <v>237</v>
      </c>
      <c r="H159" s="225">
        <v>25.056000000000001</v>
      </c>
      <c r="I159" s="226"/>
      <c r="J159" s="227">
        <f>ROUND(I159*H159,2)</f>
        <v>0</v>
      </c>
      <c r="K159" s="228"/>
      <c r="L159" s="46"/>
      <c r="M159" s="229" t="s">
        <v>1</v>
      </c>
      <c r="N159" s="230" t="s">
        <v>49</v>
      </c>
      <c r="O159" s="93"/>
      <c r="P159" s="231">
        <f>O159*H159</f>
        <v>0</v>
      </c>
      <c r="Q159" s="231">
        <v>0.12</v>
      </c>
      <c r="R159" s="231">
        <f>Q159*H159</f>
        <v>3.0067200000000001</v>
      </c>
      <c r="S159" s="231">
        <v>2.4900000000000002</v>
      </c>
      <c r="T159" s="232">
        <f>S159*H159</f>
        <v>62.389440000000008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3" t="s">
        <v>157</v>
      </c>
      <c r="AT159" s="233" t="s">
        <v>140</v>
      </c>
      <c r="AU159" s="233" t="s">
        <v>94</v>
      </c>
      <c r="AY159" s="18" t="s">
        <v>137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92</v>
      </c>
      <c r="BK159" s="234">
        <f>ROUND(I159*H159,2)</f>
        <v>0</v>
      </c>
      <c r="BL159" s="18" t="s">
        <v>157</v>
      </c>
      <c r="BM159" s="233" t="s">
        <v>278</v>
      </c>
    </row>
    <row r="160" s="13" customFormat="1">
      <c r="A160" s="13"/>
      <c r="B160" s="246"/>
      <c r="C160" s="247"/>
      <c r="D160" s="235" t="s">
        <v>233</v>
      </c>
      <c r="E160" s="248" t="s">
        <v>1</v>
      </c>
      <c r="F160" s="249" t="s">
        <v>279</v>
      </c>
      <c r="G160" s="247"/>
      <c r="H160" s="250">
        <v>10.728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6" t="s">
        <v>233</v>
      </c>
      <c r="AU160" s="256" t="s">
        <v>94</v>
      </c>
      <c r="AV160" s="13" t="s">
        <v>94</v>
      </c>
      <c r="AW160" s="13" t="s">
        <v>40</v>
      </c>
      <c r="AX160" s="13" t="s">
        <v>84</v>
      </c>
      <c r="AY160" s="256" t="s">
        <v>137</v>
      </c>
    </row>
    <row r="161" s="13" customFormat="1">
      <c r="A161" s="13"/>
      <c r="B161" s="246"/>
      <c r="C161" s="247"/>
      <c r="D161" s="235" t="s">
        <v>233</v>
      </c>
      <c r="E161" s="248" t="s">
        <v>1</v>
      </c>
      <c r="F161" s="249" t="s">
        <v>280</v>
      </c>
      <c r="G161" s="247"/>
      <c r="H161" s="250">
        <v>14.327999999999999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6" t="s">
        <v>233</v>
      </c>
      <c r="AU161" s="256" t="s">
        <v>94</v>
      </c>
      <c r="AV161" s="13" t="s">
        <v>94</v>
      </c>
      <c r="AW161" s="13" t="s">
        <v>40</v>
      </c>
      <c r="AX161" s="13" t="s">
        <v>84</v>
      </c>
      <c r="AY161" s="256" t="s">
        <v>137</v>
      </c>
    </row>
    <row r="162" s="15" customFormat="1">
      <c r="A162" s="15"/>
      <c r="B162" s="267"/>
      <c r="C162" s="268"/>
      <c r="D162" s="235" t="s">
        <v>233</v>
      </c>
      <c r="E162" s="269" t="s">
        <v>1</v>
      </c>
      <c r="F162" s="270" t="s">
        <v>257</v>
      </c>
      <c r="G162" s="268"/>
      <c r="H162" s="271">
        <v>25.055999999999997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7" t="s">
        <v>233</v>
      </c>
      <c r="AU162" s="277" t="s">
        <v>94</v>
      </c>
      <c r="AV162" s="15" t="s">
        <v>157</v>
      </c>
      <c r="AW162" s="15" t="s">
        <v>40</v>
      </c>
      <c r="AX162" s="15" t="s">
        <v>92</v>
      </c>
      <c r="AY162" s="277" t="s">
        <v>137</v>
      </c>
    </row>
    <row r="163" s="2" customFormat="1" ht="24.15" customHeight="1">
      <c r="A163" s="40"/>
      <c r="B163" s="41"/>
      <c r="C163" s="221" t="s">
        <v>200</v>
      </c>
      <c r="D163" s="221" t="s">
        <v>140</v>
      </c>
      <c r="E163" s="222" t="s">
        <v>281</v>
      </c>
      <c r="F163" s="223" t="s">
        <v>282</v>
      </c>
      <c r="G163" s="224" t="s">
        <v>237</v>
      </c>
      <c r="H163" s="225">
        <v>32.363999999999997</v>
      </c>
      <c r="I163" s="226"/>
      <c r="J163" s="227">
        <f>ROUND(I163*H163,2)</f>
        <v>0</v>
      </c>
      <c r="K163" s="228"/>
      <c r="L163" s="46"/>
      <c r="M163" s="229" t="s">
        <v>1</v>
      </c>
      <c r="N163" s="230" t="s">
        <v>49</v>
      </c>
      <c r="O163" s="93"/>
      <c r="P163" s="231">
        <f>O163*H163</f>
        <v>0</v>
      </c>
      <c r="Q163" s="231">
        <v>0.12</v>
      </c>
      <c r="R163" s="231">
        <f>Q163*H163</f>
        <v>3.8836799999999996</v>
      </c>
      <c r="S163" s="231">
        <v>2.4900000000000002</v>
      </c>
      <c r="T163" s="232">
        <f>S163*H163</f>
        <v>80.586359999999999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3" t="s">
        <v>157</v>
      </c>
      <c r="AT163" s="233" t="s">
        <v>140</v>
      </c>
      <c r="AU163" s="233" t="s">
        <v>94</v>
      </c>
      <c r="AY163" s="18" t="s">
        <v>137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8" t="s">
        <v>92</v>
      </c>
      <c r="BK163" s="234">
        <f>ROUND(I163*H163,2)</f>
        <v>0</v>
      </c>
      <c r="BL163" s="18" t="s">
        <v>157</v>
      </c>
      <c r="BM163" s="233" t="s">
        <v>283</v>
      </c>
    </row>
    <row r="164" s="14" customFormat="1">
      <c r="A164" s="14"/>
      <c r="B164" s="257"/>
      <c r="C164" s="258"/>
      <c r="D164" s="235" t="s">
        <v>233</v>
      </c>
      <c r="E164" s="259" t="s">
        <v>1</v>
      </c>
      <c r="F164" s="260" t="s">
        <v>240</v>
      </c>
      <c r="G164" s="258"/>
      <c r="H164" s="259" t="s">
        <v>1</v>
      </c>
      <c r="I164" s="261"/>
      <c r="J164" s="258"/>
      <c r="K164" s="258"/>
      <c r="L164" s="262"/>
      <c r="M164" s="263"/>
      <c r="N164" s="264"/>
      <c r="O164" s="264"/>
      <c r="P164" s="264"/>
      <c r="Q164" s="264"/>
      <c r="R164" s="264"/>
      <c r="S164" s="264"/>
      <c r="T164" s="26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6" t="s">
        <v>233</v>
      </c>
      <c r="AU164" s="266" t="s">
        <v>94</v>
      </c>
      <c r="AV164" s="14" t="s">
        <v>92</v>
      </c>
      <c r="AW164" s="14" t="s">
        <v>40</v>
      </c>
      <c r="AX164" s="14" t="s">
        <v>84</v>
      </c>
      <c r="AY164" s="266" t="s">
        <v>137</v>
      </c>
    </row>
    <row r="165" s="13" customFormat="1">
      <c r="A165" s="13"/>
      <c r="B165" s="246"/>
      <c r="C165" s="247"/>
      <c r="D165" s="235" t="s">
        <v>233</v>
      </c>
      <c r="E165" s="248" t="s">
        <v>1</v>
      </c>
      <c r="F165" s="249" t="s">
        <v>284</v>
      </c>
      <c r="G165" s="247"/>
      <c r="H165" s="250">
        <v>13.856999999999999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233</v>
      </c>
      <c r="AU165" s="256" t="s">
        <v>94</v>
      </c>
      <c r="AV165" s="13" t="s">
        <v>94</v>
      </c>
      <c r="AW165" s="13" t="s">
        <v>40</v>
      </c>
      <c r="AX165" s="13" t="s">
        <v>84</v>
      </c>
      <c r="AY165" s="256" t="s">
        <v>137</v>
      </c>
    </row>
    <row r="166" s="13" customFormat="1">
      <c r="A166" s="13"/>
      <c r="B166" s="246"/>
      <c r="C166" s="247"/>
      <c r="D166" s="235" t="s">
        <v>233</v>
      </c>
      <c r="E166" s="248" t="s">
        <v>1</v>
      </c>
      <c r="F166" s="249" t="s">
        <v>285</v>
      </c>
      <c r="G166" s="247"/>
      <c r="H166" s="250">
        <v>18.507000000000001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6" t="s">
        <v>233</v>
      </c>
      <c r="AU166" s="256" t="s">
        <v>94</v>
      </c>
      <c r="AV166" s="13" t="s">
        <v>94</v>
      </c>
      <c r="AW166" s="13" t="s">
        <v>40</v>
      </c>
      <c r="AX166" s="13" t="s">
        <v>84</v>
      </c>
      <c r="AY166" s="256" t="s">
        <v>137</v>
      </c>
    </row>
    <row r="167" s="15" customFormat="1">
      <c r="A167" s="15"/>
      <c r="B167" s="267"/>
      <c r="C167" s="268"/>
      <c r="D167" s="235" t="s">
        <v>233</v>
      </c>
      <c r="E167" s="269" t="s">
        <v>1</v>
      </c>
      <c r="F167" s="270" t="s">
        <v>257</v>
      </c>
      <c r="G167" s="268"/>
      <c r="H167" s="271">
        <v>32.364000000000004</v>
      </c>
      <c r="I167" s="272"/>
      <c r="J167" s="268"/>
      <c r="K167" s="268"/>
      <c r="L167" s="273"/>
      <c r="M167" s="274"/>
      <c r="N167" s="275"/>
      <c r="O167" s="275"/>
      <c r="P167" s="275"/>
      <c r="Q167" s="275"/>
      <c r="R167" s="275"/>
      <c r="S167" s="275"/>
      <c r="T167" s="27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7" t="s">
        <v>233</v>
      </c>
      <c r="AU167" s="277" t="s">
        <v>94</v>
      </c>
      <c r="AV167" s="15" t="s">
        <v>157</v>
      </c>
      <c r="AW167" s="15" t="s">
        <v>40</v>
      </c>
      <c r="AX167" s="15" t="s">
        <v>92</v>
      </c>
      <c r="AY167" s="277" t="s">
        <v>137</v>
      </c>
    </row>
    <row r="168" s="2" customFormat="1" ht="24.15" customHeight="1">
      <c r="A168" s="40"/>
      <c r="B168" s="41"/>
      <c r="C168" s="221" t="s">
        <v>204</v>
      </c>
      <c r="D168" s="221" t="s">
        <v>140</v>
      </c>
      <c r="E168" s="222" t="s">
        <v>286</v>
      </c>
      <c r="F168" s="223" t="s">
        <v>287</v>
      </c>
      <c r="G168" s="224" t="s">
        <v>237</v>
      </c>
      <c r="H168" s="225">
        <v>24.32</v>
      </c>
      <c r="I168" s="226"/>
      <c r="J168" s="227">
        <f>ROUND(I168*H168,2)</f>
        <v>0</v>
      </c>
      <c r="K168" s="228"/>
      <c r="L168" s="46"/>
      <c r="M168" s="229" t="s">
        <v>1</v>
      </c>
      <c r="N168" s="230" t="s">
        <v>49</v>
      </c>
      <c r="O168" s="93"/>
      <c r="P168" s="231">
        <f>O168*H168</f>
        <v>0</v>
      </c>
      <c r="Q168" s="231">
        <v>0.12171</v>
      </c>
      <c r="R168" s="231">
        <f>Q168*H168</f>
        <v>2.9599872</v>
      </c>
      <c r="S168" s="231">
        <v>2.3999999999999999</v>
      </c>
      <c r="T168" s="232">
        <f>S168*H168</f>
        <v>58.367999999999995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3" t="s">
        <v>157</v>
      </c>
      <c r="AT168" s="233" t="s">
        <v>140</v>
      </c>
      <c r="AU168" s="233" t="s">
        <v>94</v>
      </c>
      <c r="AY168" s="18" t="s">
        <v>137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92</v>
      </c>
      <c r="BK168" s="234">
        <f>ROUND(I168*H168,2)</f>
        <v>0</v>
      </c>
      <c r="BL168" s="18" t="s">
        <v>157</v>
      </c>
      <c r="BM168" s="233" t="s">
        <v>288</v>
      </c>
    </row>
    <row r="169" s="14" customFormat="1">
      <c r="A169" s="14"/>
      <c r="B169" s="257"/>
      <c r="C169" s="258"/>
      <c r="D169" s="235" t="s">
        <v>233</v>
      </c>
      <c r="E169" s="259" t="s">
        <v>1</v>
      </c>
      <c r="F169" s="260" t="s">
        <v>240</v>
      </c>
      <c r="G169" s="258"/>
      <c r="H169" s="259" t="s">
        <v>1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6" t="s">
        <v>233</v>
      </c>
      <c r="AU169" s="266" t="s">
        <v>94</v>
      </c>
      <c r="AV169" s="14" t="s">
        <v>92</v>
      </c>
      <c r="AW169" s="14" t="s">
        <v>40</v>
      </c>
      <c r="AX169" s="14" t="s">
        <v>84</v>
      </c>
      <c r="AY169" s="266" t="s">
        <v>137</v>
      </c>
    </row>
    <row r="170" s="14" customFormat="1">
      <c r="A170" s="14"/>
      <c r="B170" s="257"/>
      <c r="C170" s="258"/>
      <c r="D170" s="235" t="s">
        <v>233</v>
      </c>
      <c r="E170" s="259" t="s">
        <v>1</v>
      </c>
      <c r="F170" s="260" t="s">
        <v>289</v>
      </c>
      <c r="G170" s="258"/>
      <c r="H170" s="259" t="s">
        <v>1</v>
      </c>
      <c r="I170" s="261"/>
      <c r="J170" s="258"/>
      <c r="K170" s="258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233</v>
      </c>
      <c r="AU170" s="266" t="s">
        <v>94</v>
      </c>
      <c r="AV170" s="14" t="s">
        <v>92</v>
      </c>
      <c r="AW170" s="14" t="s">
        <v>40</v>
      </c>
      <c r="AX170" s="14" t="s">
        <v>84</v>
      </c>
      <c r="AY170" s="266" t="s">
        <v>137</v>
      </c>
    </row>
    <row r="171" s="13" customFormat="1">
      <c r="A171" s="13"/>
      <c r="B171" s="246"/>
      <c r="C171" s="247"/>
      <c r="D171" s="235" t="s">
        <v>233</v>
      </c>
      <c r="E171" s="248" t="s">
        <v>1</v>
      </c>
      <c r="F171" s="249" t="s">
        <v>290</v>
      </c>
      <c r="G171" s="247"/>
      <c r="H171" s="250">
        <v>10.6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6" t="s">
        <v>233</v>
      </c>
      <c r="AU171" s="256" t="s">
        <v>94</v>
      </c>
      <c r="AV171" s="13" t="s">
        <v>94</v>
      </c>
      <c r="AW171" s="13" t="s">
        <v>40</v>
      </c>
      <c r="AX171" s="13" t="s">
        <v>84</v>
      </c>
      <c r="AY171" s="256" t="s">
        <v>137</v>
      </c>
    </row>
    <row r="172" s="13" customFormat="1">
      <c r="A172" s="13"/>
      <c r="B172" s="246"/>
      <c r="C172" s="247"/>
      <c r="D172" s="235" t="s">
        <v>233</v>
      </c>
      <c r="E172" s="248" t="s">
        <v>1</v>
      </c>
      <c r="F172" s="249" t="s">
        <v>291</v>
      </c>
      <c r="G172" s="247"/>
      <c r="H172" s="250">
        <v>1.8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6" t="s">
        <v>233</v>
      </c>
      <c r="AU172" s="256" t="s">
        <v>94</v>
      </c>
      <c r="AV172" s="13" t="s">
        <v>94</v>
      </c>
      <c r="AW172" s="13" t="s">
        <v>40</v>
      </c>
      <c r="AX172" s="13" t="s">
        <v>84</v>
      </c>
      <c r="AY172" s="256" t="s">
        <v>137</v>
      </c>
    </row>
    <row r="173" s="16" customFormat="1">
      <c r="A173" s="16"/>
      <c r="B173" s="278"/>
      <c r="C173" s="279"/>
      <c r="D173" s="235" t="s">
        <v>233</v>
      </c>
      <c r="E173" s="280" t="s">
        <v>1</v>
      </c>
      <c r="F173" s="281" t="s">
        <v>292</v>
      </c>
      <c r="G173" s="279"/>
      <c r="H173" s="282">
        <v>12.4</v>
      </c>
      <c r="I173" s="283"/>
      <c r="J173" s="279"/>
      <c r="K173" s="279"/>
      <c r="L173" s="284"/>
      <c r="M173" s="285"/>
      <c r="N173" s="286"/>
      <c r="O173" s="286"/>
      <c r="P173" s="286"/>
      <c r="Q173" s="286"/>
      <c r="R173" s="286"/>
      <c r="S173" s="286"/>
      <c r="T173" s="287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88" t="s">
        <v>233</v>
      </c>
      <c r="AU173" s="288" t="s">
        <v>94</v>
      </c>
      <c r="AV173" s="16" t="s">
        <v>152</v>
      </c>
      <c r="AW173" s="16" t="s">
        <v>40</v>
      </c>
      <c r="AX173" s="16" t="s">
        <v>84</v>
      </c>
      <c r="AY173" s="288" t="s">
        <v>137</v>
      </c>
    </row>
    <row r="174" s="14" customFormat="1">
      <c r="A174" s="14"/>
      <c r="B174" s="257"/>
      <c r="C174" s="258"/>
      <c r="D174" s="235" t="s">
        <v>233</v>
      </c>
      <c r="E174" s="259" t="s">
        <v>1</v>
      </c>
      <c r="F174" s="260" t="s">
        <v>293</v>
      </c>
      <c r="G174" s="258"/>
      <c r="H174" s="259" t="s">
        <v>1</v>
      </c>
      <c r="I174" s="261"/>
      <c r="J174" s="258"/>
      <c r="K174" s="258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233</v>
      </c>
      <c r="AU174" s="266" t="s">
        <v>94</v>
      </c>
      <c r="AV174" s="14" t="s">
        <v>92</v>
      </c>
      <c r="AW174" s="14" t="s">
        <v>40</v>
      </c>
      <c r="AX174" s="14" t="s">
        <v>84</v>
      </c>
      <c r="AY174" s="266" t="s">
        <v>137</v>
      </c>
    </row>
    <row r="175" s="13" customFormat="1">
      <c r="A175" s="13"/>
      <c r="B175" s="246"/>
      <c r="C175" s="247"/>
      <c r="D175" s="235" t="s">
        <v>233</v>
      </c>
      <c r="E175" s="248" t="s">
        <v>1</v>
      </c>
      <c r="F175" s="249" t="s">
        <v>294</v>
      </c>
      <c r="G175" s="247"/>
      <c r="H175" s="250">
        <v>3.2999999999999998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233</v>
      </c>
      <c r="AU175" s="256" t="s">
        <v>94</v>
      </c>
      <c r="AV175" s="13" t="s">
        <v>94</v>
      </c>
      <c r="AW175" s="13" t="s">
        <v>40</v>
      </c>
      <c r="AX175" s="13" t="s">
        <v>84</v>
      </c>
      <c r="AY175" s="256" t="s">
        <v>137</v>
      </c>
    </row>
    <row r="176" s="13" customFormat="1">
      <c r="A176" s="13"/>
      <c r="B176" s="246"/>
      <c r="C176" s="247"/>
      <c r="D176" s="235" t="s">
        <v>233</v>
      </c>
      <c r="E176" s="248" t="s">
        <v>1</v>
      </c>
      <c r="F176" s="249" t="s">
        <v>295</v>
      </c>
      <c r="G176" s="247"/>
      <c r="H176" s="250">
        <v>1.8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6" t="s">
        <v>233</v>
      </c>
      <c r="AU176" s="256" t="s">
        <v>94</v>
      </c>
      <c r="AV176" s="13" t="s">
        <v>94</v>
      </c>
      <c r="AW176" s="13" t="s">
        <v>40</v>
      </c>
      <c r="AX176" s="13" t="s">
        <v>84</v>
      </c>
      <c r="AY176" s="256" t="s">
        <v>137</v>
      </c>
    </row>
    <row r="177" s="13" customFormat="1">
      <c r="A177" s="13"/>
      <c r="B177" s="246"/>
      <c r="C177" s="247"/>
      <c r="D177" s="235" t="s">
        <v>233</v>
      </c>
      <c r="E177" s="248" t="s">
        <v>1</v>
      </c>
      <c r="F177" s="249" t="s">
        <v>296</v>
      </c>
      <c r="G177" s="247"/>
      <c r="H177" s="250">
        <v>4.4800000000000004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6" t="s">
        <v>233</v>
      </c>
      <c r="AU177" s="256" t="s">
        <v>94</v>
      </c>
      <c r="AV177" s="13" t="s">
        <v>94</v>
      </c>
      <c r="AW177" s="13" t="s">
        <v>40</v>
      </c>
      <c r="AX177" s="13" t="s">
        <v>84</v>
      </c>
      <c r="AY177" s="256" t="s">
        <v>137</v>
      </c>
    </row>
    <row r="178" s="13" customFormat="1">
      <c r="A178" s="13"/>
      <c r="B178" s="246"/>
      <c r="C178" s="247"/>
      <c r="D178" s="235" t="s">
        <v>233</v>
      </c>
      <c r="E178" s="248" t="s">
        <v>1</v>
      </c>
      <c r="F178" s="249" t="s">
        <v>297</v>
      </c>
      <c r="G178" s="247"/>
      <c r="H178" s="250">
        <v>2.3399999999999999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6" t="s">
        <v>233</v>
      </c>
      <c r="AU178" s="256" t="s">
        <v>94</v>
      </c>
      <c r="AV178" s="13" t="s">
        <v>94</v>
      </c>
      <c r="AW178" s="13" t="s">
        <v>40</v>
      </c>
      <c r="AX178" s="13" t="s">
        <v>84</v>
      </c>
      <c r="AY178" s="256" t="s">
        <v>137</v>
      </c>
    </row>
    <row r="179" s="16" customFormat="1">
      <c r="A179" s="16"/>
      <c r="B179" s="278"/>
      <c r="C179" s="279"/>
      <c r="D179" s="235" t="s">
        <v>233</v>
      </c>
      <c r="E179" s="280" t="s">
        <v>1</v>
      </c>
      <c r="F179" s="281" t="s">
        <v>292</v>
      </c>
      <c r="G179" s="279"/>
      <c r="H179" s="282">
        <v>11.92</v>
      </c>
      <c r="I179" s="283"/>
      <c r="J179" s="279"/>
      <c r="K179" s="279"/>
      <c r="L179" s="284"/>
      <c r="M179" s="285"/>
      <c r="N179" s="286"/>
      <c r="O179" s="286"/>
      <c r="P179" s="286"/>
      <c r="Q179" s="286"/>
      <c r="R179" s="286"/>
      <c r="S179" s="286"/>
      <c r="T179" s="287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88" t="s">
        <v>233</v>
      </c>
      <c r="AU179" s="288" t="s">
        <v>94</v>
      </c>
      <c r="AV179" s="16" t="s">
        <v>152</v>
      </c>
      <c r="AW179" s="16" t="s">
        <v>40</v>
      </c>
      <c r="AX179" s="16" t="s">
        <v>84</v>
      </c>
      <c r="AY179" s="288" t="s">
        <v>137</v>
      </c>
    </row>
    <row r="180" s="15" customFormat="1">
      <c r="A180" s="15"/>
      <c r="B180" s="267"/>
      <c r="C180" s="268"/>
      <c r="D180" s="235" t="s">
        <v>233</v>
      </c>
      <c r="E180" s="269" t="s">
        <v>1</v>
      </c>
      <c r="F180" s="270" t="s">
        <v>257</v>
      </c>
      <c r="G180" s="268"/>
      <c r="H180" s="271">
        <v>24.32</v>
      </c>
      <c r="I180" s="272"/>
      <c r="J180" s="268"/>
      <c r="K180" s="268"/>
      <c r="L180" s="273"/>
      <c r="M180" s="274"/>
      <c r="N180" s="275"/>
      <c r="O180" s="275"/>
      <c r="P180" s="275"/>
      <c r="Q180" s="275"/>
      <c r="R180" s="275"/>
      <c r="S180" s="275"/>
      <c r="T180" s="27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7" t="s">
        <v>233</v>
      </c>
      <c r="AU180" s="277" t="s">
        <v>94</v>
      </c>
      <c r="AV180" s="15" t="s">
        <v>157</v>
      </c>
      <c r="AW180" s="15" t="s">
        <v>40</v>
      </c>
      <c r="AX180" s="15" t="s">
        <v>92</v>
      </c>
      <c r="AY180" s="277" t="s">
        <v>137</v>
      </c>
    </row>
    <row r="181" s="2" customFormat="1" ht="55.5" customHeight="1">
      <c r="A181" s="40"/>
      <c r="B181" s="41"/>
      <c r="C181" s="221" t="s">
        <v>298</v>
      </c>
      <c r="D181" s="221" t="s">
        <v>140</v>
      </c>
      <c r="E181" s="222" t="s">
        <v>299</v>
      </c>
      <c r="F181" s="223" t="s">
        <v>300</v>
      </c>
      <c r="G181" s="224" t="s">
        <v>168</v>
      </c>
      <c r="H181" s="225">
        <v>2</v>
      </c>
      <c r="I181" s="226"/>
      <c r="J181" s="227">
        <f>ROUND(I181*H181,2)</f>
        <v>0</v>
      </c>
      <c r="K181" s="228"/>
      <c r="L181" s="46"/>
      <c r="M181" s="229" t="s">
        <v>1</v>
      </c>
      <c r="N181" s="230" t="s">
        <v>49</v>
      </c>
      <c r="O181" s="93"/>
      <c r="P181" s="231">
        <f>O181*H181</f>
        <v>0</v>
      </c>
      <c r="Q181" s="231">
        <v>0</v>
      </c>
      <c r="R181" s="231">
        <f>Q181*H181</f>
        <v>0</v>
      </c>
      <c r="S181" s="231">
        <v>0.082000000000000003</v>
      </c>
      <c r="T181" s="232">
        <f>S181*H181</f>
        <v>0.16400000000000001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3" t="s">
        <v>157</v>
      </c>
      <c r="AT181" s="233" t="s">
        <v>140</v>
      </c>
      <c r="AU181" s="233" t="s">
        <v>94</v>
      </c>
      <c r="AY181" s="18" t="s">
        <v>137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8" t="s">
        <v>92</v>
      </c>
      <c r="BK181" s="234">
        <f>ROUND(I181*H181,2)</f>
        <v>0</v>
      </c>
      <c r="BL181" s="18" t="s">
        <v>157</v>
      </c>
      <c r="BM181" s="233" t="s">
        <v>301</v>
      </c>
    </row>
    <row r="182" s="2" customFormat="1">
      <c r="A182" s="40"/>
      <c r="B182" s="41"/>
      <c r="C182" s="42"/>
      <c r="D182" s="235" t="s">
        <v>146</v>
      </c>
      <c r="E182" s="42"/>
      <c r="F182" s="236" t="s">
        <v>302</v>
      </c>
      <c r="G182" s="42"/>
      <c r="H182" s="42"/>
      <c r="I182" s="237"/>
      <c r="J182" s="42"/>
      <c r="K182" s="42"/>
      <c r="L182" s="46"/>
      <c r="M182" s="238"/>
      <c r="N182" s="239"/>
      <c r="O182" s="93"/>
      <c r="P182" s="93"/>
      <c r="Q182" s="93"/>
      <c r="R182" s="93"/>
      <c r="S182" s="93"/>
      <c r="T182" s="94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146</v>
      </c>
      <c r="AU182" s="18" t="s">
        <v>94</v>
      </c>
    </row>
    <row r="183" s="13" customFormat="1">
      <c r="A183" s="13"/>
      <c r="B183" s="246"/>
      <c r="C183" s="247"/>
      <c r="D183" s="235" t="s">
        <v>233</v>
      </c>
      <c r="E183" s="248" t="s">
        <v>1</v>
      </c>
      <c r="F183" s="249" t="s">
        <v>303</v>
      </c>
      <c r="G183" s="247"/>
      <c r="H183" s="250">
        <v>2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6" t="s">
        <v>233</v>
      </c>
      <c r="AU183" s="256" t="s">
        <v>94</v>
      </c>
      <c r="AV183" s="13" t="s">
        <v>94</v>
      </c>
      <c r="AW183" s="13" t="s">
        <v>40</v>
      </c>
      <c r="AX183" s="13" t="s">
        <v>92</v>
      </c>
      <c r="AY183" s="256" t="s">
        <v>137</v>
      </c>
    </row>
    <row r="184" s="2" customFormat="1" ht="55.5" customHeight="1">
      <c r="A184" s="40"/>
      <c r="B184" s="41"/>
      <c r="C184" s="221" t="s">
        <v>8</v>
      </c>
      <c r="D184" s="221" t="s">
        <v>140</v>
      </c>
      <c r="E184" s="222" t="s">
        <v>304</v>
      </c>
      <c r="F184" s="223" t="s">
        <v>305</v>
      </c>
      <c r="G184" s="224" t="s">
        <v>168</v>
      </c>
      <c r="H184" s="225">
        <v>4</v>
      </c>
      <c r="I184" s="226"/>
      <c r="J184" s="227">
        <f>ROUND(I184*H184,2)</f>
        <v>0</v>
      </c>
      <c r="K184" s="228"/>
      <c r="L184" s="46"/>
      <c r="M184" s="229" t="s">
        <v>1</v>
      </c>
      <c r="N184" s="230" t="s">
        <v>49</v>
      </c>
      <c r="O184" s="93"/>
      <c r="P184" s="231">
        <f>O184*H184</f>
        <v>0</v>
      </c>
      <c r="Q184" s="231">
        <v>0</v>
      </c>
      <c r="R184" s="231">
        <f>Q184*H184</f>
        <v>0</v>
      </c>
      <c r="S184" s="231">
        <v>0.0040000000000000001</v>
      </c>
      <c r="T184" s="232">
        <f>S184*H184</f>
        <v>0.016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3" t="s">
        <v>157</v>
      </c>
      <c r="AT184" s="233" t="s">
        <v>140</v>
      </c>
      <c r="AU184" s="233" t="s">
        <v>94</v>
      </c>
      <c r="AY184" s="18" t="s">
        <v>137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92</v>
      </c>
      <c r="BK184" s="234">
        <f>ROUND(I184*H184,2)</f>
        <v>0</v>
      </c>
      <c r="BL184" s="18" t="s">
        <v>157</v>
      </c>
      <c r="BM184" s="233" t="s">
        <v>306</v>
      </c>
    </row>
    <row r="185" s="2" customFormat="1">
      <c r="A185" s="40"/>
      <c r="B185" s="41"/>
      <c r="C185" s="42"/>
      <c r="D185" s="235" t="s">
        <v>146</v>
      </c>
      <c r="E185" s="42"/>
      <c r="F185" s="236" t="s">
        <v>302</v>
      </c>
      <c r="G185" s="42"/>
      <c r="H185" s="42"/>
      <c r="I185" s="237"/>
      <c r="J185" s="42"/>
      <c r="K185" s="42"/>
      <c r="L185" s="46"/>
      <c r="M185" s="238"/>
      <c r="N185" s="239"/>
      <c r="O185" s="93"/>
      <c r="P185" s="93"/>
      <c r="Q185" s="93"/>
      <c r="R185" s="93"/>
      <c r="S185" s="93"/>
      <c r="T185" s="94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8" t="s">
        <v>146</v>
      </c>
      <c r="AU185" s="18" t="s">
        <v>94</v>
      </c>
    </row>
    <row r="186" s="13" customFormat="1">
      <c r="A186" s="13"/>
      <c r="B186" s="246"/>
      <c r="C186" s="247"/>
      <c r="D186" s="235" t="s">
        <v>233</v>
      </c>
      <c r="E186" s="248" t="s">
        <v>1</v>
      </c>
      <c r="F186" s="249" t="s">
        <v>307</v>
      </c>
      <c r="G186" s="247"/>
      <c r="H186" s="250">
        <v>2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6" t="s">
        <v>233</v>
      </c>
      <c r="AU186" s="256" t="s">
        <v>94</v>
      </c>
      <c r="AV186" s="13" t="s">
        <v>94</v>
      </c>
      <c r="AW186" s="13" t="s">
        <v>40</v>
      </c>
      <c r="AX186" s="13" t="s">
        <v>84</v>
      </c>
      <c r="AY186" s="256" t="s">
        <v>137</v>
      </c>
    </row>
    <row r="187" s="13" customFormat="1">
      <c r="A187" s="13"/>
      <c r="B187" s="246"/>
      <c r="C187" s="247"/>
      <c r="D187" s="235" t="s">
        <v>233</v>
      </c>
      <c r="E187" s="248" t="s">
        <v>1</v>
      </c>
      <c r="F187" s="249" t="s">
        <v>308</v>
      </c>
      <c r="G187" s="247"/>
      <c r="H187" s="250">
        <v>2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6" t="s">
        <v>233</v>
      </c>
      <c r="AU187" s="256" t="s">
        <v>94</v>
      </c>
      <c r="AV187" s="13" t="s">
        <v>94</v>
      </c>
      <c r="AW187" s="13" t="s">
        <v>40</v>
      </c>
      <c r="AX187" s="13" t="s">
        <v>84</v>
      </c>
      <c r="AY187" s="256" t="s">
        <v>137</v>
      </c>
    </row>
    <row r="188" s="15" customFormat="1">
      <c r="A188" s="15"/>
      <c r="B188" s="267"/>
      <c r="C188" s="268"/>
      <c r="D188" s="235" t="s">
        <v>233</v>
      </c>
      <c r="E188" s="269" t="s">
        <v>1</v>
      </c>
      <c r="F188" s="270" t="s">
        <v>257</v>
      </c>
      <c r="G188" s="268"/>
      <c r="H188" s="271">
        <v>4</v>
      </c>
      <c r="I188" s="272"/>
      <c r="J188" s="268"/>
      <c r="K188" s="268"/>
      <c r="L188" s="273"/>
      <c r="M188" s="274"/>
      <c r="N188" s="275"/>
      <c r="O188" s="275"/>
      <c r="P188" s="275"/>
      <c r="Q188" s="275"/>
      <c r="R188" s="275"/>
      <c r="S188" s="275"/>
      <c r="T188" s="27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7" t="s">
        <v>233</v>
      </c>
      <c r="AU188" s="277" t="s">
        <v>94</v>
      </c>
      <c r="AV188" s="15" t="s">
        <v>157</v>
      </c>
      <c r="AW188" s="15" t="s">
        <v>40</v>
      </c>
      <c r="AX188" s="15" t="s">
        <v>92</v>
      </c>
      <c r="AY188" s="277" t="s">
        <v>137</v>
      </c>
    </row>
    <row r="189" s="2" customFormat="1" ht="24.15" customHeight="1">
      <c r="A189" s="40"/>
      <c r="B189" s="41"/>
      <c r="C189" s="221" t="s">
        <v>309</v>
      </c>
      <c r="D189" s="221" t="s">
        <v>140</v>
      </c>
      <c r="E189" s="222" t="s">
        <v>310</v>
      </c>
      <c r="F189" s="223" t="s">
        <v>311</v>
      </c>
      <c r="G189" s="224" t="s">
        <v>230</v>
      </c>
      <c r="H189" s="225">
        <v>15</v>
      </c>
      <c r="I189" s="226"/>
      <c r="J189" s="227">
        <f>ROUND(I189*H189,2)</f>
        <v>0</v>
      </c>
      <c r="K189" s="228"/>
      <c r="L189" s="46"/>
      <c r="M189" s="229" t="s">
        <v>1</v>
      </c>
      <c r="N189" s="230" t="s">
        <v>49</v>
      </c>
      <c r="O189" s="93"/>
      <c r="P189" s="231">
        <f>O189*H189</f>
        <v>0</v>
      </c>
      <c r="Q189" s="231">
        <v>8.0000000000000007E-05</v>
      </c>
      <c r="R189" s="231">
        <f>Q189*H189</f>
        <v>0.0012000000000000001</v>
      </c>
      <c r="S189" s="231">
        <v>0.017999999999999999</v>
      </c>
      <c r="T189" s="232">
        <f>S189*H189</f>
        <v>0.26999999999999996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3" t="s">
        <v>157</v>
      </c>
      <c r="AT189" s="233" t="s">
        <v>140</v>
      </c>
      <c r="AU189" s="233" t="s">
        <v>94</v>
      </c>
      <c r="AY189" s="18" t="s">
        <v>137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92</v>
      </c>
      <c r="BK189" s="234">
        <f>ROUND(I189*H189,2)</f>
        <v>0</v>
      </c>
      <c r="BL189" s="18" t="s">
        <v>157</v>
      </c>
      <c r="BM189" s="233" t="s">
        <v>312</v>
      </c>
    </row>
    <row r="190" s="2" customFormat="1">
      <c r="A190" s="40"/>
      <c r="B190" s="41"/>
      <c r="C190" s="42"/>
      <c r="D190" s="235" t="s">
        <v>146</v>
      </c>
      <c r="E190" s="42"/>
      <c r="F190" s="236" t="s">
        <v>302</v>
      </c>
      <c r="G190" s="42"/>
      <c r="H190" s="42"/>
      <c r="I190" s="237"/>
      <c r="J190" s="42"/>
      <c r="K190" s="42"/>
      <c r="L190" s="46"/>
      <c r="M190" s="238"/>
      <c r="N190" s="239"/>
      <c r="O190" s="93"/>
      <c r="P190" s="93"/>
      <c r="Q190" s="93"/>
      <c r="R190" s="93"/>
      <c r="S190" s="93"/>
      <c r="T190" s="94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146</v>
      </c>
      <c r="AU190" s="18" t="s">
        <v>94</v>
      </c>
    </row>
    <row r="191" s="13" customFormat="1">
      <c r="A191" s="13"/>
      <c r="B191" s="246"/>
      <c r="C191" s="247"/>
      <c r="D191" s="235" t="s">
        <v>233</v>
      </c>
      <c r="E191" s="248" t="s">
        <v>1</v>
      </c>
      <c r="F191" s="249" t="s">
        <v>313</v>
      </c>
      <c r="G191" s="247"/>
      <c r="H191" s="250">
        <v>15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6" t="s">
        <v>233</v>
      </c>
      <c r="AU191" s="256" t="s">
        <v>94</v>
      </c>
      <c r="AV191" s="13" t="s">
        <v>94</v>
      </c>
      <c r="AW191" s="13" t="s">
        <v>40</v>
      </c>
      <c r="AX191" s="13" t="s">
        <v>92</v>
      </c>
      <c r="AY191" s="256" t="s">
        <v>137</v>
      </c>
    </row>
    <row r="192" s="2" customFormat="1" ht="24.15" customHeight="1">
      <c r="A192" s="40"/>
      <c r="B192" s="41"/>
      <c r="C192" s="221" t="s">
        <v>314</v>
      </c>
      <c r="D192" s="221" t="s">
        <v>140</v>
      </c>
      <c r="E192" s="222" t="s">
        <v>315</v>
      </c>
      <c r="F192" s="223" t="s">
        <v>316</v>
      </c>
      <c r="G192" s="224" t="s">
        <v>237</v>
      </c>
      <c r="H192" s="225">
        <v>8</v>
      </c>
      <c r="I192" s="226"/>
      <c r="J192" s="227">
        <f>ROUND(I192*H192,2)</f>
        <v>0</v>
      </c>
      <c r="K192" s="228"/>
      <c r="L192" s="46"/>
      <c r="M192" s="229" t="s">
        <v>1</v>
      </c>
      <c r="N192" s="230" t="s">
        <v>49</v>
      </c>
      <c r="O192" s="93"/>
      <c r="P192" s="231">
        <f>O192*H192</f>
        <v>0</v>
      </c>
      <c r="Q192" s="231">
        <v>0</v>
      </c>
      <c r="R192" s="231">
        <f>Q192*H192</f>
        <v>0</v>
      </c>
      <c r="S192" s="231">
        <v>2.5</v>
      </c>
      <c r="T192" s="232">
        <f>S192*H192</f>
        <v>20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3" t="s">
        <v>157</v>
      </c>
      <c r="AT192" s="233" t="s">
        <v>140</v>
      </c>
      <c r="AU192" s="233" t="s">
        <v>94</v>
      </c>
      <c r="AY192" s="18" t="s">
        <v>137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92</v>
      </c>
      <c r="BK192" s="234">
        <f>ROUND(I192*H192,2)</f>
        <v>0</v>
      </c>
      <c r="BL192" s="18" t="s">
        <v>157</v>
      </c>
      <c r="BM192" s="233" t="s">
        <v>317</v>
      </c>
    </row>
    <row r="193" s="2" customFormat="1">
      <c r="A193" s="40"/>
      <c r="B193" s="41"/>
      <c r="C193" s="42"/>
      <c r="D193" s="235" t="s">
        <v>146</v>
      </c>
      <c r="E193" s="42"/>
      <c r="F193" s="236" t="s">
        <v>318</v>
      </c>
      <c r="G193" s="42"/>
      <c r="H193" s="42"/>
      <c r="I193" s="237"/>
      <c r="J193" s="42"/>
      <c r="K193" s="42"/>
      <c r="L193" s="46"/>
      <c r="M193" s="238"/>
      <c r="N193" s="239"/>
      <c r="O193" s="93"/>
      <c r="P193" s="93"/>
      <c r="Q193" s="93"/>
      <c r="R193" s="93"/>
      <c r="S193" s="93"/>
      <c r="T193" s="94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8" t="s">
        <v>146</v>
      </c>
      <c r="AU193" s="18" t="s">
        <v>94</v>
      </c>
    </row>
    <row r="194" s="13" customFormat="1">
      <c r="A194" s="13"/>
      <c r="B194" s="246"/>
      <c r="C194" s="247"/>
      <c r="D194" s="235" t="s">
        <v>233</v>
      </c>
      <c r="E194" s="248" t="s">
        <v>1</v>
      </c>
      <c r="F194" s="249" t="s">
        <v>319</v>
      </c>
      <c r="G194" s="247"/>
      <c r="H194" s="250">
        <v>8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6" t="s">
        <v>233</v>
      </c>
      <c r="AU194" s="256" t="s">
        <v>94</v>
      </c>
      <c r="AV194" s="13" t="s">
        <v>94</v>
      </c>
      <c r="AW194" s="13" t="s">
        <v>40</v>
      </c>
      <c r="AX194" s="13" t="s">
        <v>92</v>
      </c>
      <c r="AY194" s="256" t="s">
        <v>137</v>
      </c>
    </row>
    <row r="195" s="12" customFormat="1" ht="22.8" customHeight="1">
      <c r="A195" s="12"/>
      <c r="B195" s="205"/>
      <c r="C195" s="206"/>
      <c r="D195" s="207" t="s">
        <v>83</v>
      </c>
      <c r="E195" s="219" t="s">
        <v>320</v>
      </c>
      <c r="F195" s="219" t="s">
        <v>321</v>
      </c>
      <c r="G195" s="206"/>
      <c r="H195" s="206"/>
      <c r="I195" s="209"/>
      <c r="J195" s="220">
        <f>BK195</f>
        <v>0</v>
      </c>
      <c r="K195" s="206"/>
      <c r="L195" s="211"/>
      <c r="M195" s="212"/>
      <c r="N195" s="213"/>
      <c r="O195" s="213"/>
      <c r="P195" s="214">
        <f>SUM(P196:P212)</f>
        <v>0</v>
      </c>
      <c r="Q195" s="213"/>
      <c r="R195" s="214">
        <f>SUM(R196:R212)</f>
        <v>0</v>
      </c>
      <c r="S195" s="213"/>
      <c r="T195" s="215">
        <f>SUM(T196:T212)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6" t="s">
        <v>92</v>
      </c>
      <c r="AT195" s="217" t="s">
        <v>83</v>
      </c>
      <c r="AU195" s="217" t="s">
        <v>92</v>
      </c>
      <c r="AY195" s="216" t="s">
        <v>137</v>
      </c>
      <c r="BK195" s="218">
        <f>SUM(BK196:BK212)</f>
        <v>0</v>
      </c>
    </row>
    <row r="196" s="2" customFormat="1" ht="33" customHeight="1">
      <c r="A196" s="40"/>
      <c r="B196" s="41"/>
      <c r="C196" s="221" t="s">
        <v>322</v>
      </c>
      <c r="D196" s="221" t="s">
        <v>140</v>
      </c>
      <c r="E196" s="222" t="s">
        <v>323</v>
      </c>
      <c r="F196" s="223" t="s">
        <v>324</v>
      </c>
      <c r="G196" s="224" t="s">
        <v>265</v>
      </c>
      <c r="H196" s="225">
        <v>253.673</v>
      </c>
      <c r="I196" s="226"/>
      <c r="J196" s="227">
        <f>ROUND(I196*H196,2)</f>
        <v>0</v>
      </c>
      <c r="K196" s="228"/>
      <c r="L196" s="46"/>
      <c r="M196" s="229" t="s">
        <v>1</v>
      </c>
      <c r="N196" s="230" t="s">
        <v>49</v>
      </c>
      <c r="O196" s="93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3" t="s">
        <v>157</v>
      </c>
      <c r="AT196" s="233" t="s">
        <v>140</v>
      </c>
      <c r="AU196" s="233" t="s">
        <v>94</v>
      </c>
      <c r="AY196" s="18" t="s">
        <v>137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92</v>
      </c>
      <c r="BK196" s="234">
        <f>ROUND(I196*H196,2)</f>
        <v>0</v>
      </c>
      <c r="BL196" s="18" t="s">
        <v>157</v>
      </c>
      <c r="BM196" s="233" t="s">
        <v>325</v>
      </c>
    </row>
    <row r="197" s="13" customFormat="1">
      <c r="A197" s="13"/>
      <c r="B197" s="246"/>
      <c r="C197" s="247"/>
      <c r="D197" s="235" t="s">
        <v>233</v>
      </c>
      <c r="E197" s="248" t="s">
        <v>1</v>
      </c>
      <c r="F197" s="249" t="s">
        <v>326</v>
      </c>
      <c r="G197" s="247"/>
      <c r="H197" s="250">
        <v>253.673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6" t="s">
        <v>233</v>
      </c>
      <c r="AU197" s="256" t="s">
        <v>94</v>
      </c>
      <c r="AV197" s="13" t="s">
        <v>94</v>
      </c>
      <c r="AW197" s="13" t="s">
        <v>40</v>
      </c>
      <c r="AX197" s="13" t="s">
        <v>92</v>
      </c>
      <c r="AY197" s="256" t="s">
        <v>137</v>
      </c>
    </row>
    <row r="198" s="2" customFormat="1" ht="37.8" customHeight="1">
      <c r="A198" s="40"/>
      <c r="B198" s="41"/>
      <c r="C198" s="221" t="s">
        <v>327</v>
      </c>
      <c r="D198" s="221" t="s">
        <v>140</v>
      </c>
      <c r="E198" s="222" t="s">
        <v>328</v>
      </c>
      <c r="F198" s="223" t="s">
        <v>329</v>
      </c>
      <c r="G198" s="224" t="s">
        <v>265</v>
      </c>
      <c r="H198" s="225">
        <v>1775.711</v>
      </c>
      <c r="I198" s="226"/>
      <c r="J198" s="227">
        <f>ROUND(I198*H198,2)</f>
        <v>0</v>
      </c>
      <c r="K198" s="228"/>
      <c r="L198" s="46"/>
      <c r="M198" s="229" t="s">
        <v>1</v>
      </c>
      <c r="N198" s="230" t="s">
        <v>49</v>
      </c>
      <c r="O198" s="93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3" t="s">
        <v>157</v>
      </c>
      <c r="AT198" s="233" t="s">
        <v>140</v>
      </c>
      <c r="AU198" s="233" t="s">
        <v>94</v>
      </c>
      <c r="AY198" s="18" t="s">
        <v>137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8" t="s">
        <v>92</v>
      </c>
      <c r="BK198" s="234">
        <f>ROUND(I198*H198,2)</f>
        <v>0</v>
      </c>
      <c r="BL198" s="18" t="s">
        <v>157</v>
      </c>
      <c r="BM198" s="233" t="s">
        <v>330</v>
      </c>
    </row>
    <row r="199" s="2" customFormat="1">
      <c r="A199" s="40"/>
      <c r="B199" s="41"/>
      <c r="C199" s="42"/>
      <c r="D199" s="235" t="s">
        <v>146</v>
      </c>
      <c r="E199" s="42"/>
      <c r="F199" s="236" t="s">
        <v>331</v>
      </c>
      <c r="G199" s="42"/>
      <c r="H199" s="42"/>
      <c r="I199" s="237"/>
      <c r="J199" s="42"/>
      <c r="K199" s="42"/>
      <c r="L199" s="46"/>
      <c r="M199" s="238"/>
      <c r="N199" s="239"/>
      <c r="O199" s="93"/>
      <c r="P199" s="93"/>
      <c r="Q199" s="93"/>
      <c r="R199" s="93"/>
      <c r="S199" s="93"/>
      <c r="T199" s="94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8" t="s">
        <v>146</v>
      </c>
      <c r="AU199" s="18" t="s">
        <v>94</v>
      </c>
    </row>
    <row r="200" s="13" customFormat="1">
      <c r="A200" s="13"/>
      <c r="B200" s="246"/>
      <c r="C200" s="247"/>
      <c r="D200" s="235" t="s">
        <v>233</v>
      </c>
      <c r="E200" s="248" t="s">
        <v>1</v>
      </c>
      <c r="F200" s="249" t="s">
        <v>326</v>
      </c>
      <c r="G200" s="247"/>
      <c r="H200" s="250">
        <v>253.673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6" t="s">
        <v>233</v>
      </c>
      <c r="AU200" s="256" t="s">
        <v>94</v>
      </c>
      <c r="AV200" s="13" t="s">
        <v>94</v>
      </c>
      <c r="AW200" s="13" t="s">
        <v>40</v>
      </c>
      <c r="AX200" s="13" t="s">
        <v>92</v>
      </c>
      <c r="AY200" s="256" t="s">
        <v>137</v>
      </c>
    </row>
    <row r="201" s="13" customFormat="1">
      <c r="A201" s="13"/>
      <c r="B201" s="246"/>
      <c r="C201" s="247"/>
      <c r="D201" s="235" t="s">
        <v>233</v>
      </c>
      <c r="E201" s="247"/>
      <c r="F201" s="249" t="s">
        <v>332</v>
      </c>
      <c r="G201" s="247"/>
      <c r="H201" s="250">
        <v>1775.711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6" t="s">
        <v>233</v>
      </c>
      <c r="AU201" s="256" t="s">
        <v>94</v>
      </c>
      <c r="AV201" s="13" t="s">
        <v>94</v>
      </c>
      <c r="AW201" s="13" t="s">
        <v>4</v>
      </c>
      <c r="AX201" s="13" t="s">
        <v>92</v>
      </c>
      <c r="AY201" s="256" t="s">
        <v>137</v>
      </c>
    </row>
    <row r="202" s="2" customFormat="1" ht="44.25" customHeight="1">
      <c r="A202" s="40"/>
      <c r="B202" s="41"/>
      <c r="C202" s="221" t="s">
        <v>333</v>
      </c>
      <c r="D202" s="221" t="s">
        <v>140</v>
      </c>
      <c r="E202" s="222" t="s">
        <v>334</v>
      </c>
      <c r="F202" s="223" t="s">
        <v>335</v>
      </c>
      <c r="G202" s="224" t="s">
        <v>265</v>
      </c>
      <c r="H202" s="225">
        <v>0.41199999999999998</v>
      </c>
      <c r="I202" s="226"/>
      <c r="J202" s="227">
        <f>ROUND(I202*H202,2)</f>
        <v>0</v>
      </c>
      <c r="K202" s="228"/>
      <c r="L202" s="46"/>
      <c r="M202" s="229" t="s">
        <v>1</v>
      </c>
      <c r="N202" s="230" t="s">
        <v>49</v>
      </c>
      <c r="O202" s="93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3" t="s">
        <v>157</v>
      </c>
      <c r="AT202" s="233" t="s">
        <v>140</v>
      </c>
      <c r="AU202" s="233" t="s">
        <v>94</v>
      </c>
      <c r="AY202" s="18" t="s">
        <v>137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8" t="s">
        <v>92</v>
      </c>
      <c r="BK202" s="234">
        <f>ROUND(I202*H202,2)</f>
        <v>0</v>
      </c>
      <c r="BL202" s="18" t="s">
        <v>157</v>
      </c>
      <c r="BM202" s="233" t="s">
        <v>336</v>
      </c>
    </row>
    <row r="203" s="13" customFormat="1">
      <c r="A203" s="13"/>
      <c r="B203" s="246"/>
      <c r="C203" s="247"/>
      <c r="D203" s="235" t="s">
        <v>233</v>
      </c>
      <c r="E203" s="248" t="s">
        <v>1</v>
      </c>
      <c r="F203" s="249" t="s">
        <v>337</v>
      </c>
      <c r="G203" s="247"/>
      <c r="H203" s="250">
        <v>0.41199999999999998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6" t="s">
        <v>233</v>
      </c>
      <c r="AU203" s="256" t="s">
        <v>94</v>
      </c>
      <c r="AV203" s="13" t="s">
        <v>94</v>
      </c>
      <c r="AW203" s="13" t="s">
        <v>40</v>
      </c>
      <c r="AX203" s="13" t="s">
        <v>92</v>
      </c>
      <c r="AY203" s="256" t="s">
        <v>137</v>
      </c>
    </row>
    <row r="204" s="2" customFormat="1" ht="44.25" customHeight="1">
      <c r="A204" s="40"/>
      <c r="B204" s="41"/>
      <c r="C204" s="221" t="s">
        <v>7</v>
      </c>
      <c r="D204" s="221" t="s">
        <v>140</v>
      </c>
      <c r="E204" s="222" t="s">
        <v>338</v>
      </c>
      <c r="F204" s="223" t="s">
        <v>339</v>
      </c>
      <c r="G204" s="224" t="s">
        <v>265</v>
      </c>
      <c r="H204" s="225">
        <v>61.956000000000003</v>
      </c>
      <c r="I204" s="226"/>
      <c r="J204" s="227">
        <f>ROUND(I204*H204,2)</f>
        <v>0</v>
      </c>
      <c r="K204" s="228"/>
      <c r="L204" s="46"/>
      <c r="M204" s="229" t="s">
        <v>1</v>
      </c>
      <c r="N204" s="230" t="s">
        <v>49</v>
      </c>
      <c r="O204" s="93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3" t="s">
        <v>157</v>
      </c>
      <c r="AT204" s="233" t="s">
        <v>140</v>
      </c>
      <c r="AU204" s="233" t="s">
        <v>94</v>
      </c>
      <c r="AY204" s="18" t="s">
        <v>137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8" t="s">
        <v>92</v>
      </c>
      <c r="BK204" s="234">
        <f>ROUND(I204*H204,2)</f>
        <v>0</v>
      </c>
      <c r="BL204" s="18" t="s">
        <v>157</v>
      </c>
      <c r="BM204" s="233" t="s">
        <v>340</v>
      </c>
    </row>
    <row r="205" s="13" customFormat="1">
      <c r="A205" s="13"/>
      <c r="B205" s="246"/>
      <c r="C205" s="247"/>
      <c r="D205" s="235" t="s">
        <v>233</v>
      </c>
      <c r="E205" s="248" t="s">
        <v>1</v>
      </c>
      <c r="F205" s="249" t="s">
        <v>341</v>
      </c>
      <c r="G205" s="247"/>
      <c r="H205" s="250">
        <v>3.5880000000000001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6" t="s">
        <v>233</v>
      </c>
      <c r="AU205" s="256" t="s">
        <v>94</v>
      </c>
      <c r="AV205" s="13" t="s">
        <v>94</v>
      </c>
      <c r="AW205" s="13" t="s">
        <v>40</v>
      </c>
      <c r="AX205" s="13" t="s">
        <v>84</v>
      </c>
      <c r="AY205" s="256" t="s">
        <v>137</v>
      </c>
    </row>
    <row r="206" s="13" customFormat="1">
      <c r="A206" s="13"/>
      <c r="B206" s="246"/>
      <c r="C206" s="247"/>
      <c r="D206" s="235" t="s">
        <v>233</v>
      </c>
      <c r="E206" s="248" t="s">
        <v>1</v>
      </c>
      <c r="F206" s="249" t="s">
        <v>342</v>
      </c>
      <c r="G206" s="247"/>
      <c r="H206" s="250">
        <v>58.368000000000002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6" t="s">
        <v>233</v>
      </c>
      <c r="AU206" s="256" t="s">
        <v>94</v>
      </c>
      <c r="AV206" s="13" t="s">
        <v>94</v>
      </c>
      <c r="AW206" s="13" t="s">
        <v>40</v>
      </c>
      <c r="AX206" s="13" t="s">
        <v>84</v>
      </c>
      <c r="AY206" s="256" t="s">
        <v>137</v>
      </c>
    </row>
    <row r="207" s="15" customFormat="1">
      <c r="A207" s="15"/>
      <c r="B207" s="267"/>
      <c r="C207" s="268"/>
      <c r="D207" s="235" t="s">
        <v>233</v>
      </c>
      <c r="E207" s="269" t="s">
        <v>1</v>
      </c>
      <c r="F207" s="270" t="s">
        <v>257</v>
      </c>
      <c r="G207" s="268"/>
      <c r="H207" s="271">
        <v>61.956000000000003</v>
      </c>
      <c r="I207" s="272"/>
      <c r="J207" s="268"/>
      <c r="K207" s="268"/>
      <c r="L207" s="273"/>
      <c r="M207" s="274"/>
      <c r="N207" s="275"/>
      <c r="O207" s="275"/>
      <c r="P207" s="275"/>
      <c r="Q207" s="275"/>
      <c r="R207" s="275"/>
      <c r="S207" s="275"/>
      <c r="T207" s="27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7" t="s">
        <v>233</v>
      </c>
      <c r="AU207" s="277" t="s">
        <v>94</v>
      </c>
      <c r="AV207" s="15" t="s">
        <v>157</v>
      </c>
      <c r="AW207" s="15" t="s">
        <v>40</v>
      </c>
      <c r="AX207" s="15" t="s">
        <v>92</v>
      </c>
      <c r="AY207" s="277" t="s">
        <v>137</v>
      </c>
    </row>
    <row r="208" s="2" customFormat="1" ht="44.25" customHeight="1">
      <c r="A208" s="40"/>
      <c r="B208" s="41"/>
      <c r="C208" s="221" t="s">
        <v>343</v>
      </c>
      <c r="D208" s="221" t="s">
        <v>140</v>
      </c>
      <c r="E208" s="222" t="s">
        <v>344</v>
      </c>
      <c r="F208" s="223" t="s">
        <v>264</v>
      </c>
      <c r="G208" s="224" t="s">
        <v>265</v>
      </c>
      <c r="H208" s="225">
        <v>190.85499999999999</v>
      </c>
      <c r="I208" s="226"/>
      <c r="J208" s="227">
        <f>ROUND(I208*H208,2)</f>
        <v>0</v>
      </c>
      <c r="K208" s="228"/>
      <c r="L208" s="46"/>
      <c r="M208" s="229" t="s">
        <v>1</v>
      </c>
      <c r="N208" s="230" t="s">
        <v>49</v>
      </c>
      <c r="O208" s="93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3" t="s">
        <v>157</v>
      </c>
      <c r="AT208" s="233" t="s">
        <v>140</v>
      </c>
      <c r="AU208" s="233" t="s">
        <v>94</v>
      </c>
      <c r="AY208" s="18" t="s">
        <v>137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8" t="s">
        <v>92</v>
      </c>
      <c r="BK208" s="234">
        <f>ROUND(I208*H208,2)</f>
        <v>0</v>
      </c>
      <c r="BL208" s="18" t="s">
        <v>157</v>
      </c>
      <c r="BM208" s="233" t="s">
        <v>345</v>
      </c>
    </row>
    <row r="209" s="13" customFormat="1">
      <c r="A209" s="13"/>
      <c r="B209" s="246"/>
      <c r="C209" s="247"/>
      <c r="D209" s="235" t="s">
        <v>233</v>
      </c>
      <c r="E209" s="248" t="s">
        <v>1</v>
      </c>
      <c r="F209" s="249" t="s">
        <v>346</v>
      </c>
      <c r="G209" s="247"/>
      <c r="H209" s="250">
        <v>47.880000000000003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6" t="s">
        <v>233</v>
      </c>
      <c r="AU209" s="256" t="s">
        <v>94</v>
      </c>
      <c r="AV209" s="13" t="s">
        <v>94</v>
      </c>
      <c r="AW209" s="13" t="s">
        <v>40</v>
      </c>
      <c r="AX209" s="13" t="s">
        <v>84</v>
      </c>
      <c r="AY209" s="256" t="s">
        <v>137</v>
      </c>
    </row>
    <row r="210" s="13" customFormat="1">
      <c r="A210" s="13"/>
      <c r="B210" s="246"/>
      <c r="C210" s="247"/>
      <c r="D210" s="235" t="s">
        <v>233</v>
      </c>
      <c r="E210" s="248" t="s">
        <v>1</v>
      </c>
      <c r="F210" s="249" t="s">
        <v>347</v>
      </c>
      <c r="G210" s="247"/>
      <c r="H210" s="250">
        <v>62.389000000000003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6" t="s">
        <v>233</v>
      </c>
      <c r="AU210" s="256" t="s">
        <v>94</v>
      </c>
      <c r="AV210" s="13" t="s">
        <v>94</v>
      </c>
      <c r="AW210" s="13" t="s">
        <v>40</v>
      </c>
      <c r="AX210" s="13" t="s">
        <v>84</v>
      </c>
      <c r="AY210" s="256" t="s">
        <v>137</v>
      </c>
    </row>
    <row r="211" s="13" customFormat="1">
      <c r="A211" s="13"/>
      <c r="B211" s="246"/>
      <c r="C211" s="247"/>
      <c r="D211" s="235" t="s">
        <v>233</v>
      </c>
      <c r="E211" s="248" t="s">
        <v>1</v>
      </c>
      <c r="F211" s="249" t="s">
        <v>348</v>
      </c>
      <c r="G211" s="247"/>
      <c r="H211" s="250">
        <v>80.585999999999999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6" t="s">
        <v>233</v>
      </c>
      <c r="AU211" s="256" t="s">
        <v>94</v>
      </c>
      <c r="AV211" s="13" t="s">
        <v>94</v>
      </c>
      <c r="AW211" s="13" t="s">
        <v>40</v>
      </c>
      <c r="AX211" s="13" t="s">
        <v>84</v>
      </c>
      <c r="AY211" s="256" t="s">
        <v>137</v>
      </c>
    </row>
    <row r="212" s="15" customFormat="1">
      <c r="A212" s="15"/>
      <c r="B212" s="267"/>
      <c r="C212" s="268"/>
      <c r="D212" s="235" t="s">
        <v>233</v>
      </c>
      <c r="E212" s="269" t="s">
        <v>1</v>
      </c>
      <c r="F212" s="270" t="s">
        <v>257</v>
      </c>
      <c r="G212" s="268"/>
      <c r="H212" s="271">
        <v>190.85500000000002</v>
      </c>
      <c r="I212" s="272"/>
      <c r="J212" s="268"/>
      <c r="K212" s="268"/>
      <c r="L212" s="273"/>
      <c r="M212" s="274"/>
      <c r="N212" s="275"/>
      <c r="O212" s="275"/>
      <c r="P212" s="275"/>
      <c r="Q212" s="275"/>
      <c r="R212" s="275"/>
      <c r="S212" s="275"/>
      <c r="T212" s="27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7" t="s">
        <v>233</v>
      </c>
      <c r="AU212" s="277" t="s">
        <v>94</v>
      </c>
      <c r="AV212" s="15" t="s">
        <v>157</v>
      </c>
      <c r="AW212" s="15" t="s">
        <v>40</v>
      </c>
      <c r="AX212" s="15" t="s">
        <v>92</v>
      </c>
      <c r="AY212" s="277" t="s">
        <v>137</v>
      </c>
    </row>
    <row r="213" s="12" customFormat="1" ht="22.8" customHeight="1">
      <c r="A213" s="12"/>
      <c r="B213" s="205"/>
      <c r="C213" s="206"/>
      <c r="D213" s="207" t="s">
        <v>83</v>
      </c>
      <c r="E213" s="219" t="s">
        <v>349</v>
      </c>
      <c r="F213" s="219" t="s">
        <v>350</v>
      </c>
      <c r="G213" s="206"/>
      <c r="H213" s="206"/>
      <c r="I213" s="209"/>
      <c r="J213" s="220">
        <f>BK213</f>
        <v>0</v>
      </c>
      <c r="K213" s="206"/>
      <c r="L213" s="211"/>
      <c r="M213" s="212"/>
      <c r="N213" s="213"/>
      <c r="O213" s="213"/>
      <c r="P213" s="214">
        <f>SUM(P214:P215)</f>
        <v>0</v>
      </c>
      <c r="Q213" s="213"/>
      <c r="R213" s="214">
        <f>SUM(R214:R215)</f>
        <v>0</v>
      </c>
      <c r="S213" s="213"/>
      <c r="T213" s="215">
        <f>SUM(T214:T215)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6" t="s">
        <v>92</v>
      </c>
      <c r="AT213" s="217" t="s">
        <v>83</v>
      </c>
      <c r="AU213" s="217" t="s">
        <v>92</v>
      </c>
      <c r="AY213" s="216" t="s">
        <v>137</v>
      </c>
      <c r="BK213" s="218">
        <f>SUM(BK214:BK215)</f>
        <v>0</v>
      </c>
    </row>
    <row r="214" s="2" customFormat="1" ht="44.25" customHeight="1">
      <c r="A214" s="40"/>
      <c r="B214" s="41"/>
      <c r="C214" s="221" t="s">
        <v>351</v>
      </c>
      <c r="D214" s="221" t="s">
        <v>140</v>
      </c>
      <c r="E214" s="222" t="s">
        <v>352</v>
      </c>
      <c r="F214" s="223" t="s">
        <v>353</v>
      </c>
      <c r="G214" s="224" t="s">
        <v>265</v>
      </c>
      <c r="H214" s="225">
        <v>10.661</v>
      </c>
      <c r="I214" s="226"/>
      <c r="J214" s="227">
        <f>ROUND(I214*H214,2)</f>
        <v>0</v>
      </c>
      <c r="K214" s="228"/>
      <c r="L214" s="46"/>
      <c r="M214" s="229" t="s">
        <v>1</v>
      </c>
      <c r="N214" s="230" t="s">
        <v>49</v>
      </c>
      <c r="O214" s="93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3" t="s">
        <v>157</v>
      </c>
      <c r="AT214" s="233" t="s">
        <v>140</v>
      </c>
      <c r="AU214" s="233" t="s">
        <v>94</v>
      </c>
      <c r="AY214" s="18" t="s">
        <v>137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8" t="s">
        <v>92</v>
      </c>
      <c r="BK214" s="234">
        <f>ROUND(I214*H214,2)</f>
        <v>0</v>
      </c>
      <c r="BL214" s="18" t="s">
        <v>157</v>
      </c>
      <c r="BM214" s="233" t="s">
        <v>354</v>
      </c>
    </row>
    <row r="215" s="2" customFormat="1" ht="55.5" customHeight="1">
      <c r="A215" s="40"/>
      <c r="B215" s="41"/>
      <c r="C215" s="221" t="s">
        <v>355</v>
      </c>
      <c r="D215" s="221" t="s">
        <v>140</v>
      </c>
      <c r="E215" s="222" t="s">
        <v>356</v>
      </c>
      <c r="F215" s="223" t="s">
        <v>357</v>
      </c>
      <c r="G215" s="224" t="s">
        <v>265</v>
      </c>
      <c r="H215" s="225">
        <v>10.661</v>
      </c>
      <c r="I215" s="226"/>
      <c r="J215" s="227">
        <f>ROUND(I215*H215,2)</f>
        <v>0</v>
      </c>
      <c r="K215" s="228"/>
      <c r="L215" s="46"/>
      <c r="M215" s="229" t="s">
        <v>1</v>
      </c>
      <c r="N215" s="230" t="s">
        <v>49</v>
      </c>
      <c r="O215" s="93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3" t="s">
        <v>157</v>
      </c>
      <c r="AT215" s="233" t="s">
        <v>140</v>
      </c>
      <c r="AU215" s="233" t="s">
        <v>94</v>
      </c>
      <c r="AY215" s="18" t="s">
        <v>137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8" t="s">
        <v>92</v>
      </c>
      <c r="BK215" s="234">
        <f>ROUND(I215*H215,2)</f>
        <v>0</v>
      </c>
      <c r="BL215" s="18" t="s">
        <v>157</v>
      </c>
      <c r="BM215" s="233" t="s">
        <v>358</v>
      </c>
    </row>
    <row r="216" s="12" customFormat="1" ht="25.92" customHeight="1">
      <c r="A216" s="12"/>
      <c r="B216" s="205"/>
      <c r="C216" s="206"/>
      <c r="D216" s="207" t="s">
        <v>83</v>
      </c>
      <c r="E216" s="208" t="s">
        <v>359</v>
      </c>
      <c r="F216" s="208" t="s">
        <v>360</v>
      </c>
      <c r="G216" s="206"/>
      <c r="H216" s="206"/>
      <c r="I216" s="209"/>
      <c r="J216" s="210">
        <f>BK216</f>
        <v>0</v>
      </c>
      <c r="K216" s="206"/>
      <c r="L216" s="211"/>
      <c r="M216" s="212"/>
      <c r="N216" s="213"/>
      <c r="O216" s="213"/>
      <c r="P216" s="214">
        <f>P217</f>
        <v>0</v>
      </c>
      <c r="Q216" s="213"/>
      <c r="R216" s="214">
        <f>R217</f>
        <v>0</v>
      </c>
      <c r="S216" s="213"/>
      <c r="T216" s="215">
        <f>T217</f>
        <v>0.41200000000000003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6" t="s">
        <v>94</v>
      </c>
      <c r="AT216" s="217" t="s">
        <v>83</v>
      </c>
      <c r="AU216" s="217" t="s">
        <v>84</v>
      </c>
      <c r="AY216" s="216" t="s">
        <v>137</v>
      </c>
      <c r="BK216" s="218">
        <f>BK217</f>
        <v>0</v>
      </c>
    </row>
    <row r="217" s="12" customFormat="1" ht="22.8" customHeight="1">
      <c r="A217" s="12"/>
      <c r="B217" s="205"/>
      <c r="C217" s="206"/>
      <c r="D217" s="207" t="s">
        <v>83</v>
      </c>
      <c r="E217" s="219" t="s">
        <v>361</v>
      </c>
      <c r="F217" s="219" t="s">
        <v>362</v>
      </c>
      <c r="G217" s="206"/>
      <c r="H217" s="206"/>
      <c r="I217" s="209"/>
      <c r="J217" s="220">
        <f>BK217</f>
        <v>0</v>
      </c>
      <c r="K217" s="206"/>
      <c r="L217" s="211"/>
      <c r="M217" s="212"/>
      <c r="N217" s="213"/>
      <c r="O217" s="213"/>
      <c r="P217" s="214">
        <f>SUM(P218:P222)</f>
        <v>0</v>
      </c>
      <c r="Q217" s="213"/>
      <c r="R217" s="214">
        <f>SUM(R218:R222)</f>
        <v>0</v>
      </c>
      <c r="S217" s="213"/>
      <c r="T217" s="215">
        <f>SUM(T218:T222)</f>
        <v>0.41200000000000003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6" t="s">
        <v>94</v>
      </c>
      <c r="AT217" s="217" t="s">
        <v>83</v>
      </c>
      <c r="AU217" s="217" t="s">
        <v>92</v>
      </c>
      <c r="AY217" s="216" t="s">
        <v>137</v>
      </c>
      <c r="BK217" s="218">
        <f>SUM(BK218:BK222)</f>
        <v>0</v>
      </c>
    </row>
    <row r="218" s="2" customFormat="1" ht="24.15" customHeight="1">
      <c r="A218" s="40"/>
      <c r="B218" s="41"/>
      <c r="C218" s="221" t="s">
        <v>363</v>
      </c>
      <c r="D218" s="221" t="s">
        <v>140</v>
      </c>
      <c r="E218" s="222" t="s">
        <v>364</v>
      </c>
      <c r="F218" s="223" t="s">
        <v>365</v>
      </c>
      <c r="G218" s="224" t="s">
        <v>366</v>
      </c>
      <c r="H218" s="225">
        <v>103</v>
      </c>
      <c r="I218" s="226"/>
      <c r="J218" s="227">
        <f>ROUND(I218*H218,2)</f>
        <v>0</v>
      </c>
      <c r="K218" s="228"/>
      <c r="L218" s="46"/>
      <c r="M218" s="229" t="s">
        <v>1</v>
      </c>
      <c r="N218" s="230" t="s">
        <v>49</v>
      </c>
      <c r="O218" s="93"/>
      <c r="P218" s="231">
        <f>O218*H218</f>
        <v>0</v>
      </c>
      <c r="Q218" s="231">
        <v>0</v>
      </c>
      <c r="R218" s="231">
        <f>Q218*H218</f>
        <v>0</v>
      </c>
      <c r="S218" s="231">
        <v>0.0040000000000000001</v>
      </c>
      <c r="T218" s="232">
        <f>S218*H218</f>
        <v>0.41200000000000003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3" t="s">
        <v>309</v>
      </c>
      <c r="AT218" s="233" t="s">
        <v>140</v>
      </c>
      <c r="AU218" s="233" t="s">
        <v>94</v>
      </c>
      <c r="AY218" s="18" t="s">
        <v>137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8" t="s">
        <v>92</v>
      </c>
      <c r="BK218" s="234">
        <f>ROUND(I218*H218,2)</f>
        <v>0</v>
      </c>
      <c r="BL218" s="18" t="s">
        <v>309</v>
      </c>
      <c r="BM218" s="233" t="s">
        <v>367</v>
      </c>
    </row>
    <row r="219" s="2" customFormat="1">
      <c r="A219" s="40"/>
      <c r="B219" s="41"/>
      <c r="C219" s="42"/>
      <c r="D219" s="235" t="s">
        <v>146</v>
      </c>
      <c r="E219" s="42"/>
      <c r="F219" s="236" t="s">
        <v>368</v>
      </c>
      <c r="G219" s="42"/>
      <c r="H219" s="42"/>
      <c r="I219" s="237"/>
      <c r="J219" s="42"/>
      <c r="K219" s="42"/>
      <c r="L219" s="46"/>
      <c r="M219" s="238"/>
      <c r="N219" s="239"/>
      <c r="O219" s="93"/>
      <c r="P219" s="93"/>
      <c r="Q219" s="93"/>
      <c r="R219" s="93"/>
      <c r="S219" s="93"/>
      <c r="T219" s="94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8" t="s">
        <v>146</v>
      </c>
      <c r="AU219" s="18" t="s">
        <v>94</v>
      </c>
    </row>
    <row r="220" s="13" customFormat="1">
      <c r="A220" s="13"/>
      <c r="B220" s="246"/>
      <c r="C220" s="247"/>
      <c r="D220" s="235" t="s">
        <v>233</v>
      </c>
      <c r="E220" s="248" t="s">
        <v>1</v>
      </c>
      <c r="F220" s="249" t="s">
        <v>369</v>
      </c>
      <c r="G220" s="247"/>
      <c r="H220" s="250">
        <v>75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6" t="s">
        <v>233</v>
      </c>
      <c r="AU220" s="256" t="s">
        <v>94</v>
      </c>
      <c r="AV220" s="13" t="s">
        <v>94</v>
      </c>
      <c r="AW220" s="13" t="s">
        <v>40</v>
      </c>
      <c r="AX220" s="13" t="s">
        <v>84</v>
      </c>
      <c r="AY220" s="256" t="s">
        <v>137</v>
      </c>
    </row>
    <row r="221" s="13" customFormat="1">
      <c r="A221" s="13"/>
      <c r="B221" s="246"/>
      <c r="C221" s="247"/>
      <c r="D221" s="235" t="s">
        <v>233</v>
      </c>
      <c r="E221" s="248" t="s">
        <v>1</v>
      </c>
      <c r="F221" s="249" t="s">
        <v>370</v>
      </c>
      <c r="G221" s="247"/>
      <c r="H221" s="250">
        <v>28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6" t="s">
        <v>233</v>
      </c>
      <c r="AU221" s="256" t="s">
        <v>94</v>
      </c>
      <c r="AV221" s="13" t="s">
        <v>94</v>
      </c>
      <c r="AW221" s="13" t="s">
        <v>40</v>
      </c>
      <c r="AX221" s="13" t="s">
        <v>84</v>
      </c>
      <c r="AY221" s="256" t="s">
        <v>137</v>
      </c>
    </row>
    <row r="222" s="15" customFormat="1">
      <c r="A222" s="15"/>
      <c r="B222" s="267"/>
      <c r="C222" s="268"/>
      <c r="D222" s="235" t="s">
        <v>233</v>
      </c>
      <c r="E222" s="269" t="s">
        <v>1</v>
      </c>
      <c r="F222" s="270" t="s">
        <v>257</v>
      </c>
      <c r="G222" s="268"/>
      <c r="H222" s="271">
        <v>103</v>
      </c>
      <c r="I222" s="272"/>
      <c r="J222" s="268"/>
      <c r="K222" s="268"/>
      <c r="L222" s="273"/>
      <c r="M222" s="289"/>
      <c r="N222" s="290"/>
      <c r="O222" s="290"/>
      <c r="P222" s="290"/>
      <c r="Q222" s="290"/>
      <c r="R222" s="290"/>
      <c r="S222" s="290"/>
      <c r="T222" s="291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7" t="s">
        <v>233</v>
      </c>
      <c r="AU222" s="277" t="s">
        <v>94</v>
      </c>
      <c r="AV222" s="15" t="s">
        <v>157</v>
      </c>
      <c r="AW222" s="15" t="s">
        <v>40</v>
      </c>
      <c r="AX222" s="15" t="s">
        <v>92</v>
      </c>
      <c r="AY222" s="277" t="s">
        <v>137</v>
      </c>
    </row>
    <row r="223" s="2" customFormat="1" ht="6.96" customHeight="1">
      <c r="A223" s="40"/>
      <c r="B223" s="68"/>
      <c r="C223" s="69"/>
      <c r="D223" s="69"/>
      <c r="E223" s="69"/>
      <c r="F223" s="69"/>
      <c r="G223" s="69"/>
      <c r="H223" s="69"/>
      <c r="I223" s="69"/>
      <c r="J223" s="69"/>
      <c r="K223" s="69"/>
      <c r="L223" s="46"/>
      <c r="M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</row>
  </sheetData>
  <sheetProtection sheet="1" autoFilter="0" formatColumns="0" formatRows="0" objects="1" scenarios="1" spinCount="100000" saltValue="fX1LCD3LLBBvucx9EXDtYN/RsopafcSwLdr4RxLyHArHQOVW2AianeOPziyk1/F4ZZLk/fS5kQ+aDcuFgyYrxg==" hashValue="Ju8tcHqR0DCp0aiw+oCZDnNjd9vzuy4FS+IFNmKOT8fsKJxJ8hRwHFf3O3STptZnZpZRMg+xjhPMNJqWuCOB0A==" algorithmName="SHA-512" password="C7C5"/>
  <autoFilter ref="C121:K222"/>
  <mergeCells count="9">
    <mergeCell ref="E7:H7"/>
    <mergeCell ref="E9:H9"/>
    <mergeCell ref="E18:H18"/>
    <mergeCell ref="E27:H27"/>
    <mergeCell ref="E84:H84"/>
    <mergeCell ref="E86:H86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94</v>
      </c>
    </row>
    <row r="4" s="1" customFormat="1" ht="24.96" customHeight="1">
      <c r="B4" s="21"/>
      <c r="D4" s="140" t="s">
        <v>108</v>
      </c>
      <c r="L4" s="21"/>
      <c r="M4" s="141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2" t="s">
        <v>16</v>
      </c>
      <c r="L6" s="21"/>
    </row>
    <row r="7" s="1" customFormat="1" ht="16.5" customHeight="1">
      <c r="B7" s="21"/>
      <c r="E7" s="143" t="str">
        <f>'Rekapitulace stavby'!K6</f>
        <v>Most ev.č. 19853-3 Dlouhý Újezd - rekonstrukce</v>
      </c>
      <c r="F7" s="142"/>
      <c r="G7" s="142"/>
      <c r="H7" s="142"/>
      <c r="L7" s="21"/>
    </row>
    <row r="8" s="2" customFormat="1" ht="12" customHeight="1">
      <c r="A8" s="40"/>
      <c r="B8" s="46"/>
      <c r="C8" s="40"/>
      <c r="D8" s="142" t="s">
        <v>109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4" t="s">
        <v>371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2" t="s">
        <v>18</v>
      </c>
      <c r="E11" s="40"/>
      <c r="F11" s="145" t="s">
        <v>101</v>
      </c>
      <c r="G11" s="40"/>
      <c r="H11" s="40"/>
      <c r="I11" s="142" t="s">
        <v>20</v>
      </c>
      <c r="J11" s="145" t="s">
        <v>372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2" t="s">
        <v>22</v>
      </c>
      <c r="E12" s="40"/>
      <c r="F12" s="145" t="s">
        <v>23</v>
      </c>
      <c r="G12" s="40"/>
      <c r="H12" s="40"/>
      <c r="I12" s="142" t="s">
        <v>24</v>
      </c>
      <c r="J12" s="146" t="str">
        <f>'Rekapitulace stavby'!AN8</f>
        <v>10. 1. 2023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244" t="s">
        <v>26</v>
      </c>
      <c r="E13" s="40"/>
      <c r="F13" s="245" t="s">
        <v>373</v>
      </c>
      <c r="G13" s="40"/>
      <c r="H13" s="40"/>
      <c r="I13" s="244" t="s">
        <v>28</v>
      </c>
      <c r="J13" s="245" t="s">
        <v>374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2" t="s">
        <v>30</v>
      </c>
      <c r="E14" s="40"/>
      <c r="F14" s="40"/>
      <c r="G14" s="40"/>
      <c r="H14" s="40"/>
      <c r="I14" s="142" t="s">
        <v>31</v>
      </c>
      <c r="J14" s="145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5" t="s">
        <v>33</v>
      </c>
      <c r="F15" s="40"/>
      <c r="G15" s="40"/>
      <c r="H15" s="40"/>
      <c r="I15" s="142" t="s">
        <v>34</v>
      </c>
      <c r="J15" s="145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2" t="s">
        <v>36</v>
      </c>
      <c r="E17" s="40"/>
      <c r="F17" s="40"/>
      <c r="G17" s="40"/>
      <c r="H17" s="40"/>
      <c r="I17" s="142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2" t="s">
        <v>38</v>
      </c>
      <c r="E20" s="40"/>
      <c r="F20" s="40"/>
      <c r="G20" s="40"/>
      <c r="H20" s="40"/>
      <c r="I20" s="142" t="s">
        <v>31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5" t="s">
        <v>39</v>
      </c>
      <c r="F21" s="40"/>
      <c r="G21" s="40"/>
      <c r="H21" s="40"/>
      <c r="I21" s="142" t="s">
        <v>34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2" t="s">
        <v>41</v>
      </c>
      <c r="E23" s="40"/>
      <c r="F23" s="40"/>
      <c r="G23" s="40"/>
      <c r="H23" s="40"/>
      <c r="I23" s="142" t="s">
        <v>31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5" t="s">
        <v>42</v>
      </c>
      <c r="F24" s="40"/>
      <c r="G24" s="40"/>
      <c r="H24" s="40"/>
      <c r="I24" s="142" t="s">
        <v>34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2" t="s">
        <v>43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44</v>
      </c>
      <c r="E30" s="40"/>
      <c r="F30" s="40"/>
      <c r="G30" s="40"/>
      <c r="H30" s="40"/>
      <c r="I30" s="40"/>
      <c r="J30" s="153">
        <f>ROUND(J123,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46</v>
      </c>
      <c r="G32" s="40"/>
      <c r="H32" s="40"/>
      <c r="I32" s="154" t="s">
        <v>45</v>
      </c>
      <c r="J32" s="154" t="s">
        <v>47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48</v>
      </c>
      <c r="E33" s="142" t="s">
        <v>49</v>
      </c>
      <c r="F33" s="156">
        <f>ROUND((SUM(BE123:BE285)),  2)</f>
        <v>0</v>
      </c>
      <c r="G33" s="40"/>
      <c r="H33" s="40"/>
      <c r="I33" s="157">
        <v>0.20999999999999999</v>
      </c>
      <c r="J33" s="156">
        <f>ROUND(((SUM(BE123:BE285))*I33),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2" t="s">
        <v>50</v>
      </c>
      <c r="F34" s="156">
        <f>ROUND((SUM(BF123:BF285)),  2)</f>
        <v>0</v>
      </c>
      <c r="G34" s="40"/>
      <c r="H34" s="40"/>
      <c r="I34" s="157">
        <v>0.14999999999999999</v>
      </c>
      <c r="J34" s="156">
        <f>ROUND(((SUM(BF123:BF285))*I34),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2" t="s">
        <v>51</v>
      </c>
      <c r="F35" s="156">
        <f>ROUND((SUM(BG123:BG285)),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2" t="s">
        <v>52</v>
      </c>
      <c r="F36" s="156">
        <f>ROUND((SUM(BH123:BH285)),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2" t="s">
        <v>53</v>
      </c>
      <c r="F37" s="156">
        <f>ROUND((SUM(BI123:BI285)),  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54</v>
      </c>
      <c r="E39" s="160"/>
      <c r="F39" s="160"/>
      <c r="G39" s="161" t="s">
        <v>55</v>
      </c>
      <c r="H39" s="162" t="s">
        <v>56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2" customFormat="1" ht="14.4" customHeight="1">
      <c r="B49" s="65"/>
      <c r="D49" s="165" t="s">
        <v>57</v>
      </c>
      <c r="E49" s="166"/>
      <c r="F49" s="166"/>
      <c r="G49" s="165" t="s">
        <v>58</v>
      </c>
      <c r="H49" s="166"/>
      <c r="I49" s="166"/>
      <c r="J49" s="166"/>
      <c r="K49" s="166"/>
      <c r="L49" s="65"/>
    </row>
    <row r="50">
      <c r="B50" s="21"/>
      <c r="L50" s="21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 s="2" customFormat="1">
      <c r="A60" s="40"/>
      <c r="B60" s="46"/>
      <c r="C60" s="40"/>
      <c r="D60" s="167" t="s">
        <v>59</v>
      </c>
      <c r="E60" s="168"/>
      <c r="F60" s="169" t="s">
        <v>60</v>
      </c>
      <c r="G60" s="167" t="s">
        <v>59</v>
      </c>
      <c r="H60" s="168"/>
      <c r="I60" s="168"/>
      <c r="J60" s="170" t="s">
        <v>60</v>
      </c>
      <c r="K60" s="168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>
      <c r="B61" s="21"/>
      <c r="L61" s="21"/>
    </row>
    <row r="62">
      <c r="B62" s="21"/>
      <c r="L62" s="21"/>
    </row>
    <row r="63">
      <c r="B63" s="21"/>
      <c r="L63" s="21"/>
    </row>
    <row r="64" s="2" customFormat="1">
      <c r="A64" s="40"/>
      <c r="B64" s="46"/>
      <c r="C64" s="40"/>
      <c r="D64" s="165" t="s">
        <v>61</v>
      </c>
      <c r="E64" s="171"/>
      <c r="F64" s="171"/>
      <c r="G64" s="165" t="s">
        <v>62</v>
      </c>
      <c r="H64" s="171"/>
      <c r="I64" s="171"/>
      <c r="J64" s="171"/>
      <c r="K64" s="171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>
      <c r="B65" s="21"/>
      <c r="L65" s="21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 s="2" customFormat="1">
      <c r="A75" s="40"/>
      <c r="B75" s="46"/>
      <c r="C75" s="40"/>
      <c r="D75" s="167" t="s">
        <v>59</v>
      </c>
      <c r="E75" s="168"/>
      <c r="F75" s="169" t="s">
        <v>60</v>
      </c>
      <c r="G75" s="167" t="s">
        <v>59</v>
      </c>
      <c r="H75" s="168"/>
      <c r="I75" s="168"/>
      <c r="J75" s="170" t="s">
        <v>60</v>
      </c>
      <c r="K75" s="168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4.4" customHeight="1">
      <c r="A76" s="40"/>
      <c r="B76" s="172"/>
      <c r="C76" s="173"/>
      <c r="D76" s="173"/>
      <c r="E76" s="173"/>
      <c r="F76" s="173"/>
      <c r="G76" s="173"/>
      <c r="H76" s="173"/>
      <c r="I76" s="173"/>
      <c r="J76" s="173"/>
      <c r="K76" s="173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="2" customFormat="1" ht="6.96" customHeight="1">
      <c r="A80" s="40"/>
      <c r="B80" s="174"/>
      <c r="C80" s="175"/>
      <c r="D80" s="175"/>
      <c r="E80" s="175"/>
      <c r="F80" s="175"/>
      <c r="G80" s="175"/>
      <c r="H80" s="175"/>
      <c r="I80" s="175"/>
      <c r="J80" s="175"/>
      <c r="K80" s="175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24.96" customHeight="1">
      <c r="A81" s="40"/>
      <c r="B81" s="41"/>
      <c r="C81" s="24" t="s">
        <v>111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176" t="str">
        <f>E7</f>
        <v>Most ev.č. 19853-3 Dlouhý Újezd - rekonstrukce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3" t="s">
        <v>109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6.5" customHeight="1">
      <c r="A86" s="40"/>
      <c r="B86" s="41"/>
      <c r="C86" s="42"/>
      <c r="D86" s="42"/>
      <c r="E86" s="78" t="str">
        <f>E9</f>
        <v>SO 101 - Úprava komunikace III/19853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22</v>
      </c>
      <c r="D88" s="42"/>
      <c r="E88" s="42"/>
      <c r="F88" s="28" t="str">
        <f>F12</f>
        <v>Dlouhý Újezd</v>
      </c>
      <c r="G88" s="42"/>
      <c r="H88" s="42"/>
      <c r="I88" s="33" t="s">
        <v>24</v>
      </c>
      <c r="J88" s="81" t="str">
        <f>IF(J12="","",J12)</f>
        <v>10. 1. 2023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Správa a údržba silnic Plzeňského kraje, p.o.</v>
      </c>
      <c r="G90" s="42"/>
      <c r="H90" s="42"/>
      <c r="I90" s="33" t="s">
        <v>38</v>
      </c>
      <c r="J90" s="38" t="str">
        <f>E21</f>
        <v>VIN Consult, s.r.o.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41</v>
      </c>
      <c r="J91" s="38" t="str">
        <f>E24</f>
        <v>B.Gruntorádová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29.28" customHeight="1">
      <c r="A93" s="40"/>
      <c r="B93" s="41"/>
      <c r="C93" s="177" t="s">
        <v>112</v>
      </c>
      <c r="D93" s="178"/>
      <c r="E93" s="178"/>
      <c r="F93" s="178"/>
      <c r="G93" s="178"/>
      <c r="H93" s="178"/>
      <c r="I93" s="178"/>
      <c r="J93" s="179" t="s">
        <v>113</v>
      </c>
      <c r="K93" s="178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22.8" customHeight="1">
      <c r="A95" s="40"/>
      <c r="B95" s="41"/>
      <c r="C95" s="180" t="s">
        <v>114</v>
      </c>
      <c r="D95" s="42"/>
      <c r="E95" s="42"/>
      <c r="F95" s="42"/>
      <c r="G95" s="42"/>
      <c r="H95" s="42"/>
      <c r="I95" s="42"/>
      <c r="J95" s="112">
        <f>J123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115</v>
      </c>
    </row>
    <row r="96" s="9" customFormat="1" ht="24.96" customHeight="1">
      <c r="A96" s="9"/>
      <c r="B96" s="181"/>
      <c r="C96" s="182"/>
      <c r="D96" s="183" t="s">
        <v>211</v>
      </c>
      <c r="E96" s="184"/>
      <c r="F96" s="184"/>
      <c r="G96" s="184"/>
      <c r="H96" s="184"/>
      <c r="I96" s="184"/>
      <c r="J96" s="185">
        <f>J124</f>
        <v>0</v>
      </c>
      <c r="K96" s="182"/>
      <c r="L96" s="186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="10" customFormat="1" ht="19.92" customHeight="1">
      <c r="A97" s="10"/>
      <c r="B97" s="187"/>
      <c r="C97" s="188"/>
      <c r="D97" s="189" t="s">
        <v>212</v>
      </c>
      <c r="E97" s="190"/>
      <c r="F97" s="190"/>
      <c r="G97" s="190"/>
      <c r="H97" s="190"/>
      <c r="I97" s="190"/>
      <c r="J97" s="191">
        <f>J125</f>
        <v>0</v>
      </c>
      <c r="K97" s="188"/>
      <c r="L97" s="19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7"/>
      <c r="C98" s="188"/>
      <c r="D98" s="189" t="s">
        <v>375</v>
      </c>
      <c r="E98" s="190"/>
      <c r="F98" s="190"/>
      <c r="G98" s="190"/>
      <c r="H98" s="190"/>
      <c r="I98" s="190"/>
      <c r="J98" s="191">
        <f>J181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7"/>
      <c r="C99" s="188"/>
      <c r="D99" s="189" t="s">
        <v>376</v>
      </c>
      <c r="E99" s="190"/>
      <c r="F99" s="190"/>
      <c r="G99" s="190"/>
      <c r="H99" s="190"/>
      <c r="I99" s="190"/>
      <c r="J99" s="191">
        <f>J188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7"/>
      <c r="C100" s="188"/>
      <c r="D100" s="189" t="s">
        <v>377</v>
      </c>
      <c r="E100" s="190"/>
      <c r="F100" s="190"/>
      <c r="G100" s="190"/>
      <c r="H100" s="190"/>
      <c r="I100" s="190"/>
      <c r="J100" s="191">
        <f>J228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7"/>
      <c r="C101" s="188"/>
      <c r="D101" s="189" t="s">
        <v>213</v>
      </c>
      <c r="E101" s="190"/>
      <c r="F101" s="190"/>
      <c r="G101" s="190"/>
      <c r="H101" s="190"/>
      <c r="I101" s="190"/>
      <c r="J101" s="191">
        <f>J240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7"/>
      <c r="C102" s="188"/>
      <c r="D102" s="189" t="s">
        <v>214</v>
      </c>
      <c r="E102" s="190"/>
      <c r="F102" s="190"/>
      <c r="G102" s="190"/>
      <c r="H102" s="190"/>
      <c r="I102" s="190"/>
      <c r="J102" s="191">
        <f>J267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7"/>
      <c r="C103" s="188"/>
      <c r="D103" s="189" t="s">
        <v>215</v>
      </c>
      <c r="E103" s="190"/>
      <c r="F103" s="190"/>
      <c r="G103" s="190"/>
      <c r="H103" s="190"/>
      <c r="I103" s="190"/>
      <c r="J103" s="191">
        <f>J283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="2" customFormat="1" ht="6.96" customHeight="1">
      <c r="A105" s="40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9" s="2" customFormat="1" ht="6.96" customHeight="1">
      <c r="A109" s="40"/>
      <c r="B109" s="70"/>
      <c r="C109" s="71"/>
      <c r="D109" s="71"/>
      <c r="E109" s="71"/>
      <c r="F109" s="71"/>
      <c r="G109" s="71"/>
      <c r="H109" s="71"/>
      <c r="I109" s="71"/>
      <c r="J109" s="71"/>
      <c r="K109" s="7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24.96" customHeight="1">
      <c r="A110" s="40"/>
      <c r="B110" s="41"/>
      <c r="C110" s="24" t="s">
        <v>121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6.96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2" customHeight="1">
      <c r="A112" s="40"/>
      <c r="B112" s="41"/>
      <c r="C112" s="33" t="s">
        <v>16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6.5" customHeight="1">
      <c r="A113" s="40"/>
      <c r="B113" s="41"/>
      <c r="C113" s="42"/>
      <c r="D113" s="42"/>
      <c r="E113" s="176" t="str">
        <f>E7</f>
        <v>Most ev.č. 19853-3 Dlouhý Újezd - rekonstrukce</v>
      </c>
      <c r="F113" s="33"/>
      <c r="G113" s="33"/>
      <c r="H113" s="33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12" customHeight="1">
      <c r="A114" s="40"/>
      <c r="B114" s="41"/>
      <c r="C114" s="33" t="s">
        <v>109</v>
      </c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6.5" customHeight="1">
      <c r="A115" s="40"/>
      <c r="B115" s="41"/>
      <c r="C115" s="42"/>
      <c r="D115" s="42"/>
      <c r="E115" s="78" t="str">
        <f>E9</f>
        <v>SO 101 - Úprava komunikace III/19853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6.96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2" customHeight="1">
      <c r="A117" s="40"/>
      <c r="B117" s="41"/>
      <c r="C117" s="33" t="s">
        <v>22</v>
      </c>
      <c r="D117" s="42"/>
      <c r="E117" s="42"/>
      <c r="F117" s="28" t="str">
        <f>F12</f>
        <v>Dlouhý Újezd</v>
      </c>
      <c r="G117" s="42"/>
      <c r="H117" s="42"/>
      <c r="I117" s="33" t="s">
        <v>24</v>
      </c>
      <c r="J117" s="81" t="str">
        <f>IF(J12="","",J12)</f>
        <v>10. 1. 2023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6.96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5.15" customHeight="1">
      <c r="A119" s="40"/>
      <c r="B119" s="41"/>
      <c r="C119" s="33" t="s">
        <v>30</v>
      </c>
      <c r="D119" s="42"/>
      <c r="E119" s="42"/>
      <c r="F119" s="28" t="str">
        <f>E15</f>
        <v>Správa a údržba silnic Plzeňského kraje, p.o.</v>
      </c>
      <c r="G119" s="42"/>
      <c r="H119" s="42"/>
      <c r="I119" s="33" t="s">
        <v>38</v>
      </c>
      <c r="J119" s="38" t="str">
        <f>E21</f>
        <v>VIN Consult, s.r.o.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15.15" customHeight="1">
      <c r="A120" s="40"/>
      <c r="B120" s="41"/>
      <c r="C120" s="33" t="s">
        <v>36</v>
      </c>
      <c r="D120" s="42"/>
      <c r="E120" s="42"/>
      <c r="F120" s="28" t="str">
        <f>IF(E18="","",E18)</f>
        <v>Vyplň údaj</v>
      </c>
      <c r="G120" s="42"/>
      <c r="H120" s="42"/>
      <c r="I120" s="33" t="s">
        <v>41</v>
      </c>
      <c r="J120" s="38" t="str">
        <f>E24</f>
        <v>B.Gruntorádová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10.32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11" customFormat="1" ht="29.28" customHeight="1">
      <c r="A122" s="193"/>
      <c r="B122" s="194"/>
      <c r="C122" s="195" t="s">
        <v>122</v>
      </c>
      <c r="D122" s="196" t="s">
        <v>69</v>
      </c>
      <c r="E122" s="196" t="s">
        <v>65</v>
      </c>
      <c r="F122" s="196" t="s">
        <v>66</v>
      </c>
      <c r="G122" s="196" t="s">
        <v>123</v>
      </c>
      <c r="H122" s="196" t="s">
        <v>124</v>
      </c>
      <c r="I122" s="196" t="s">
        <v>125</v>
      </c>
      <c r="J122" s="197" t="s">
        <v>113</v>
      </c>
      <c r="K122" s="198" t="s">
        <v>126</v>
      </c>
      <c r="L122" s="199"/>
      <c r="M122" s="102" t="s">
        <v>1</v>
      </c>
      <c r="N122" s="103" t="s">
        <v>48</v>
      </c>
      <c r="O122" s="103" t="s">
        <v>127</v>
      </c>
      <c r="P122" s="103" t="s">
        <v>128</v>
      </c>
      <c r="Q122" s="103" t="s">
        <v>129</v>
      </c>
      <c r="R122" s="103" t="s">
        <v>130</v>
      </c>
      <c r="S122" s="103" t="s">
        <v>131</v>
      </c>
      <c r="T122" s="104" t="s">
        <v>132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="2" customFormat="1" ht="22.8" customHeight="1">
      <c r="A123" s="40"/>
      <c r="B123" s="41"/>
      <c r="C123" s="109" t="s">
        <v>133</v>
      </c>
      <c r="D123" s="42"/>
      <c r="E123" s="42"/>
      <c r="F123" s="42"/>
      <c r="G123" s="42"/>
      <c r="H123" s="42"/>
      <c r="I123" s="42"/>
      <c r="J123" s="200">
        <f>BK123</f>
        <v>0</v>
      </c>
      <c r="K123" s="42"/>
      <c r="L123" s="46"/>
      <c r="M123" s="105"/>
      <c r="N123" s="201"/>
      <c r="O123" s="106"/>
      <c r="P123" s="202">
        <f>P124</f>
        <v>0</v>
      </c>
      <c r="Q123" s="106"/>
      <c r="R123" s="202">
        <f>R124</f>
        <v>288.54238427000001</v>
      </c>
      <c r="S123" s="106"/>
      <c r="T123" s="203">
        <f>T124</f>
        <v>259.84400000000005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83</v>
      </c>
      <c r="AU123" s="18" t="s">
        <v>115</v>
      </c>
      <c r="BK123" s="204">
        <f>BK124</f>
        <v>0</v>
      </c>
    </row>
    <row r="124" s="12" customFormat="1" ht="25.92" customHeight="1">
      <c r="A124" s="12"/>
      <c r="B124" s="205"/>
      <c r="C124" s="206"/>
      <c r="D124" s="207" t="s">
        <v>83</v>
      </c>
      <c r="E124" s="208" t="s">
        <v>218</v>
      </c>
      <c r="F124" s="208" t="s">
        <v>219</v>
      </c>
      <c r="G124" s="206"/>
      <c r="H124" s="206"/>
      <c r="I124" s="209"/>
      <c r="J124" s="210">
        <f>BK124</f>
        <v>0</v>
      </c>
      <c r="K124" s="206"/>
      <c r="L124" s="211"/>
      <c r="M124" s="212"/>
      <c r="N124" s="213"/>
      <c r="O124" s="213"/>
      <c r="P124" s="214">
        <f>P125+P181+P188+P228+P240+P267+P283</f>
        <v>0</v>
      </c>
      <c r="Q124" s="213"/>
      <c r="R124" s="214">
        <f>R125+R181+R188+R228+R240+R267+R283</f>
        <v>288.54238427000001</v>
      </c>
      <c r="S124" s="213"/>
      <c r="T124" s="215">
        <f>T125+T181+T188+T228+T240+T267+T283</f>
        <v>259.84400000000005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6" t="s">
        <v>92</v>
      </c>
      <c r="AT124" s="217" t="s">
        <v>83</v>
      </c>
      <c r="AU124" s="217" t="s">
        <v>84</v>
      </c>
      <c r="AY124" s="216" t="s">
        <v>137</v>
      </c>
      <c r="BK124" s="218">
        <f>BK125+BK181+BK188+BK228+BK240+BK267+BK283</f>
        <v>0</v>
      </c>
    </row>
    <row r="125" s="12" customFormat="1" ht="22.8" customHeight="1">
      <c r="A125" s="12"/>
      <c r="B125" s="205"/>
      <c r="C125" s="206"/>
      <c r="D125" s="207" t="s">
        <v>83</v>
      </c>
      <c r="E125" s="219" t="s">
        <v>92</v>
      </c>
      <c r="F125" s="219" t="s">
        <v>220</v>
      </c>
      <c r="G125" s="206"/>
      <c r="H125" s="206"/>
      <c r="I125" s="209"/>
      <c r="J125" s="220">
        <f>BK125</f>
        <v>0</v>
      </c>
      <c r="K125" s="206"/>
      <c r="L125" s="211"/>
      <c r="M125" s="212"/>
      <c r="N125" s="213"/>
      <c r="O125" s="213"/>
      <c r="P125" s="214">
        <f>SUM(P126:P180)</f>
        <v>0</v>
      </c>
      <c r="Q125" s="213"/>
      <c r="R125" s="214">
        <f>SUM(R126:R180)</f>
        <v>1.5076799999999999</v>
      </c>
      <c r="S125" s="213"/>
      <c r="T125" s="215">
        <f>SUM(T126:T180)</f>
        <v>259.84400000000005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6" t="s">
        <v>92</v>
      </c>
      <c r="AT125" s="217" t="s">
        <v>83</v>
      </c>
      <c r="AU125" s="217" t="s">
        <v>92</v>
      </c>
      <c r="AY125" s="216" t="s">
        <v>137</v>
      </c>
      <c r="BK125" s="218">
        <f>SUM(BK126:BK180)</f>
        <v>0</v>
      </c>
    </row>
    <row r="126" s="2" customFormat="1" ht="49.05" customHeight="1">
      <c r="A126" s="40"/>
      <c r="B126" s="41"/>
      <c r="C126" s="221" t="s">
        <v>92</v>
      </c>
      <c r="D126" s="221" t="s">
        <v>140</v>
      </c>
      <c r="E126" s="222" t="s">
        <v>378</v>
      </c>
      <c r="F126" s="223" t="s">
        <v>379</v>
      </c>
      <c r="G126" s="224" t="s">
        <v>366</v>
      </c>
      <c r="H126" s="225">
        <v>13.5</v>
      </c>
      <c r="I126" s="226"/>
      <c r="J126" s="227">
        <f>ROUND(I126*H126,2)</f>
        <v>0</v>
      </c>
      <c r="K126" s="228"/>
      <c r="L126" s="46"/>
      <c r="M126" s="229" t="s">
        <v>1</v>
      </c>
      <c r="N126" s="230" t="s">
        <v>49</v>
      </c>
      <c r="O126" s="93"/>
      <c r="P126" s="231">
        <f>O126*H126</f>
        <v>0</v>
      </c>
      <c r="Q126" s="231">
        <v>0</v>
      </c>
      <c r="R126" s="231">
        <f>Q126*H126</f>
        <v>0</v>
      </c>
      <c r="S126" s="231">
        <v>0.22</v>
      </c>
      <c r="T126" s="232">
        <f>S126*H126</f>
        <v>2.9700000000000002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3" t="s">
        <v>157</v>
      </c>
      <c r="AT126" s="233" t="s">
        <v>140</v>
      </c>
      <c r="AU126" s="233" t="s">
        <v>94</v>
      </c>
      <c r="AY126" s="18" t="s">
        <v>137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8" t="s">
        <v>92</v>
      </c>
      <c r="BK126" s="234">
        <f>ROUND(I126*H126,2)</f>
        <v>0</v>
      </c>
      <c r="BL126" s="18" t="s">
        <v>157</v>
      </c>
      <c r="BM126" s="233" t="s">
        <v>380</v>
      </c>
    </row>
    <row r="127" s="2" customFormat="1">
      <c r="A127" s="40"/>
      <c r="B127" s="41"/>
      <c r="C127" s="42"/>
      <c r="D127" s="235" t="s">
        <v>146</v>
      </c>
      <c r="E127" s="42"/>
      <c r="F127" s="236" t="s">
        <v>381</v>
      </c>
      <c r="G127" s="42"/>
      <c r="H127" s="42"/>
      <c r="I127" s="237"/>
      <c r="J127" s="42"/>
      <c r="K127" s="42"/>
      <c r="L127" s="46"/>
      <c r="M127" s="238"/>
      <c r="N127" s="239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146</v>
      </c>
      <c r="AU127" s="18" t="s">
        <v>94</v>
      </c>
    </row>
    <row r="128" s="13" customFormat="1">
      <c r="A128" s="13"/>
      <c r="B128" s="246"/>
      <c r="C128" s="247"/>
      <c r="D128" s="235" t="s">
        <v>233</v>
      </c>
      <c r="E128" s="248" t="s">
        <v>1</v>
      </c>
      <c r="F128" s="249" t="s">
        <v>382</v>
      </c>
      <c r="G128" s="247"/>
      <c r="H128" s="250">
        <v>13.5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6" t="s">
        <v>233</v>
      </c>
      <c r="AU128" s="256" t="s">
        <v>94</v>
      </c>
      <c r="AV128" s="13" t="s">
        <v>94</v>
      </c>
      <c r="AW128" s="13" t="s">
        <v>40</v>
      </c>
      <c r="AX128" s="13" t="s">
        <v>92</v>
      </c>
      <c r="AY128" s="256" t="s">
        <v>137</v>
      </c>
    </row>
    <row r="129" s="2" customFormat="1" ht="66.75" customHeight="1">
      <c r="A129" s="40"/>
      <c r="B129" s="41"/>
      <c r="C129" s="221" t="s">
        <v>94</v>
      </c>
      <c r="D129" s="221" t="s">
        <v>140</v>
      </c>
      <c r="E129" s="222" t="s">
        <v>383</v>
      </c>
      <c r="F129" s="223" t="s">
        <v>384</v>
      </c>
      <c r="G129" s="224" t="s">
        <v>366</v>
      </c>
      <c r="H129" s="225">
        <v>17.300000000000001</v>
      </c>
      <c r="I129" s="226"/>
      <c r="J129" s="227">
        <f>ROUND(I129*H129,2)</f>
        <v>0</v>
      </c>
      <c r="K129" s="228"/>
      <c r="L129" s="46"/>
      <c r="M129" s="229" t="s">
        <v>1</v>
      </c>
      <c r="N129" s="230" t="s">
        <v>49</v>
      </c>
      <c r="O129" s="93"/>
      <c r="P129" s="231">
        <f>O129*H129</f>
        <v>0</v>
      </c>
      <c r="Q129" s="231">
        <v>0</v>
      </c>
      <c r="R129" s="231">
        <f>Q129*H129</f>
        <v>0</v>
      </c>
      <c r="S129" s="231">
        <v>0.17999999999999999</v>
      </c>
      <c r="T129" s="232">
        <f>S129*H129</f>
        <v>3.1139999999999999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3" t="s">
        <v>157</v>
      </c>
      <c r="AT129" s="233" t="s">
        <v>140</v>
      </c>
      <c r="AU129" s="233" t="s">
        <v>94</v>
      </c>
      <c r="AY129" s="18" t="s">
        <v>137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8" t="s">
        <v>92</v>
      </c>
      <c r="BK129" s="234">
        <f>ROUND(I129*H129,2)</f>
        <v>0</v>
      </c>
      <c r="BL129" s="18" t="s">
        <v>157</v>
      </c>
      <c r="BM129" s="233" t="s">
        <v>385</v>
      </c>
    </row>
    <row r="130" s="13" customFormat="1">
      <c r="A130" s="13"/>
      <c r="B130" s="246"/>
      <c r="C130" s="247"/>
      <c r="D130" s="235" t="s">
        <v>233</v>
      </c>
      <c r="E130" s="248" t="s">
        <v>1</v>
      </c>
      <c r="F130" s="249" t="s">
        <v>386</v>
      </c>
      <c r="G130" s="247"/>
      <c r="H130" s="250">
        <v>17.300000000000001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6" t="s">
        <v>233</v>
      </c>
      <c r="AU130" s="256" t="s">
        <v>94</v>
      </c>
      <c r="AV130" s="13" t="s">
        <v>94</v>
      </c>
      <c r="AW130" s="13" t="s">
        <v>40</v>
      </c>
      <c r="AX130" s="13" t="s">
        <v>92</v>
      </c>
      <c r="AY130" s="256" t="s">
        <v>137</v>
      </c>
    </row>
    <row r="131" s="2" customFormat="1" ht="66.75" customHeight="1">
      <c r="A131" s="40"/>
      <c r="B131" s="41"/>
      <c r="C131" s="221" t="s">
        <v>152</v>
      </c>
      <c r="D131" s="221" t="s">
        <v>140</v>
      </c>
      <c r="E131" s="222" t="s">
        <v>387</v>
      </c>
      <c r="F131" s="223" t="s">
        <v>388</v>
      </c>
      <c r="G131" s="224" t="s">
        <v>366</v>
      </c>
      <c r="H131" s="225">
        <v>266.39999999999998</v>
      </c>
      <c r="I131" s="226"/>
      <c r="J131" s="227">
        <f>ROUND(I131*H131,2)</f>
        <v>0</v>
      </c>
      <c r="K131" s="228"/>
      <c r="L131" s="46"/>
      <c r="M131" s="229" t="s">
        <v>1</v>
      </c>
      <c r="N131" s="230" t="s">
        <v>49</v>
      </c>
      <c r="O131" s="93"/>
      <c r="P131" s="231">
        <f>O131*H131</f>
        <v>0</v>
      </c>
      <c r="Q131" s="231">
        <v>0</v>
      </c>
      <c r="R131" s="231">
        <f>Q131*H131</f>
        <v>0</v>
      </c>
      <c r="S131" s="231">
        <v>0.5</v>
      </c>
      <c r="T131" s="232">
        <f>S131*H131</f>
        <v>133.19999999999999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3" t="s">
        <v>157</v>
      </c>
      <c r="AT131" s="233" t="s">
        <v>140</v>
      </c>
      <c r="AU131" s="233" t="s">
        <v>94</v>
      </c>
      <c r="AY131" s="18" t="s">
        <v>137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8" t="s">
        <v>92</v>
      </c>
      <c r="BK131" s="234">
        <f>ROUND(I131*H131,2)</f>
        <v>0</v>
      </c>
      <c r="BL131" s="18" t="s">
        <v>157</v>
      </c>
      <c r="BM131" s="233" t="s">
        <v>389</v>
      </c>
    </row>
    <row r="132" s="14" customFormat="1">
      <c r="A132" s="14"/>
      <c r="B132" s="257"/>
      <c r="C132" s="258"/>
      <c r="D132" s="235" t="s">
        <v>233</v>
      </c>
      <c r="E132" s="259" t="s">
        <v>1</v>
      </c>
      <c r="F132" s="260" t="s">
        <v>390</v>
      </c>
      <c r="G132" s="258"/>
      <c r="H132" s="259" t="s">
        <v>1</v>
      </c>
      <c r="I132" s="261"/>
      <c r="J132" s="258"/>
      <c r="K132" s="258"/>
      <c r="L132" s="262"/>
      <c r="M132" s="263"/>
      <c r="N132" s="264"/>
      <c r="O132" s="264"/>
      <c r="P132" s="264"/>
      <c r="Q132" s="264"/>
      <c r="R132" s="264"/>
      <c r="S132" s="264"/>
      <c r="T132" s="26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6" t="s">
        <v>233</v>
      </c>
      <c r="AU132" s="266" t="s">
        <v>94</v>
      </c>
      <c r="AV132" s="14" t="s">
        <v>92</v>
      </c>
      <c r="AW132" s="14" t="s">
        <v>40</v>
      </c>
      <c r="AX132" s="14" t="s">
        <v>84</v>
      </c>
      <c r="AY132" s="266" t="s">
        <v>137</v>
      </c>
    </row>
    <row r="133" s="13" customFormat="1">
      <c r="A133" s="13"/>
      <c r="B133" s="246"/>
      <c r="C133" s="247"/>
      <c r="D133" s="235" t="s">
        <v>233</v>
      </c>
      <c r="E133" s="248" t="s">
        <v>1</v>
      </c>
      <c r="F133" s="249" t="s">
        <v>391</v>
      </c>
      <c r="G133" s="247"/>
      <c r="H133" s="250">
        <v>242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6" t="s">
        <v>233</v>
      </c>
      <c r="AU133" s="256" t="s">
        <v>94</v>
      </c>
      <c r="AV133" s="13" t="s">
        <v>94</v>
      </c>
      <c r="AW133" s="13" t="s">
        <v>40</v>
      </c>
      <c r="AX133" s="13" t="s">
        <v>84</v>
      </c>
      <c r="AY133" s="256" t="s">
        <v>137</v>
      </c>
    </row>
    <row r="134" s="13" customFormat="1">
      <c r="A134" s="13"/>
      <c r="B134" s="246"/>
      <c r="C134" s="247"/>
      <c r="D134" s="235" t="s">
        <v>233</v>
      </c>
      <c r="E134" s="248" t="s">
        <v>1</v>
      </c>
      <c r="F134" s="249" t="s">
        <v>392</v>
      </c>
      <c r="G134" s="247"/>
      <c r="H134" s="250">
        <v>24.399999999999999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6" t="s">
        <v>233</v>
      </c>
      <c r="AU134" s="256" t="s">
        <v>94</v>
      </c>
      <c r="AV134" s="13" t="s">
        <v>94</v>
      </c>
      <c r="AW134" s="13" t="s">
        <v>40</v>
      </c>
      <c r="AX134" s="13" t="s">
        <v>84</v>
      </c>
      <c r="AY134" s="256" t="s">
        <v>137</v>
      </c>
    </row>
    <row r="135" s="15" customFormat="1">
      <c r="A135" s="15"/>
      <c r="B135" s="267"/>
      <c r="C135" s="268"/>
      <c r="D135" s="235" t="s">
        <v>233</v>
      </c>
      <c r="E135" s="269" t="s">
        <v>1</v>
      </c>
      <c r="F135" s="270" t="s">
        <v>257</v>
      </c>
      <c r="G135" s="268"/>
      <c r="H135" s="271">
        <v>266.39999999999998</v>
      </c>
      <c r="I135" s="272"/>
      <c r="J135" s="268"/>
      <c r="K135" s="268"/>
      <c r="L135" s="273"/>
      <c r="M135" s="274"/>
      <c r="N135" s="275"/>
      <c r="O135" s="275"/>
      <c r="P135" s="275"/>
      <c r="Q135" s="275"/>
      <c r="R135" s="275"/>
      <c r="S135" s="275"/>
      <c r="T135" s="27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7" t="s">
        <v>233</v>
      </c>
      <c r="AU135" s="277" t="s">
        <v>94</v>
      </c>
      <c r="AV135" s="15" t="s">
        <v>157</v>
      </c>
      <c r="AW135" s="15" t="s">
        <v>40</v>
      </c>
      <c r="AX135" s="15" t="s">
        <v>92</v>
      </c>
      <c r="AY135" s="277" t="s">
        <v>137</v>
      </c>
    </row>
    <row r="136" s="2" customFormat="1" ht="66.75" customHeight="1">
      <c r="A136" s="40"/>
      <c r="B136" s="41"/>
      <c r="C136" s="221" t="s">
        <v>157</v>
      </c>
      <c r="D136" s="221" t="s">
        <v>140</v>
      </c>
      <c r="E136" s="222" t="s">
        <v>393</v>
      </c>
      <c r="F136" s="223" t="s">
        <v>394</v>
      </c>
      <c r="G136" s="224" t="s">
        <v>366</v>
      </c>
      <c r="H136" s="225">
        <v>266.39999999999998</v>
      </c>
      <c r="I136" s="226"/>
      <c r="J136" s="227">
        <f>ROUND(I136*H136,2)</f>
        <v>0</v>
      </c>
      <c r="K136" s="228"/>
      <c r="L136" s="46"/>
      <c r="M136" s="229" t="s">
        <v>1</v>
      </c>
      <c r="N136" s="230" t="s">
        <v>49</v>
      </c>
      <c r="O136" s="93"/>
      <c r="P136" s="231">
        <f>O136*H136</f>
        <v>0</v>
      </c>
      <c r="Q136" s="231">
        <v>0</v>
      </c>
      <c r="R136" s="231">
        <f>Q136*H136</f>
        <v>0</v>
      </c>
      <c r="S136" s="231">
        <v>0.22</v>
      </c>
      <c r="T136" s="232">
        <f>S136*H136</f>
        <v>58.607999999999997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3" t="s">
        <v>157</v>
      </c>
      <c r="AT136" s="233" t="s">
        <v>140</v>
      </c>
      <c r="AU136" s="233" t="s">
        <v>94</v>
      </c>
      <c r="AY136" s="18" t="s">
        <v>137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8" t="s">
        <v>92</v>
      </c>
      <c r="BK136" s="234">
        <f>ROUND(I136*H136,2)</f>
        <v>0</v>
      </c>
      <c r="BL136" s="18" t="s">
        <v>157</v>
      </c>
      <c r="BM136" s="233" t="s">
        <v>395</v>
      </c>
    </row>
    <row r="137" s="13" customFormat="1">
      <c r="A137" s="13"/>
      <c r="B137" s="246"/>
      <c r="C137" s="247"/>
      <c r="D137" s="235" t="s">
        <v>233</v>
      </c>
      <c r="E137" s="248" t="s">
        <v>1</v>
      </c>
      <c r="F137" s="249" t="s">
        <v>391</v>
      </c>
      <c r="G137" s="247"/>
      <c r="H137" s="250">
        <v>242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6" t="s">
        <v>233</v>
      </c>
      <c r="AU137" s="256" t="s">
        <v>94</v>
      </c>
      <c r="AV137" s="13" t="s">
        <v>94</v>
      </c>
      <c r="AW137" s="13" t="s">
        <v>40</v>
      </c>
      <c r="AX137" s="13" t="s">
        <v>84</v>
      </c>
      <c r="AY137" s="256" t="s">
        <v>137</v>
      </c>
    </row>
    <row r="138" s="13" customFormat="1">
      <c r="A138" s="13"/>
      <c r="B138" s="246"/>
      <c r="C138" s="247"/>
      <c r="D138" s="235" t="s">
        <v>233</v>
      </c>
      <c r="E138" s="248" t="s">
        <v>1</v>
      </c>
      <c r="F138" s="249" t="s">
        <v>392</v>
      </c>
      <c r="G138" s="247"/>
      <c r="H138" s="250">
        <v>24.399999999999999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233</v>
      </c>
      <c r="AU138" s="256" t="s">
        <v>94</v>
      </c>
      <c r="AV138" s="13" t="s">
        <v>94</v>
      </c>
      <c r="AW138" s="13" t="s">
        <v>40</v>
      </c>
      <c r="AX138" s="13" t="s">
        <v>84</v>
      </c>
      <c r="AY138" s="256" t="s">
        <v>137</v>
      </c>
    </row>
    <row r="139" s="15" customFormat="1">
      <c r="A139" s="15"/>
      <c r="B139" s="267"/>
      <c r="C139" s="268"/>
      <c r="D139" s="235" t="s">
        <v>233</v>
      </c>
      <c r="E139" s="269" t="s">
        <v>1</v>
      </c>
      <c r="F139" s="270" t="s">
        <v>257</v>
      </c>
      <c r="G139" s="268"/>
      <c r="H139" s="271">
        <v>266.39999999999998</v>
      </c>
      <c r="I139" s="272"/>
      <c r="J139" s="268"/>
      <c r="K139" s="268"/>
      <c r="L139" s="273"/>
      <c r="M139" s="274"/>
      <c r="N139" s="275"/>
      <c r="O139" s="275"/>
      <c r="P139" s="275"/>
      <c r="Q139" s="275"/>
      <c r="R139" s="275"/>
      <c r="S139" s="275"/>
      <c r="T139" s="27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7" t="s">
        <v>233</v>
      </c>
      <c r="AU139" s="277" t="s">
        <v>94</v>
      </c>
      <c r="AV139" s="15" t="s">
        <v>157</v>
      </c>
      <c r="AW139" s="15" t="s">
        <v>40</v>
      </c>
      <c r="AX139" s="15" t="s">
        <v>92</v>
      </c>
      <c r="AY139" s="277" t="s">
        <v>137</v>
      </c>
    </row>
    <row r="140" s="2" customFormat="1" ht="49.05" customHeight="1">
      <c r="A140" s="40"/>
      <c r="B140" s="41"/>
      <c r="C140" s="221" t="s">
        <v>136</v>
      </c>
      <c r="D140" s="221" t="s">
        <v>140</v>
      </c>
      <c r="E140" s="222" t="s">
        <v>396</v>
      </c>
      <c r="F140" s="223" t="s">
        <v>397</v>
      </c>
      <c r="G140" s="224" t="s">
        <v>366</v>
      </c>
      <c r="H140" s="225">
        <v>242</v>
      </c>
      <c r="I140" s="226"/>
      <c r="J140" s="227">
        <f>ROUND(I140*H140,2)</f>
        <v>0</v>
      </c>
      <c r="K140" s="228"/>
      <c r="L140" s="46"/>
      <c r="M140" s="229" t="s">
        <v>1</v>
      </c>
      <c r="N140" s="230" t="s">
        <v>49</v>
      </c>
      <c r="O140" s="93"/>
      <c r="P140" s="231">
        <f>O140*H140</f>
        <v>0</v>
      </c>
      <c r="Q140" s="231">
        <v>9.0000000000000006E-05</v>
      </c>
      <c r="R140" s="231">
        <f>Q140*H140</f>
        <v>0.021780000000000001</v>
      </c>
      <c r="S140" s="231">
        <v>0.25600000000000001</v>
      </c>
      <c r="T140" s="232">
        <f>S140*H140</f>
        <v>61.951999999999998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3" t="s">
        <v>157</v>
      </c>
      <c r="AT140" s="233" t="s">
        <v>140</v>
      </c>
      <c r="AU140" s="233" t="s">
        <v>94</v>
      </c>
      <c r="AY140" s="18" t="s">
        <v>137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8" t="s">
        <v>92</v>
      </c>
      <c r="BK140" s="234">
        <f>ROUND(I140*H140,2)</f>
        <v>0</v>
      </c>
      <c r="BL140" s="18" t="s">
        <v>157</v>
      </c>
      <c r="BM140" s="233" t="s">
        <v>398</v>
      </c>
    </row>
    <row r="141" s="13" customFormat="1">
      <c r="A141" s="13"/>
      <c r="B141" s="246"/>
      <c r="C141" s="247"/>
      <c r="D141" s="235" t="s">
        <v>233</v>
      </c>
      <c r="E141" s="248" t="s">
        <v>1</v>
      </c>
      <c r="F141" s="249" t="s">
        <v>399</v>
      </c>
      <c r="G141" s="247"/>
      <c r="H141" s="250">
        <v>242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6" t="s">
        <v>233</v>
      </c>
      <c r="AU141" s="256" t="s">
        <v>94</v>
      </c>
      <c r="AV141" s="13" t="s">
        <v>94</v>
      </c>
      <c r="AW141" s="13" t="s">
        <v>40</v>
      </c>
      <c r="AX141" s="13" t="s">
        <v>92</v>
      </c>
      <c r="AY141" s="256" t="s">
        <v>137</v>
      </c>
    </row>
    <row r="142" s="2" customFormat="1" ht="37.8" customHeight="1">
      <c r="A142" s="40"/>
      <c r="B142" s="41"/>
      <c r="C142" s="221" t="s">
        <v>165</v>
      </c>
      <c r="D142" s="221" t="s">
        <v>140</v>
      </c>
      <c r="E142" s="222" t="s">
        <v>400</v>
      </c>
      <c r="F142" s="223" t="s">
        <v>401</v>
      </c>
      <c r="G142" s="224" t="s">
        <v>237</v>
      </c>
      <c r="H142" s="225">
        <v>3</v>
      </c>
      <c r="I142" s="226"/>
      <c r="J142" s="227">
        <f>ROUND(I142*H142,2)</f>
        <v>0</v>
      </c>
      <c r="K142" s="228"/>
      <c r="L142" s="46"/>
      <c r="M142" s="229" t="s">
        <v>1</v>
      </c>
      <c r="N142" s="230" t="s">
        <v>49</v>
      </c>
      <c r="O142" s="93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157</v>
      </c>
      <c r="AT142" s="233" t="s">
        <v>140</v>
      </c>
      <c r="AU142" s="233" t="s">
        <v>94</v>
      </c>
      <c r="AY142" s="18" t="s">
        <v>137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92</v>
      </c>
      <c r="BK142" s="234">
        <f>ROUND(I142*H142,2)</f>
        <v>0</v>
      </c>
      <c r="BL142" s="18" t="s">
        <v>157</v>
      </c>
      <c r="BM142" s="233" t="s">
        <v>402</v>
      </c>
    </row>
    <row r="143" s="2" customFormat="1">
      <c r="A143" s="40"/>
      <c r="B143" s="41"/>
      <c r="C143" s="42"/>
      <c r="D143" s="235" t="s">
        <v>146</v>
      </c>
      <c r="E143" s="42"/>
      <c r="F143" s="236" t="s">
        <v>403</v>
      </c>
      <c r="G143" s="42"/>
      <c r="H143" s="42"/>
      <c r="I143" s="237"/>
      <c r="J143" s="42"/>
      <c r="K143" s="42"/>
      <c r="L143" s="46"/>
      <c r="M143" s="238"/>
      <c r="N143" s="239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146</v>
      </c>
      <c r="AU143" s="18" t="s">
        <v>94</v>
      </c>
    </row>
    <row r="144" s="14" customFormat="1">
      <c r="A144" s="14"/>
      <c r="B144" s="257"/>
      <c r="C144" s="258"/>
      <c r="D144" s="235" t="s">
        <v>233</v>
      </c>
      <c r="E144" s="259" t="s">
        <v>1</v>
      </c>
      <c r="F144" s="260" t="s">
        <v>404</v>
      </c>
      <c r="G144" s="258"/>
      <c r="H144" s="259" t="s">
        <v>1</v>
      </c>
      <c r="I144" s="261"/>
      <c r="J144" s="258"/>
      <c r="K144" s="258"/>
      <c r="L144" s="262"/>
      <c r="M144" s="263"/>
      <c r="N144" s="264"/>
      <c r="O144" s="264"/>
      <c r="P144" s="264"/>
      <c r="Q144" s="264"/>
      <c r="R144" s="264"/>
      <c r="S144" s="264"/>
      <c r="T144" s="26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233</v>
      </c>
      <c r="AU144" s="266" t="s">
        <v>94</v>
      </c>
      <c r="AV144" s="14" t="s">
        <v>92</v>
      </c>
      <c r="AW144" s="14" t="s">
        <v>40</v>
      </c>
      <c r="AX144" s="14" t="s">
        <v>84</v>
      </c>
      <c r="AY144" s="266" t="s">
        <v>137</v>
      </c>
    </row>
    <row r="145" s="13" customFormat="1">
      <c r="A145" s="13"/>
      <c r="B145" s="246"/>
      <c r="C145" s="247"/>
      <c r="D145" s="235" t="s">
        <v>233</v>
      </c>
      <c r="E145" s="248" t="s">
        <v>1</v>
      </c>
      <c r="F145" s="249" t="s">
        <v>405</v>
      </c>
      <c r="G145" s="247"/>
      <c r="H145" s="250">
        <v>3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6" t="s">
        <v>233</v>
      </c>
      <c r="AU145" s="256" t="s">
        <v>94</v>
      </c>
      <c r="AV145" s="13" t="s">
        <v>94</v>
      </c>
      <c r="AW145" s="13" t="s">
        <v>40</v>
      </c>
      <c r="AX145" s="13" t="s">
        <v>92</v>
      </c>
      <c r="AY145" s="256" t="s">
        <v>137</v>
      </c>
    </row>
    <row r="146" s="2" customFormat="1" ht="16.5" customHeight="1">
      <c r="A146" s="40"/>
      <c r="B146" s="41"/>
      <c r="C146" s="221" t="s">
        <v>173</v>
      </c>
      <c r="D146" s="221" t="s">
        <v>140</v>
      </c>
      <c r="E146" s="222" t="s">
        <v>406</v>
      </c>
      <c r="F146" s="223" t="s">
        <v>407</v>
      </c>
      <c r="G146" s="224" t="s">
        <v>265</v>
      </c>
      <c r="H146" s="225">
        <v>6</v>
      </c>
      <c r="I146" s="226"/>
      <c r="J146" s="227">
        <f>ROUND(I146*H146,2)</f>
        <v>0</v>
      </c>
      <c r="K146" s="228"/>
      <c r="L146" s="46"/>
      <c r="M146" s="229" t="s">
        <v>1</v>
      </c>
      <c r="N146" s="230" t="s">
        <v>49</v>
      </c>
      <c r="O146" s="93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3" t="s">
        <v>157</v>
      </c>
      <c r="AT146" s="233" t="s">
        <v>140</v>
      </c>
      <c r="AU146" s="233" t="s">
        <v>94</v>
      </c>
      <c r="AY146" s="18" t="s">
        <v>137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8" t="s">
        <v>92</v>
      </c>
      <c r="BK146" s="234">
        <f>ROUND(I146*H146,2)</f>
        <v>0</v>
      </c>
      <c r="BL146" s="18" t="s">
        <v>157</v>
      </c>
      <c r="BM146" s="233" t="s">
        <v>408</v>
      </c>
    </row>
    <row r="147" s="2" customFormat="1">
      <c r="A147" s="40"/>
      <c r="B147" s="41"/>
      <c r="C147" s="42"/>
      <c r="D147" s="235" t="s">
        <v>146</v>
      </c>
      <c r="E147" s="42"/>
      <c r="F147" s="236" t="s">
        <v>409</v>
      </c>
      <c r="G147" s="42"/>
      <c r="H147" s="42"/>
      <c r="I147" s="237"/>
      <c r="J147" s="42"/>
      <c r="K147" s="42"/>
      <c r="L147" s="46"/>
      <c r="M147" s="238"/>
      <c r="N147" s="239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146</v>
      </c>
      <c r="AU147" s="18" t="s">
        <v>94</v>
      </c>
    </row>
    <row r="148" s="13" customFormat="1">
      <c r="A148" s="13"/>
      <c r="B148" s="246"/>
      <c r="C148" s="247"/>
      <c r="D148" s="235" t="s">
        <v>233</v>
      </c>
      <c r="E148" s="247"/>
      <c r="F148" s="249" t="s">
        <v>410</v>
      </c>
      <c r="G148" s="247"/>
      <c r="H148" s="250">
        <v>6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6" t="s">
        <v>233</v>
      </c>
      <c r="AU148" s="256" t="s">
        <v>94</v>
      </c>
      <c r="AV148" s="13" t="s">
        <v>94</v>
      </c>
      <c r="AW148" s="13" t="s">
        <v>4</v>
      </c>
      <c r="AX148" s="13" t="s">
        <v>92</v>
      </c>
      <c r="AY148" s="256" t="s">
        <v>137</v>
      </c>
    </row>
    <row r="149" s="2" customFormat="1" ht="24.15" customHeight="1">
      <c r="A149" s="40"/>
      <c r="B149" s="41"/>
      <c r="C149" s="221" t="s">
        <v>180</v>
      </c>
      <c r="D149" s="221" t="s">
        <v>140</v>
      </c>
      <c r="E149" s="222" t="s">
        <v>411</v>
      </c>
      <c r="F149" s="223" t="s">
        <v>412</v>
      </c>
      <c r="G149" s="224" t="s">
        <v>237</v>
      </c>
      <c r="H149" s="225">
        <v>8</v>
      </c>
      <c r="I149" s="226"/>
      <c r="J149" s="227">
        <f>ROUND(I149*H149,2)</f>
        <v>0</v>
      </c>
      <c r="K149" s="228"/>
      <c r="L149" s="46"/>
      <c r="M149" s="229" t="s">
        <v>1</v>
      </c>
      <c r="N149" s="230" t="s">
        <v>49</v>
      </c>
      <c r="O149" s="93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3" t="s">
        <v>157</v>
      </c>
      <c r="AT149" s="233" t="s">
        <v>140</v>
      </c>
      <c r="AU149" s="233" t="s">
        <v>94</v>
      </c>
      <c r="AY149" s="18" t="s">
        <v>137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8" t="s">
        <v>92</v>
      </c>
      <c r="BK149" s="234">
        <f>ROUND(I149*H149,2)</f>
        <v>0</v>
      </c>
      <c r="BL149" s="18" t="s">
        <v>157</v>
      </c>
      <c r="BM149" s="233" t="s">
        <v>413</v>
      </c>
    </row>
    <row r="150" s="2" customFormat="1">
      <c r="A150" s="40"/>
      <c r="B150" s="41"/>
      <c r="C150" s="42"/>
      <c r="D150" s="235" t="s">
        <v>146</v>
      </c>
      <c r="E150" s="42"/>
      <c r="F150" s="236" t="s">
        <v>224</v>
      </c>
      <c r="G150" s="42"/>
      <c r="H150" s="42"/>
      <c r="I150" s="237"/>
      <c r="J150" s="42"/>
      <c r="K150" s="42"/>
      <c r="L150" s="46"/>
      <c r="M150" s="238"/>
      <c r="N150" s="239"/>
      <c r="O150" s="93"/>
      <c r="P150" s="93"/>
      <c r="Q150" s="93"/>
      <c r="R150" s="93"/>
      <c r="S150" s="93"/>
      <c r="T150" s="94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146</v>
      </c>
      <c r="AU150" s="18" t="s">
        <v>94</v>
      </c>
    </row>
    <row r="151" s="13" customFormat="1">
      <c r="A151" s="13"/>
      <c r="B151" s="246"/>
      <c r="C151" s="247"/>
      <c r="D151" s="235" t="s">
        <v>233</v>
      </c>
      <c r="E151" s="248" t="s">
        <v>1</v>
      </c>
      <c r="F151" s="249" t="s">
        <v>414</v>
      </c>
      <c r="G151" s="247"/>
      <c r="H151" s="250">
        <v>8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6" t="s">
        <v>233</v>
      </c>
      <c r="AU151" s="256" t="s">
        <v>94</v>
      </c>
      <c r="AV151" s="13" t="s">
        <v>94</v>
      </c>
      <c r="AW151" s="13" t="s">
        <v>40</v>
      </c>
      <c r="AX151" s="13" t="s">
        <v>92</v>
      </c>
      <c r="AY151" s="256" t="s">
        <v>137</v>
      </c>
    </row>
    <row r="152" s="2" customFormat="1" ht="62.7" customHeight="1">
      <c r="A152" s="40"/>
      <c r="B152" s="41"/>
      <c r="C152" s="221" t="s">
        <v>183</v>
      </c>
      <c r="D152" s="221" t="s">
        <v>140</v>
      </c>
      <c r="E152" s="222" t="s">
        <v>415</v>
      </c>
      <c r="F152" s="223" t="s">
        <v>416</v>
      </c>
      <c r="G152" s="224" t="s">
        <v>237</v>
      </c>
      <c r="H152" s="225">
        <v>8</v>
      </c>
      <c r="I152" s="226"/>
      <c r="J152" s="227">
        <f>ROUND(I152*H152,2)</f>
        <v>0</v>
      </c>
      <c r="K152" s="228"/>
      <c r="L152" s="46"/>
      <c r="M152" s="229" t="s">
        <v>1</v>
      </c>
      <c r="N152" s="230" t="s">
        <v>49</v>
      </c>
      <c r="O152" s="93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3" t="s">
        <v>157</v>
      </c>
      <c r="AT152" s="233" t="s">
        <v>140</v>
      </c>
      <c r="AU152" s="233" t="s">
        <v>94</v>
      </c>
      <c r="AY152" s="18" t="s">
        <v>137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8" t="s">
        <v>92</v>
      </c>
      <c r="BK152" s="234">
        <f>ROUND(I152*H152,2)</f>
        <v>0</v>
      </c>
      <c r="BL152" s="18" t="s">
        <v>157</v>
      </c>
      <c r="BM152" s="233" t="s">
        <v>417</v>
      </c>
    </row>
    <row r="153" s="2" customFormat="1">
      <c r="A153" s="40"/>
      <c r="B153" s="41"/>
      <c r="C153" s="42"/>
      <c r="D153" s="235" t="s">
        <v>146</v>
      </c>
      <c r="E153" s="42"/>
      <c r="F153" s="236" t="s">
        <v>418</v>
      </c>
      <c r="G153" s="42"/>
      <c r="H153" s="42"/>
      <c r="I153" s="237"/>
      <c r="J153" s="42"/>
      <c r="K153" s="42"/>
      <c r="L153" s="46"/>
      <c r="M153" s="238"/>
      <c r="N153" s="239"/>
      <c r="O153" s="93"/>
      <c r="P153" s="93"/>
      <c r="Q153" s="93"/>
      <c r="R153" s="93"/>
      <c r="S153" s="93"/>
      <c r="T153" s="94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146</v>
      </c>
      <c r="AU153" s="18" t="s">
        <v>94</v>
      </c>
    </row>
    <row r="154" s="13" customFormat="1">
      <c r="A154" s="13"/>
      <c r="B154" s="246"/>
      <c r="C154" s="247"/>
      <c r="D154" s="235" t="s">
        <v>233</v>
      </c>
      <c r="E154" s="248" t="s">
        <v>1</v>
      </c>
      <c r="F154" s="249" t="s">
        <v>419</v>
      </c>
      <c r="G154" s="247"/>
      <c r="H154" s="250">
        <v>8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6" t="s">
        <v>233</v>
      </c>
      <c r="AU154" s="256" t="s">
        <v>94</v>
      </c>
      <c r="AV154" s="13" t="s">
        <v>94</v>
      </c>
      <c r="AW154" s="13" t="s">
        <v>40</v>
      </c>
      <c r="AX154" s="13" t="s">
        <v>92</v>
      </c>
      <c r="AY154" s="256" t="s">
        <v>137</v>
      </c>
    </row>
    <row r="155" s="2" customFormat="1" ht="44.25" customHeight="1">
      <c r="A155" s="40"/>
      <c r="B155" s="41"/>
      <c r="C155" s="221" t="s">
        <v>188</v>
      </c>
      <c r="D155" s="221" t="s">
        <v>140</v>
      </c>
      <c r="E155" s="222" t="s">
        <v>420</v>
      </c>
      <c r="F155" s="223" t="s">
        <v>421</v>
      </c>
      <c r="G155" s="224" t="s">
        <v>237</v>
      </c>
      <c r="H155" s="225">
        <v>3</v>
      </c>
      <c r="I155" s="226"/>
      <c r="J155" s="227">
        <f>ROUND(I155*H155,2)</f>
        <v>0</v>
      </c>
      <c r="K155" s="228"/>
      <c r="L155" s="46"/>
      <c r="M155" s="229" t="s">
        <v>1</v>
      </c>
      <c r="N155" s="230" t="s">
        <v>49</v>
      </c>
      <c r="O155" s="93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3" t="s">
        <v>157</v>
      </c>
      <c r="AT155" s="233" t="s">
        <v>140</v>
      </c>
      <c r="AU155" s="233" t="s">
        <v>94</v>
      </c>
      <c r="AY155" s="18" t="s">
        <v>137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92</v>
      </c>
      <c r="BK155" s="234">
        <f>ROUND(I155*H155,2)</f>
        <v>0</v>
      </c>
      <c r="BL155" s="18" t="s">
        <v>157</v>
      </c>
      <c r="BM155" s="233" t="s">
        <v>422</v>
      </c>
    </row>
    <row r="156" s="2" customFormat="1">
      <c r="A156" s="40"/>
      <c r="B156" s="41"/>
      <c r="C156" s="42"/>
      <c r="D156" s="235" t="s">
        <v>146</v>
      </c>
      <c r="E156" s="42"/>
      <c r="F156" s="236" t="s">
        <v>423</v>
      </c>
      <c r="G156" s="42"/>
      <c r="H156" s="42"/>
      <c r="I156" s="237"/>
      <c r="J156" s="42"/>
      <c r="K156" s="42"/>
      <c r="L156" s="46"/>
      <c r="M156" s="238"/>
      <c r="N156" s="239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146</v>
      </c>
      <c r="AU156" s="18" t="s">
        <v>94</v>
      </c>
    </row>
    <row r="157" s="13" customFormat="1">
      <c r="A157" s="13"/>
      <c r="B157" s="246"/>
      <c r="C157" s="247"/>
      <c r="D157" s="235" t="s">
        <v>233</v>
      </c>
      <c r="E157" s="248" t="s">
        <v>1</v>
      </c>
      <c r="F157" s="249" t="s">
        <v>424</v>
      </c>
      <c r="G157" s="247"/>
      <c r="H157" s="250">
        <v>3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6" t="s">
        <v>233</v>
      </c>
      <c r="AU157" s="256" t="s">
        <v>94</v>
      </c>
      <c r="AV157" s="13" t="s">
        <v>94</v>
      </c>
      <c r="AW157" s="13" t="s">
        <v>40</v>
      </c>
      <c r="AX157" s="13" t="s">
        <v>92</v>
      </c>
      <c r="AY157" s="256" t="s">
        <v>137</v>
      </c>
    </row>
    <row r="158" s="2" customFormat="1" ht="44.25" customHeight="1">
      <c r="A158" s="40"/>
      <c r="B158" s="41"/>
      <c r="C158" s="221" t="s">
        <v>195</v>
      </c>
      <c r="D158" s="221" t="s">
        <v>140</v>
      </c>
      <c r="E158" s="222" t="s">
        <v>263</v>
      </c>
      <c r="F158" s="223" t="s">
        <v>264</v>
      </c>
      <c r="G158" s="224" t="s">
        <v>265</v>
      </c>
      <c r="H158" s="225">
        <v>16</v>
      </c>
      <c r="I158" s="226"/>
      <c r="J158" s="227">
        <f>ROUND(I158*H158,2)</f>
        <v>0</v>
      </c>
      <c r="K158" s="228"/>
      <c r="L158" s="46"/>
      <c r="M158" s="229" t="s">
        <v>1</v>
      </c>
      <c r="N158" s="230" t="s">
        <v>49</v>
      </c>
      <c r="O158" s="93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3" t="s">
        <v>157</v>
      </c>
      <c r="AT158" s="233" t="s">
        <v>140</v>
      </c>
      <c r="AU158" s="233" t="s">
        <v>94</v>
      </c>
      <c r="AY158" s="18" t="s">
        <v>137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92</v>
      </c>
      <c r="BK158" s="234">
        <f>ROUND(I158*H158,2)</f>
        <v>0</v>
      </c>
      <c r="BL158" s="18" t="s">
        <v>157</v>
      </c>
      <c r="BM158" s="233" t="s">
        <v>425</v>
      </c>
    </row>
    <row r="159" s="13" customFormat="1">
      <c r="A159" s="13"/>
      <c r="B159" s="246"/>
      <c r="C159" s="247"/>
      <c r="D159" s="235" t="s">
        <v>233</v>
      </c>
      <c r="E159" s="247"/>
      <c r="F159" s="249" t="s">
        <v>426</v>
      </c>
      <c r="G159" s="247"/>
      <c r="H159" s="250">
        <v>16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6" t="s">
        <v>233</v>
      </c>
      <c r="AU159" s="256" t="s">
        <v>94</v>
      </c>
      <c r="AV159" s="13" t="s">
        <v>94</v>
      </c>
      <c r="AW159" s="13" t="s">
        <v>4</v>
      </c>
      <c r="AX159" s="13" t="s">
        <v>92</v>
      </c>
      <c r="AY159" s="256" t="s">
        <v>137</v>
      </c>
    </row>
    <row r="160" s="2" customFormat="1" ht="37.8" customHeight="1">
      <c r="A160" s="40"/>
      <c r="B160" s="41"/>
      <c r="C160" s="221" t="s">
        <v>200</v>
      </c>
      <c r="D160" s="221" t="s">
        <v>140</v>
      </c>
      <c r="E160" s="222" t="s">
        <v>269</v>
      </c>
      <c r="F160" s="223" t="s">
        <v>270</v>
      </c>
      <c r="G160" s="224" t="s">
        <v>237</v>
      </c>
      <c r="H160" s="225">
        <v>8</v>
      </c>
      <c r="I160" s="226"/>
      <c r="J160" s="227">
        <f>ROUND(I160*H160,2)</f>
        <v>0</v>
      </c>
      <c r="K160" s="228"/>
      <c r="L160" s="46"/>
      <c r="M160" s="229" t="s">
        <v>1</v>
      </c>
      <c r="N160" s="230" t="s">
        <v>49</v>
      </c>
      <c r="O160" s="93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3" t="s">
        <v>157</v>
      </c>
      <c r="AT160" s="233" t="s">
        <v>140</v>
      </c>
      <c r="AU160" s="233" t="s">
        <v>94</v>
      </c>
      <c r="AY160" s="18" t="s">
        <v>137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8" t="s">
        <v>92</v>
      </c>
      <c r="BK160" s="234">
        <f>ROUND(I160*H160,2)</f>
        <v>0</v>
      </c>
      <c r="BL160" s="18" t="s">
        <v>157</v>
      </c>
      <c r="BM160" s="233" t="s">
        <v>427</v>
      </c>
    </row>
    <row r="161" s="2" customFormat="1">
      <c r="A161" s="40"/>
      <c r="B161" s="41"/>
      <c r="C161" s="42"/>
      <c r="D161" s="235" t="s">
        <v>146</v>
      </c>
      <c r="E161" s="42"/>
      <c r="F161" s="236" t="s">
        <v>428</v>
      </c>
      <c r="G161" s="42"/>
      <c r="H161" s="42"/>
      <c r="I161" s="237"/>
      <c r="J161" s="42"/>
      <c r="K161" s="42"/>
      <c r="L161" s="46"/>
      <c r="M161" s="238"/>
      <c r="N161" s="239"/>
      <c r="O161" s="93"/>
      <c r="P161" s="93"/>
      <c r="Q161" s="93"/>
      <c r="R161" s="93"/>
      <c r="S161" s="93"/>
      <c r="T161" s="94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146</v>
      </c>
      <c r="AU161" s="18" t="s">
        <v>94</v>
      </c>
    </row>
    <row r="162" s="13" customFormat="1">
      <c r="A162" s="13"/>
      <c r="B162" s="246"/>
      <c r="C162" s="247"/>
      <c r="D162" s="235" t="s">
        <v>233</v>
      </c>
      <c r="E162" s="248" t="s">
        <v>1</v>
      </c>
      <c r="F162" s="249" t="s">
        <v>429</v>
      </c>
      <c r="G162" s="247"/>
      <c r="H162" s="250">
        <v>8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6" t="s">
        <v>233</v>
      </c>
      <c r="AU162" s="256" t="s">
        <v>94</v>
      </c>
      <c r="AV162" s="13" t="s">
        <v>94</v>
      </c>
      <c r="AW162" s="13" t="s">
        <v>40</v>
      </c>
      <c r="AX162" s="13" t="s">
        <v>92</v>
      </c>
      <c r="AY162" s="256" t="s">
        <v>137</v>
      </c>
    </row>
    <row r="163" s="2" customFormat="1" ht="66.75" customHeight="1">
      <c r="A163" s="40"/>
      <c r="B163" s="41"/>
      <c r="C163" s="221" t="s">
        <v>204</v>
      </c>
      <c r="D163" s="221" t="s">
        <v>140</v>
      </c>
      <c r="E163" s="222" t="s">
        <v>430</v>
      </c>
      <c r="F163" s="223" t="s">
        <v>431</v>
      </c>
      <c r="G163" s="224" t="s">
        <v>237</v>
      </c>
      <c r="H163" s="225">
        <v>0.72999999999999998</v>
      </c>
      <c r="I163" s="226"/>
      <c r="J163" s="227">
        <f>ROUND(I163*H163,2)</f>
        <v>0</v>
      </c>
      <c r="K163" s="228"/>
      <c r="L163" s="46"/>
      <c r="M163" s="229" t="s">
        <v>1</v>
      </c>
      <c r="N163" s="230" t="s">
        <v>49</v>
      </c>
      <c r="O163" s="93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3" t="s">
        <v>157</v>
      </c>
      <c r="AT163" s="233" t="s">
        <v>140</v>
      </c>
      <c r="AU163" s="233" t="s">
        <v>94</v>
      </c>
      <c r="AY163" s="18" t="s">
        <v>137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8" t="s">
        <v>92</v>
      </c>
      <c r="BK163" s="234">
        <f>ROUND(I163*H163,2)</f>
        <v>0</v>
      </c>
      <c r="BL163" s="18" t="s">
        <v>157</v>
      </c>
      <c r="BM163" s="233" t="s">
        <v>432</v>
      </c>
    </row>
    <row r="164" s="14" customFormat="1">
      <c r="A164" s="14"/>
      <c r="B164" s="257"/>
      <c r="C164" s="258"/>
      <c r="D164" s="235" t="s">
        <v>233</v>
      </c>
      <c r="E164" s="259" t="s">
        <v>1</v>
      </c>
      <c r="F164" s="260" t="s">
        <v>433</v>
      </c>
      <c r="G164" s="258"/>
      <c r="H164" s="259" t="s">
        <v>1</v>
      </c>
      <c r="I164" s="261"/>
      <c r="J164" s="258"/>
      <c r="K164" s="258"/>
      <c r="L164" s="262"/>
      <c r="M164" s="263"/>
      <c r="N164" s="264"/>
      <c r="O164" s="264"/>
      <c r="P164" s="264"/>
      <c r="Q164" s="264"/>
      <c r="R164" s="264"/>
      <c r="S164" s="264"/>
      <c r="T164" s="26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6" t="s">
        <v>233</v>
      </c>
      <c r="AU164" s="266" t="s">
        <v>94</v>
      </c>
      <c r="AV164" s="14" t="s">
        <v>92</v>
      </c>
      <c r="AW164" s="14" t="s">
        <v>40</v>
      </c>
      <c r="AX164" s="14" t="s">
        <v>84</v>
      </c>
      <c r="AY164" s="266" t="s">
        <v>137</v>
      </c>
    </row>
    <row r="165" s="13" customFormat="1">
      <c r="A165" s="13"/>
      <c r="B165" s="246"/>
      <c r="C165" s="247"/>
      <c r="D165" s="235" t="s">
        <v>233</v>
      </c>
      <c r="E165" s="248" t="s">
        <v>1</v>
      </c>
      <c r="F165" s="249" t="s">
        <v>434</v>
      </c>
      <c r="G165" s="247"/>
      <c r="H165" s="250">
        <v>0.72999999999999998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233</v>
      </c>
      <c r="AU165" s="256" t="s">
        <v>94</v>
      </c>
      <c r="AV165" s="13" t="s">
        <v>94</v>
      </c>
      <c r="AW165" s="13" t="s">
        <v>40</v>
      </c>
      <c r="AX165" s="13" t="s">
        <v>92</v>
      </c>
      <c r="AY165" s="256" t="s">
        <v>137</v>
      </c>
    </row>
    <row r="166" s="2" customFormat="1" ht="16.5" customHeight="1">
      <c r="A166" s="40"/>
      <c r="B166" s="41"/>
      <c r="C166" s="292" t="s">
        <v>298</v>
      </c>
      <c r="D166" s="292" t="s">
        <v>435</v>
      </c>
      <c r="E166" s="293" t="s">
        <v>436</v>
      </c>
      <c r="F166" s="294" t="s">
        <v>437</v>
      </c>
      <c r="G166" s="295" t="s">
        <v>265</v>
      </c>
      <c r="H166" s="296">
        <v>1.46</v>
      </c>
      <c r="I166" s="297"/>
      <c r="J166" s="298">
        <f>ROUND(I166*H166,2)</f>
        <v>0</v>
      </c>
      <c r="K166" s="299"/>
      <c r="L166" s="300"/>
      <c r="M166" s="301" t="s">
        <v>1</v>
      </c>
      <c r="N166" s="302" t="s">
        <v>49</v>
      </c>
      <c r="O166" s="93"/>
      <c r="P166" s="231">
        <f>O166*H166</f>
        <v>0</v>
      </c>
      <c r="Q166" s="231">
        <v>1</v>
      </c>
      <c r="R166" s="231">
        <f>Q166*H166</f>
        <v>1.46</v>
      </c>
      <c r="S166" s="231">
        <v>0</v>
      </c>
      <c r="T166" s="232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3" t="s">
        <v>180</v>
      </c>
      <c r="AT166" s="233" t="s">
        <v>435</v>
      </c>
      <c r="AU166" s="233" t="s">
        <v>94</v>
      </c>
      <c r="AY166" s="18" t="s">
        <v>137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8" t="s">
        <v>92</v>
      </c>
      <c r="BK166" s="234">
        <f>ROUND(I166*H166,2)</f>
        <v>0</v>
      </c>
      <c r="BL166" s="18" t="s">
        <v>157</v>
      </c>
      <c r="BM166" s="233" t="s">
        <v>438</v>
      </c>
    </row>
    <row r="167" s="13" customFormat="1">
      <c r="A167" s="13"/>
      <c r="B167" s="246"/>
      <c r="C167" s="247"/>
      <c r="D167" s="235" t="s">
        <v>233</v>
      </c>
      <c r="E167" s="247"/>
      <c r="F167" s="249" t="s">
        <v>439</v>
      </c>
      <c r="G167" s="247"/>
      <c r="H167" s="250">
        <v>1.46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6" t="s">
        <v>233</v>
      </c>
      <c r="AU167" s="256" t="s">
        <v>94</v>
      </c>
      <c r="AV167" s="13" t="s">
        <v>94</v>
      </c>
      <c r="AW167" s="13" t="s">
        <v>4</v>
      </c>
      <c r="AX167" s="13" t="s">
        <v>92</v>
      </c>
      <c r="AY167" s="256" t="s">
        <v>137</v>
      </c>
    </row>
    <row r="168" s="2" customFormat="1" ht="21.75" customHeight="1">
      <c r="A168" s="40"/>
      <c r="B168" s="41"/>
      <c r="C168" s="221" t="s">
        <v>8</v>
      </c>
      <c r="D168" s="221" t="s">
        <v>140</v>
      </c>
      <c r="E168" s="222" t="s">
        <v>440</v>
      </c>
      <c r="F168" s="223" t="s">
        <v>441</v>
      </c>
      <c r="G168" s="224" t="s">
        <v>237</v>
      </c>
      <c r="H168" s="225">
        <v>0.59999999999999998</v>
      </c>
      <c r="I168" s="226"/>
      <c r="J168" s="227">
        <f>ROUND(I168*H168,2)</f>
        <v>0</v>
      </c>
      <c r="K168" s="228"/>
      <c r="L168" s="46"/>
      <c r="M168" s="229" t="s">
        <v>1</v>
      </c>
      <c r="N168" s="230" t="s">
        <v>49</v>
      </c>
      <c r="O168" s="93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3" t="s">
        <v>157</v>
      </c>
      <c r="AT168" s="233" t="s">
        <v>140</v>
      </c>
      <c r="AU168" s="233" t="s">
        <v>94</v>
      </c>
      <c r="AY168" s="18" t="s">
        <v>137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92</v>
      </c>
      <c r="BK168" s="234">
        <f>ROUND(I168*H168,2)</f>
        <v>0</v>
      </c>
      <c r="BL168" s="18" t="s">
        <v>157</v>
      </c>
      <c r="BM168" s="233" t="s">
        <v>442</v>
      </c>
    </row>
    <row r="169" s="13" customFormat="1">
      <c r="A169" s="13"/>
      <c r="B169" s="246"/>
      <c r="C169" s="247"/>
      <c r="D169" s="235" t="s">
        <v>233</v>
      </c>
      <c r="E169" s="248" t="s">
        <v>1</v>
      </c>
      <c r="F169" s="249" t="s">
        <v>443</v>
      </c>
      <c r="G169" s="247"/>
      <c r="H169" s="250">
        <v>0.59999999999999998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6" t="s">
        <v>233</v>
      </c>
      <c r="AU169" s="256" t="s">
        <v>94</v>
      </c>
      <c r="AV169" s="13" t="s">
        <v>94</v>
      </c>
      <c r="AW169" s="13" t="s">
        <v>40</v>
      </c>
      <c r="AX169" s="13" t="s">
        <v>92</v>
      </c>
      <c r="AY169" s="256" t="s">
        <v>137</v>
      </c>
    </row>
    <row r="170" s="2" customFormat="1" ht="55.5" customHeight="1">
      <c r="A170" s="40"/>
      <c r="B170" s="41"/>
      <c r="C170" s="221" t="s">
        <v>309</v>
      </c>
      <c r="D170" s="221" t="s">
        <v>140</v>
      </c>
      <c r="E170" s="222" t="s">
        <v>444</v>
      </c>
      <c r="F170" s="223" t="s">
        <v>445</v>
      </c>
      <c r="G170" s="224" t="s">
        <v>366</v>
      </c>
      <c r="H170" s="225">
        <v>20</v>
      </c>
      <c r="I170" s="226"/>
      <c r="J170" s="227">
        <f>ROUND(I170*H170,2)</f>
        <v>0</v>
      </c>
      <c r="K170" s="228"/>
      <c r="L170" s="46"/>
      <c r="M170" s="229" t="s">
        <v>1</v>
      </c>
      <c r="N170" s="230" t="s">
        <v>49</v>
      </c>
      <c r="O170" s="93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3" t="s">
        <v>157</v>
      </c>
      <c r="AT170" s="233" t="s">
        <v>140</v>
      </c>
      <c r="AU170" s="233" t="s">
        <v>94</v>
      </c>
      <c r="AY170" s="18" t="s">
        <v>137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8" t="s">
        <v>92</v>
      </c>
      <c r="BK170" s="234">
        <f>ROUND(I170*H170,2)</f>
        <v>0</v>
      </c>
      <c r="BL170" s="18" t="s">
        <v>157</v>
      </c>
      <c r="BM170" s="233" t="s">
        <v>446</v>
      </c>
    </row>
    <row r="171" s="2" customFormat="1" ht="37.8" customHeight="1">
      <c r="A171" s="40"/>
      <c r="B171" s="41"/>
      <c r="C171" s="221" t="s">
        <v>314</v>
      </c>
      <c r="D171" s="221" t="s">
        <v>140</v>
      </c>
      <c r="E171" s="222" t="s">
        <v>447</v>
      </c>
      <c r="F171" s="223" t="s">
        <v>448</v>
      </c>
      <c r="G171" s="224" t="s">
        <v>366</v>
      </c>
      <c r="H171" s="225">
        <v>20</v>
      </c>
      <c r="I171" s="226"/>
      <c r="J171" s="227">
        <f>ROUND(I171*H171,2)</f>
        <v>0</v>
      </c>
      <c r="K171" s="228"/>
      <c r="L171" s="46"/>
      <c r="M171" s="229" t="s">
        <v>1</v>
      </c>
      <c r="N171" s="230" t="s">
        <v>49</v>
      </c>
      <c r="O171" s="93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3" t="s">
        <v>157</v>
      </c>
      <c r="AT171" s="233" t="s">
        <v>140</v>
      </c>
      <c r="AU171" s="233" t="s">
        <v>94</v>
      </c>
      <c r="AY171" s="18" t="s">
        <v>137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8" t="s">
        <v>92</v>
      </c>
      <c r="BK171" s="234">
        <f>ROUND(I171*H171,2)</f>
        <v>0</v>
      </c>
      <c r="BL171" s="18" t="s">
        <v>157</v>
      </c>
      <c r="BM171" s="233" t="s">
        <v>449</v>
      </c>
    </row>
    <row r="172" s="14" customFormat="1">
      <c r="A172" s="14"/>
      <c r="B172" s="257"/>
      <c r="C172" s="258"/>
      <c r="D172" s="235" t="s">
        <v>233</v>
      </c>
      <c r="E172" s="259" t="s">
        <v>1</v>
      </c>
      <c r="F172" s="260" t="s">
        <v>450</v>
      </c>
      <c r="G172" s="258"/>
      <c r="H172" s="259" t="s">
        <v>1</v>
      </c>
      <c r="I172" s="261"/>
      <c r="J172" s="258"/>
      <c r="K172" s="258"/>
      <c r="L172" s="262"/>
      <c r="M172" s="263"/>
      <c r="N172" s="264"/>
      <c r="O172" s="264"/>
      <c r="P172" s="264"/>
      <c r="Q172" s="264"/>
      <c r="R172" s="264"/>
      <c r="S172" s="264"/>
      <c r="T172" s="26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6" t="s">
        <v>233</v>
      </c>
      <c r="AU172" s="266" t="s">
        <v>94</v>
      </c>
      <c r="AV172" s="14" t="s">
        <v>92</v>
      </c>
      <c r="AW172" s="14" t="s">
        <v>40</v>
      </c>
      <c r="AX172" s="14" t="s">
        <v>84</v>
      </c>
      <c r="AY172" s="266" t="s">
        <v>137</v>
      </c>
    </row>
    <row r="173" s="13" customFormat="1">
      <c r="A173" s="13"/>
      <c r="B173" s="246"/>
      <c r="C173" s="247"/>
      <c r="D173" s="235" t="s">
        <v>233</v>
      </c>
      <c r="E173" s="248" t="s">
        <v>1</v>
      </c>
      <c r="F173" s="249" t="s">
        <v>451</v>
      </c>
      <c r="G173" s="247"/>
      <c r="H173" s="250">
        <v>7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6" t="s">
        <v>233</v>
      </c>
      <c r="AU173" s="256" t="s">
        <v>94</v>
      </c>
      <c r="AV173" s="13" t="s">
        <v>94</v>
      </c>
      <c r="AW173" s="13" t="s">
        <v>40</v>
      </c>
      <c r="AX173" s="13" t="s">
        <v>84</v>
      </c>
      <c r="AY173" s="256" t="s">
        <v>137</v>
      </c>
    </row>
    <row r="174" s="13" customFormat="1">
      <c r="A174" s="13"/>
      <c r="B174" s="246"/>
      <c r="C174" s="247"/>
      <c r="D174" s="235" t="s">
        <v>233</v>
      </c>
      <c r="E174" s="248" t="s">
        <v>1</v>
      </c>
      <c r="F174" s="249" t="s">
        <v>452</v>
      </c>
      <c r="G174" s="247"/>
      <c r="H174" s="250">
        <v>13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6" t="s">
        <v>233</v>
      </c>
      <c r="AU174" s="256" t="s">
        <v>94</v>
      </c>
      <c r="AV174" s="13" t="s">
        <v>94</v>
      </c>
      <c r="AW174" s="13" t="s">
        <v>40</v>
      </c>
      <c r="AX174" s="13" t="s">
        <v>84</v>
      </c>
      <c r="AY174" s="256" t="s">
        <v>137</v>
      </c>
    </row>
    <row r="175" s="15" customFormat="1">
      <c r="A175" s="15"/>
      <c r="B175" s="267"/>
      <c r="C175" s="268"/>
      <c r="D175" s="235" t="s">
        <v>233</v>
      </c>
      <c r="E175" s="269" t="s">
        <v>1</v>
      </c>
      <c r="F175" s="270" t="s">
        <v>257</v>
      </c>
      <c r="G175" s="268"/>
      <c r="H175" s="271">
        <v>20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7" t="s">
        <v>233</v>
      </c>
      <c r="AU175" s="277" t="s">
        <v>94</v>
      </c>
      <c r="AV175" s="15" t="s">
        <v>157</v>
      </c>
      <c r="AW175" s="15" t="s">
        <v>40</v>
      </c>
      <c r="AX175" s="15" t="s">
        <v>92</v>
      </c>
      <c r="AY175" s="277" t="s">
        <v>137</v>
      </c>
    </row>
    <row r="176" s="2" customFormat="1" ht="33" customHeight="1">
      <c r="A176" s="40"/>
      <c r="B176" s="41"/>
      <c r="C176" s="221" t="s">
        <v>322</v>
      </c>
      <c r="D176" s="221" t="s">
        <v>140</v>
      </c>
      <c r="E176" s="222" t="s">
        <v>453</v>
      </c>
      <c r="F176" s="223" t="s">
        <v>454</v>
      </c>
      <c r="G176" s="224" t="s">
        <v>366</v>
      </c>
      <c r="H176" s="225">
        <v>266</v>
      </c>
      <c r="I176" s="226"/>
      <c r="J176" s="227">
        <f>ROUND(I176*H176,2)</f>
        <v>0</v>
      </c>
      <c r="K176" s="228"/>
      <c r="L176" s="46"/>
      <c r="M176" s="229" t="s">
        <v>1</v>
      </c>
      <c r="N176" s="230" t="s">
        <v>49</v>
      </c>
      <c r="O176" s="93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3" t="s">
        <v>157</v>
      </c>
      <c r="AT176" s="233" t="s">
        <v>140</v>
      </c>
      <c r="AU176" s="233" t="s">
        <v>94</v>
      </c>
      <c r="AY176" s="18" t="s">
        <v>137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8" t="s">
        <v>92</v>
      </c>
      <c r="BK176" s="234">
        <f>ROUND(I176*H176,2)</f>
        <v>0</v>
      </c>
      <c r="BL176" s="18" t="s">
        <v>157</v>
      </c>
      <c r="BM176" s="233" t="s">
        <v>455</v>
      </c>
    </row>
    <row r="177" s="13" customFormat="1">
      <c r="A177" s="13"/>
      <c r="B177" s="246"/>
      <c r="C177" s="247"/>
      <c r="D177" s="235" t="s">
        <v>233</v>
      </c>
      <c r="E177" s="248" t="s">
        <v>1</v>
      </c>
      <c r="F177" s="249" t="s">
        <v>456</v>
      </c>
      <c r="G177" s="247"/>
      <c r="H177" s="250">
        <v>266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6" t="s">
        <v>233</v>
      </c>
      <c r="AU177" s="256" t="s">
        <v>94</v>
      </c>
      <c r="AV177" s="13" t="s">
        <v>94</v>
      </c>
      <c r="AW177" s="13" t="s">
        <v>40</v>
      </c>
      <c r="AX177" s="13" t="s">
        <v>92</v>
      </c>
      <c r="AY177" s="256" t="s">
        <v>137</v>
      </c>
    </row>
    <row r="178" s="2" customFormat="1" ht="16.5" customHeight="1">
      <c r="A178" s="40"/>
      <c r="B178" s="41"/>
      <c r="C178" s="221" t="s">
        <v>327</v>
      </c>
      <c r="D178" s="221" t="s">
        <v>140</v>
      </c>
      <c r="E178" s="222" t="s">
        <v>457</v>
      </c>
      <c r="F178" s="223" t="s">
        <v>458</v>
      </c>
      <c r="G178" s="224" t="s">
        <v>366</v>
      </c>
      <c r="H178" s="225">
        <v>20</v>
      </c>
      <c r="I178" s="226"/>
      <c r="J178" s="227">
        <f>ROUND(I178*H178,2)</f>
        <v>0</v>
      </c>
      <c r="K178" s="228"/>
      <c r="L178" s="46"/>
      <c r="M178" s="229" t="s">
        <v>1</v>
      </c>
      <c r="N178" s="230" t="s">
        <v>49</v>
      </c>
      <c r="O178" s="93"/>
      <c r="P178" s="231">
        <f>O178*H178</f>
        <v>0</v>
      </c>
      <c r="Q178" s="231">
        <v>0.0012700000000000001</v>
      </c>
      <c r="R178" s="231">
        <f>Q178*H178</f>
        <v>0.025400000000000002</v>
      </c>
      <c r="S178" s="231">
        <v>0</v>
      </c>
      <c r="T178" s="232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3" t="s">
        <v>157</v>
      </c>
      <c r="AT178" s="233" t="s">
        <v>140</v>
      </c>
      <c r="AU178" s="233" t="s">
        <v>94</v>
      </c>
      <c r="AY178" s="18" t="s">
        <v>137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92</v>
      </c>
      <c r="BK178" s="234">
        <f>ROUND(I178*H178,2)</f>
        <v>0</v>
      </c>
      <c r="BL178" s="18" t="s">
        <v>157</v>
      </c>
      <c r="BM178" s="233" t="s">
        <v>459</v>
      </c>
    </row>
    <row r="179" s="2" customFormat="1" ht="16.5" customHeight="1">
      <c r="A179" s="40"/>
      <c r="B179" s="41"/>
      <c r="C179" s="292" t="s">
        <v>333</v>
      </c>
      <c r="D179" s="292" t="s">
        <v>435</v>
      </c>
      <c r="E179" s="293" t="s">
        <v>460</v>
      </c>
      <c r="F179" s="294" t="s">
        <v>461</v>
      </c>
      <c r="G179" s="295" t="s">
        <v>462</v>
      </c>
      <c r="H179" s="296">
        <v>0.5</v>
      </c>
      <c r="I179" s="297"/>
      <c r="J179" s="298">
        <f>ROUND(I179*H179,2)</f>
        <v>0</v>
      </c>
      <c r="K179" s="299"/>
      <c r="L179" s="300"/>
      <c r="M179" s="301" t="s">
        <v>1</v>
      </c>
      <c r="N179" s="302" t="s">
        <v>49</v>
      </c>
      <c r="O179" s="93"/>
      <c r="P179" s="231">
        <f>O179*H179</f>
        <v>0</v>
      </c>
      <c r="Q179" s="231">
        <v>0.001</v>
      </c>
      <c r="R179" s="231">
        <f>Q179*H179</f>
        <v>0.00050000000000000001</v>
      </c>
      <c r="S179" s="231">
        <v>0</v>
      </c>
      <c r="T179" s="232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3" t="s">
        <v>180</v>
      </c>
      <c r="AT179" s="233" t="s">
        <v>435</v>
      </c>
      <c r="AU179" s="233" t="s">
        <v>94</v>
      </c>
      <c r="AY179" s="18" t="s">
        <v>137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8" t="s">
        <v>92</v>
      </c>
      <c r="BK179" s="234">
        <f>ROUND(I179*H179,2)</f>
        <v>0</v>
      </c>
      <c r="BL179" s="18" t="s">
        <v>157</v>
      </c>
      <c r="BM179" s="233" t="s">
        <v>463</v>
      </c>
    </row>
    <row r="180" s="13" customFormat="1">
      <c r="A180" s="13"/>
      <c r="B180" s="246"/>
      <c r="C180" s="247"/>
      <c r="D180" s="235" t="s">
        <v>233</v>
      </c>
      <c r="E180" s="247"/>
      <c r="F180" s="249" t="s">
        <v>464</v>
      </c>
      <c r="G180" s="247"/>
      <c r="H180" s="250">
        <v>0.5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6" t="s">
        <v>233</v>
      </c>
      <c r="AU180" s="256" t="s">
        <v>94</v>
      </c>
      <c r="AV180" s="13" t="s">
        <v>94</v>
      </c>
      <c r="AW180" s="13" t="s">
        <v>4</v>
      </c>
      <c r="AX180" s="13" t="s">
        <v>92</v>
      </c>
      <c r="AY180" s="256" t="s">
        <v>137</v>
      </c>
    </row>
    <row r="181" s="12" customFormat="1" ht="22.8" customHeight="1">
      <c r="A181" s="12"/>
      <c r="B181" s="205"/>
      <c r="C181" s="206"/>
      <c r="D181" s="207" t="s">
        <v>83</v>
      </c>
      <c r="E181" s="219" t="s">
        <v>157</v>
      </c>
      <c r="F181" s="219" t="s">
        <v>465</v>
      </c>
      <c r="G181" s="206"/>
      <c r="H181" s="206"/>
      <c r="I181" s="209"/>
      <c r="J181" s="220">
        <f>BK181</f>
        <v>0</v>
      </c>
      <c r="K181" s="206"/>
      <c r="L181" s="211"/>
      <c r="M181" s="212"/>
      <c r="N181" s="213"/>
      <c r="O181" s="213"/>
      <c r="P181" s="214">
        <f>SUM(P182:P187)</f>
        <v>0</v>
      </c>
      <c r="Q181" s="213"/>
      <c r="R181" s="214">
        <f>SUM(R182:R187)</f>
        <v>2.7529015500000003</v>
      </c>
      <c r="S181" s="213"/>
      <c r="T181" s="215">
        <f>SUM(T182:T187)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6" t="s">
        <v>92</v>
      </c>
      <c r="AT181" s="217" t="s">
        <v>83</v>
      </c>
      <c r="AU181" s="217" t="s">
        <v>92</v>
      </c>
      <c r="AY181" s="216" t="s">
        <v>137</v>
      </c>
      <c r="BK181" s="218">
        <f>SUM(BK182:BK187)</f>
        <v>0</v>
      </c>
    </row>
    <row r="182" s="2" customFormat="1" ht="37.8" customHeight="1">
      <c r="A182" s="40"/>
      <c r="B182" s="41"/>
      <c r="C182" s="221" t="s">
        <v>7</v>
      </c>
      <c r="D182" s="221" t="s">
        <v>140</v>
      </c>
      <c r="E182" s="222" t="s">
        <v>466</v>
      </c>
      <c r="F182" s="223" t="s">
        <v>467</v>
      </c>
      <c r="G182" s="224" t="s">
        <v>366</v>
      </c>
      <c r="H182" s="225">
        <v>6.2999999999999998</v>
      </c>
      <c r="I182" s="226"/>
      <c r="J182" s="227">
        <f>ROUND(I182*H182,2)</f>
        <v>0</v>
      </c>
      <c r="K182" s="228"/>
      <c r="L182" s="46"/>
      <c r="M182" s="229" t="s">
        <v>1</v>
      </c>
      <c r="N182" s="230" t="s">
        <v>49</v>
      </c>
      <c r="O182" s="93"/>
      <c r="P182" s="231">
        <f>O182*H182</f>
        <v>0</v>
      </c>
      <c r="Q182" s="231">
        <v>0.18051</v>
      </c>
      <c r="R182" s="231">
        <f>Q182*H182</f>
        <v>1.137213</v>
      </c>
      <c r="S182" s="231">
        <v>0</v>
      </c>
      <c r="T182" s="232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3" t="s">
        <v>157</v>
      </c>
      <c r="AT182" s="233" t="s">
        <v>140</v>
      </c>
      <c r="AU182" s="233" t="s">
        <v>94</v>
      </c>
      <c r="AY182" s="18" t="s">
        <v>137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92</v>
      </c>
      <c r="BK182" s="234">
        <f>ROUND(I182*H182,2)</f>
        <v>0</v>
      </c>
      <c r="BL182" s="18" t="s">
        <v>157</v>
      </c>
      <c r="BM182" s="233" t="s">
        <v>468</v>
      </c>
    </row>
    <row r="183" s="2" customFormat="1">
      <c r="A183" s="40"/>
      <c r="B183" s="41"/>
      <c r="C183" s="42"/>
      <c r="D183" s="235" t="s">
        <v>146</v>
      </c>
      <c r="E183" s="42"/>
      <c r="F183" s="236" t="s">
        <v>469</v>
      </c>
      <c r="G183" s="42"/>
      <c r="H183" s="42"/>
      <c r="I183" s="237"/>
      <c r="J183" s="42"/>
      <c r="K183" s="42"/>
      <c r="L183" s="46"/>
      <c r="M183" s="238"/>
      <c r="N183" s="239"/>
      <c r="O183" s="93"/>
      <c r="P183" s="93"/>
      <c r="Q183" s="93"/>
      <c r="R183" s="93"/>
      <c r="S183" s="93"/>
      <c r="T183" s="94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146</v>
      </c>
      <c r="AU183" s="18" t="s">
        <v>94</v>
      </c>
    </row>
    <row r="184" s="2" customFormat="1" ht="33" customHeight="1">
      <c r="A184" s="40"/>
      <c r="B184" s="41"/>
      <c r="C184" s="221" t="s">
        <v>343</v>
      </c>
      <c r="D184" s="221" t="s">
        <v>140</v>
      </c>
      <c r="E184" s="222" t="s">
        <v>470</v>
      </c>
      <c r="F184" s="223" t="s">
        <v>471</v>
      </c>
      <c r="G184" s="224" t="s">
        <v>237</v>
      </c>
      <c r="H184" s="225">
        <v>0.315</v>
      </c>
      <c r="I184" s="226"/>
      <c r="J184" s="227">
        <f>ROUND(I184*H184,2)</f>
        <v>0</v>
      </c>
      <c r="K184" s="228"/>
      <c r="L184" s="46"/>
      <c r="M184" s="229" t="s">
        <v>1</v>
      </c>
      <c r="N184" s="230" t="s">
        <v>49</v>
      </c>
      <c r="O184" s="93"/>
      <c r="P184" s="231">
        <f>O184*H184</f>
        <v>0</v>
      </c>
      <c r="Q184" s="231">
        <v>1.8907700000000001</v>
      </c>
      <c r="R184" s="231">
        <f>Q184*H184</f>
        <v>0.59559255</v>
      </c>
      <c r="S184" s="231">
        <v>0</v>
      </c>
      <c r="T184" s="232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3" t="s">
        <v>157</v>
      </c>
      <c r="AT184" s="233" t="s">
        <v>140</v>
      </c>
      <c r="AU184" s="233" t="s">
        <v>94</v>
      </c>
      <c r="AY184" s="18" t="s">
        <v>137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92</v>
      </c>
      <c r="BK184" s="234">
        <f>ROUND(I184*H184,2)</f>
        <v>0</v>
      </c>
      <c r="BL184" s="18" t="s">
        <v>157</v>
      </c>
      <c r="BM184" s="233" t="s">
        <v>472</v>
      </c>
    </row>
    <row r="185" s="13" customFormat="1">
      <c r="A185" s="13"/>
      <c r="B185" s="246"/>
      <c r="C185" s="247"/>
      <c r="D185" s="235" t="s">
        <v>233</v>
      </c>
      <c r="E185" s="248" t="s">
        <v>1</v>
      </c>
      <c r="F185" s="249" t="s">
        <v>473</v>
      </c>
      <c r="G185" s="247"/>
      <c r="H185" s="250">
        <v>0.315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6" t="s">
        <v>233</v>
      </c>
      <c r="AU185" s="256" t="s">
        <v>94</v>
      </c>
      <c r="AV185" s="13" t="s">
        <v>94</v>
      </c>
      <c r="AW185" s="13" t="s">
        <v>40</v>
      </c>
      <c r="AX185" s="13" t="s">
        <v>92</v>
      </c>
      <c r="AY185" s="256" t="s">
        <v>137</v>
      </c>
    </row>
    <row r="186" s="2" customFormat="1" ht="37.8" customHeight="1">
      <c r="A186" s="40"/>
      <c r="B186" s="41"/>
      <c r="C186" s="221" t="s">
        <v>351</v>
      </c>
      <c r="D186" s="221" t="s">
        <v>140</v>
      </c>
      <c r="E186" s="222" t="s">
        <v>474</v>
      </c>
      <c r="F186" s="223" t="s">
        <v>475</v>
      </c>
      <c r="G186" s="224" t="s">
        <v>366</v>
      </c>
      <c r="H186" s="225">
        <v>6.2999999999999998</v>
      </c>
      <c r="I186" s="226"/>
      <c r="J186" s="227">
        <f>ROUND(I186*H186,2)</f>
        <v>0</v>
      </c>
      <c r="K186" s="228"/>
      <c r="L186" s="46"/>
      <c r="M186" s="229" t="s">
        <v>1</v>
      </c>
      <c r="N186" s="230" t="s">
        <v>49</v>
      </c>
      <c r="O186" s="93"/>
      <c r="P186" s="231">
        <f>O186*H186</f>
        <v>0</v>
      </c>
      <c r="Q186" s="231">
        <v>0.16192000000000001</v>
      </c>
      <c r="R186" s="231">
        <f>Q186*H186</f>
        <v>1.0200960000000001</v>
      </c>
      <c r="S186" s="231">
        <v>0</v>
      </c>
      <c r="T186" s="232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3" t="s">
        <v>157</v>
      </c>
      <c r="AT186" s="233" t="s">
        <v>140</v>
      </c>
      <c r="AU186" s="233" t="s">
        <v>94</v>
      </c>
      <c r="AY186" s="18" t="s">
        <v>137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92</v>
      </c>
      <c r="BK186" s="234">
        <f>ROUND(I186*H186,2)</f>
        <v>0</v>
      </c>
      <c r="BL186" s="18" t="s">
        <v>157</v>
      </c>
      <c r="BM186" s="233" t="s">
        <v>476</v>
      </c>
    </row>
    <row r="187" s="2" customFormat="1">
      <c r="A187" s="40"/>
      <c r="B187" s="41"/>
      <c r="C187" s="42"/>
      <c r="D187" s="235" t="s">
        <v>146</v>
      </c>
      <c r="E187" s="42"/>
      <c r="F187" s="236" t="s">
        <v>477</v>
      </c>
      <c r="G187" s="42"/>
      <c r="H187" s="42"/>
      <c r="I187" s="237"/>
      <c r="J187" s="42"/>
      <c r="K187" s="42"/>
      <c r="L187" s="46"/>
      <c r="M187" s="238"/>
      <c r="N187" s="239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146</v>
      </c>
      <c r="AU187" s="18" t="s">
        <v>94</v>
      </c>
    </row>
    <row r="188" s="12" customFormat="1" ht="22.8" customHeight="1">
      <c r="A188" s="12"/>
      <c r="B188" s="205"/>
      <c r="C188" s="206"/>
      <c r="D188" s="207" t="s">
        <v>83</v>
      </c>
      <c r="E188" s="219" t="s">
        <v>136</v>
      </c>
      <c r="F188" s="219" t="s">
        <v>478</v>
      </c>
      <c r="G188" s="206"/>
      <c r="H188" s="206"/>
      <c r="I188" s="209"/>
      <c r="J188" s="220">
        <f>BK188</f>
        <v>0</v>
      </c>
      <c r="K188" s="206"/>
      <c r="L188" s="211"/>
      <c r="M188" s="212"/>
      <c r="N188" s="213"/>
      <c r="O188" s="213"/>
      <c r="P188" s="214">
        <f>SUM(P189:P227)</f>
        <v>0</v>
      </c>
      <c r="Q188" s="213"/>
      <c r="R188" s="214">
        <f>SUM(R189:R227)</f>
        <v>274.45554900000002</v>
      </c>
      <c r="S188" s="213"/>
      <c r="T188" s="215">
        <f>SUM(T189:T227)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6" t="s">
        <v>92</v>
      </c>
      <c r="AT188" s="217" t="s">
        <v>83</v>
      </c>
      <c r="AU188" s="217" t="s">
        <v>92</v>
      </c>
      <c r="AY188" s="216" t="s">
        <v>137</v>
      </c>
      <c r="BK188" s="218">
        <f>SUM(BK189:BK227)</f>
        <v>0</v>
      </c>
    </row>
    <row r="189" s="2" customFormat="1" ht="24.15" customHeight="1">
      <c r="A189" s="40"/>
      <c r="B189" s="41"/>
      <c r="C189" s="221" t="s">
        <v>355</v>
      </c>
      <c r="D189" s="221" t="s">
        <v>140</v>
      </c>
      <c r="E189" s="222" t="s">
        <v>479</v>
      </c>
      <c r="F189" s="223" t="s">
        <v>480</v>
      </c>
      <c r="G189" s="224" t="s">
        <v>366</v>
      </c>
      <c r="H189" s="225">
        <v>17.300000000000001</v>
      </c>
      <c r="I189" s="226"/>
      <c r="J189" s="227">
        <f>ROUND(I189*H189,2)</f>
        <v>0</v>
      </c>
      <c r="K189" s="228"/>
      <c r="L189" s="46"/>
      <c r="M189" s="229" t="s">
        <v>1</v>
      </c>
      <c r="N189" s="230" t="s">
        <v>49</v>
      </c>
      <c r="O189" s="93"/>
      <c r="P189" s="231">
        <f>O189*H189</f>
        <v>0</v>
      </c>
      <c r="Q189" s="231">
        <v>0.184</v>
      </c>
      <c r="R189" s="231">
        <f>Q189*H189</f>
        <v>3.1832000000000003</v>
      </c>
      <c r="S189" s="231">
        <v>0</v>
      </c>
      <c r="T189" s="232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3" t="s">
        <v>157</v>
      </c>
      <c r="AT189" s="233" t="s">
        <v>140</v>
      </c>
      <c r="AU189" s="233" t="s">
        <v>94</v>
      </c>
      <c r="AY189" s="18" t="s">
        <v>137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92</v>
      </c>
      <c r="BK189" s="234">
        <f>ROUND(I189*H189,2)</f>
        <v>0</v>
      </c>
      <c r="BL189" s="18" t="s">
        <v>157</v>
      </c>
      <c r="BM189" s="233" t="s">
        <v>481</v>
      </c>
    </row>
    <row r="190" s="2" customFormat="1">
      <c r="A190" s="40"/>
      <c r="B190" s="41"/>
      <c r="C190" s="42"/>
      <c r="D190" s="235" t="s">
        <v>146</v>
      </c>
      <c r="E190" s="42"/>
      <c r="F190" s="236" t="s">
        <v>482</v>
      </c>
      <c r="G190" s="42"/>
      <c r="H190" s="42"/>
      <c r="I190" s="237"/>
      <c r="J190" s="42"/>
      <c r="K190" s="42"/>
      <c r="L190" s="46"/>
      <c r="M190" s="238"/>
      <c r="N190" s="239"/>
      <c r="O190" s="93"/>
      <c r="P190" s="93"/>
      <c r="Q190" s="93"/>
      <c r="R190" s="93"/>
      <c r="S190" s="93"/>
      <c r="T190" s="94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146</v>
      </c>
      <c r="AU190" s="18" t="s">
        <v>94</v>
      </c>
    </row>
    <row r="191" s="13" customFormat="1">
      <c r="A191" s="13"/>
      <c r="B191" s="246"/>
      <c r="C191" s="247"/>
      <c r="D191" s="235" t="s">
        <v>233</v>
      </c>
      <c r="E191" s="248" t="s">
        <v>1</v>
      </c>
      <c r="F191" s="249" t="s">
        <v>483</v>
      </c>
      <c r="G191" s="247"/>
      <c r="H191" s="250">
        <v>17.300000000000001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6" t="s">
        <v>233</v>
      </c>
      <c r="AU191" s="256" t="s">
        <v>94</v>
      </c>
      <c r="AV191" s="13" t="s">
        <v>94</v>
      </c>
      <c r="AW191" s="13" t="s">
        <v>40</v>
      </c>
      <c r="AX191" s="13" t="s">
        <v>92</v>
      </c>
      <c r="AY191" s="256" t="s">
        <v>137</v>
      </c>
    </row>
    <row r="192" s="2" customFormat="1" ht="24.15" customHeight="1">
      <c r="A192" s="40"/>
      <c r="B192" s="41"/>
      <c r="C192" s="221" t="s">
        <v>363</v>
      </c>
      <c r="D192" s="221" t="s">
        <v>140</v>
      </c>
      <c r="E192" s="222" t="s">
        <v>484</v>
      </c>
      <c r="F192" s="223" t="s">
        <v>485</v>
      </c>
      <c r="G192" s="224" t="s">
        <v>366</v>
      </c>
      <c r="H192" s="225">
        <v>496.887</v>
      </c>
      <c r="I192" s="226"/>
      <c r="J192" s="227">
        <f>ROUND(I192*H192,2)</f>
        <v>0</v>
      </c>
      <c r="K192" s="228"/>
      <c r="L192" s="46"/>
      <c r="M192" s="229" t="s">
        <v>1</v>
      </c>
      <c r="N192" s="230" t="s">
        <v>49</v>
      </c>
      <c r="O192" s="93"/>
      <c r="P192" s="231">
        <f>O192*H192</f>
        <v>0</v>
      </c>
      <c r="Q192" s="231">
        <v>0.34499999999999997</v>
      </c>
      <c r="R192" s="231">
        <f>Q192*H192</f>
        <v>171.42601499999998</v>
      </c>
      <c r="S192" s="231">
        <v>0</v>
      </c>
      <c r="T192" s="232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3" t="s">
        <v>157</v>
      </c>
      <c r="AT192" s="233" t="s">
        <v>140</v>
      </c>
      <c r="AU192" s="233" t="s">
        <v>94</v>
      </c>
      <c r="AY192" s="18" t="s">
        <v>137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92</v>
      </c>
      <c r="BK192" s="234">
        <f>ROUND(I192*H192,2)</f>
        <v>0</v>
      </c>
      <c r="BL192" s="18" t="s">
        <v>157</v>
      </c>
      <c r="BM192" s="233" t="s">
        <v>486</v>
      </c>
    </row>
    <row r="193" s="2" customFormat="1">
      <c r="A193" s="40"/>
      <c r="B193" s="41"/>
      <c r="C193" s="42"/>
      <c r="D193" s="235" t="s">
        <v>146</v>
      </c>
      <c r="E193" s="42"/>
      <c r="F193" s="236" t="s">
        <v>487</v>
      </c>
      <c r="G193" s="42"/>
      <c r="H193" s="42"/>
      <c r="I193" s="237"/>
      <c r="J193" s="42"/>
      <c r="K193" s="42"/>
      <c r="L193" s="46"/>
      <c r="M193" s="238"/>
      <c r="N193" s="239"/>
      <c r="O193" s="93"/>
      <c r="P193" s="93"/>
      <c r="Q193" s="93"/>
      <c r="R193" s="93"/>
      <c r="S193" s="93"/>
      <c r="T193" s="94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8" t="s">
        <v>146</v>
      </c>
      <c r="AU193" s="18" t="s">
        <v>94</v>
      </c>
    </row>
    <row r="194" s="13" customFormat="1">
      <c r="A194" s="13"/>
      <c r="B194" s="246"/>
      <c r="C194" s="247"/>
      <c r="D194" s="235" t="s">
        <v>233</v>
      </c>
      <c r="E194" s="248" t="s">
        <v>1</v>
      </c>
      <c r="F194" s="249" t="s">
        <v>488</v>
      </c>
      <c r="G194" s="247"/>
      <c r="H194" s="250">
        <v>231.11000000000001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6" t="s">
        <v>233</v>
      </c>
      <c r="AU194" s="256" t="s">
        <v>94</v>
      </c>
      <c r="AV194" s="13" t="s">
        <v>94</v>
      </c>
      <c r="AW194" s="13" t="s">
        <v>40</v>
      </c>
      <c r="AX194" s="13" t="s">
        <v>84</v>
      </c>
      <c r="AY194" s="256" t="s">
        <v>137</v>
      </c>
    </row>
    <row r="195" s="13" customFormat="1">
      <c r="A195" s="13"/>
      <c r="B195" s="246"/>
      <c r="C195" s="247"/>
      <c r="D195" s="235" t="s">
        <v>233</v>
      </c>
      <c r="E195" s="248" t="s">
        <v>1</v>
      </c>
      <c r="F195" s="249" t="s">
        <v>489</v>
      </c>
      <c r="G195" s="247"/>
      <c r="H195" s="250">
        <v>265.77699999999999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6" t="s">
        <v>233</v>
      </c>
      <c r="AU195" s="256" t="s">
        <v>94</v>
      </c>
      <c r="AV195" s="13" t="s">
        <v>94</v>
      </c>
      <c r="AW195" s="13" t="s">
        <v>40</v>
      </c>
      <c r="AX195" s="13" t="s">
        <v>84</v>
      </c>
      <c r="AY195" s="256" t="s">
        <v>137</v>
      </c>
    </row>
    <row r="196" s="15" customFormat="1">
      <c r="A196" s="15"/>
      <c r="B196" s="267"/>
      <c r="C196" s="268"/>
      <c r="D196" s="235" t="s">
        <v>233</v>
      </c>
      <c r="E196" s="269" t="s">
        <v>1</v>
      </c>
      <c r="F196" s="270" t="s">
        <v>257</v>
      </c>
      <c r="G196" s="268"/>
      <c r="H196" s="271">
        <v>496.887</v>
      </c>
      <c r="I196" s="272"/>
      <c r="J196" s="268"/>
      <c r="K196" s="268"/>
      <c r="L196" s="273"/>
      <c r="M196" s="274"/>
      <c r="N196" s="275"/>
      <c r="O196" s="275"/>
      <c r="P196" s="275"/>
      <c r="Q196" s="275"/>
      <c r="R196" s="275"/>
      <c r="S196" s="275"/>
      <c r="T196" s="27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7" t="s">
        <v>233</v>
      </c>
      <c r="AU196" s="277" t="s">
        <v>94</v>
      </c>
      <c r="AV196" s="15" t="s">
        <v>157</v>
      </c>
      <c r="AW196" s="15" t="s">
        <v>40</v>
      </c>
      <c r="AX196" s="15" t="s">
        <v>92</v>
      </c>
      <c r="AY196" s="277" t="s">
        <v>137</v>
      </c>
    </row>
    <row r="197" s="2" customFormat="1" ht="49.05" customHeight="1">
      <c r="A197" s="40"/>
      <c r="B197" s="41"/>
      <c r="C197" s="221" t="s">
        <v>490</v>
      </c>
      <c r="D197" s="221" t="s">
        <v>140</v>
      </c>
      <c r="E197" s="222" t="s">
        <v>491</v>
      </c>
      <c r="F197" s="223" t="s">
        <v>492</v>
      </c>
      <c r="G197" s="224" t="s">
        <v>366</v>
      </c>
      <c r="H197" s="225">
        <v>210.09999999999999</v>
      </c>
      <c r="I197" s="226"/>
      <c r="J197" s="227">
        <f>ROUND(I197*H197,2)</f>
        <v>0</v>
      </c>
      <c r="K197" s="228"/>
      <c r="L197" s="46"/>
      <c r="M197" s="229" t="s">
        <v>1</v>
      </c>
      <c r="N197" s="230" t="s">
        <v>49</v>
      </c>
      <c r="O197" s="93"/>
      <c r="P197" s="231">
        <f>O197*H197</f>
        <v>0</v>
      </c>
      <c r="Q197" s="231">
        <v>0.13188</v>
      </c>
      <c r="R197" s="231">
        <f>Q197*H197</f>
        <v>27.707988</v>
      </c>
      <c r="S197" s="231">
        <v>0</v>
      </c>
      <c r="T197" s="232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3" t="s">
        <v>157</v>
      </c>
      <c r="AT197" s="233" t="s">
        <v>140</v>
      </c>
      <c r="AU197" s="233" t="s">
        <v>94</v>
      </c>
      <c r="AY197" s="18" t="s">
        <v>137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8" t="s">
        <v>92</v>
      </c>
      <c r="BK197" s="234">
        <f>ROUND(I197*H197,2)</f>
        <v>0</v>
      </c>
      <c r="BL197" s="18" t="s">
        <v>157</v>
      </c>
      <c r="BM197" s="233" t="s">
        <v>493</v>
      </c>
    </row>
    <row r="198" s="2" customFormat="1">
      <c r="A198" s="40"/>
      <c r="B198" s="41"/>
      <c r="C198" s="42"/>
      <c r="D198" s="235" t="s">
        <v>146</v>
      </c>
      <c r="E198" s="42"/>
      <c r="F198" s="236" t="s">
        <v>494</v>
      </c>
      <c r="G198" s="42"/>
      <c r="H198" s="42"/>
      <c r="I198" s="237"/>
      <c r="J198" s="42"/>
      <c r="K198" s="42"/>
      <c r="L198" s="46"/>
      <c r="M198" s="238"/>
      <c r="N198" s="239"/>
      <c r="O198" s="93"/>
      <c r="P198" s="93"/>
      <c r="Q198" s="93"/>
      <c r="R198" s="93"/>
      <c r="S198" s="93"/>
      <c r="T198" s="94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8" t="s">
        <v>146</v>
      </c>
      <c r="AU198" s="18" t="s">
        <v>94</v>
      </c>
    </row>
    <row r="199" s="13" customFormat="1">
      <c r="A199" s="13"/>
      <c r="B199" s="246"/>
      <c r="C199" s="247"/>
      <c r="D199" s="235" t="s">
        <v>233</v>
      </c>
      <c r="E199" s="248" t="s">
        <v>1</v>
      </c>
      <c r="F199" s="249" t="s">
        <v>495</v>
      </c>
      <c r="G199" s="247"/>
      <c r="H199" s="250">
        <v>66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6" t="s">
        <v>233</v>
      </c>
      <c r="AU199" s="256" t="s">
        <v>94</v>
      </c>
      <c r="AV199" s="13" t="s">
        <v>94</v>
      </c>
      <c r="AW199" s="13" t="s">
        <v>40</v>
      </c>
      <c r="AX199" s="13" t="s">
        <v>84</v>
      </c>
      <c r="AY199" s="256" t="s">
        <v>137</v>
      </c>
    </row>
    <row r="200" s="13" customFormat="1">
      <c r="A200" s="13"/>
      <c r="B200" s="246"/>
      <c r="C200" s="247"/>
      <c r="D200" s="235" t="s">
        <v>233</v>
      </c>
      <c r="E200" s="248" t="s">
        <v>1</v>
      </c>
      <c r="F200" s="249" t="s">
        <v>496</v>
      </c>
      <c r="G200" s="247"/>
      <c r="H200" s="250">
        <v>116.59999999999999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6" t="s">
        <v>233</v>
      </c>
      <c r="AU200" s="256" t="s">
        <v>94</v>
      </c>
      <c r="AV200" s="13" t="s">
        <v>94</v>
      </c>
      <c r="AW200" s="13" t="s">
        <v>40</v>
      </c>
      <c r="AX200" s="13" t="s">
        <v>84</v>
      </c>
      <c r="AY200" s="256" t="s">
        <v>137</v>
      </c>
    </row>
    <row r="201" s="13" customFormat="1">
      <c r="A201" s="13"/>
      <c r="B201" s="246"/>
      <c r="C201" s="247"/>
      <c r="D201" s="235" t="s">
        <v>233</v>
      </c>
      <c r="E201" s="248" t="s">
        <v>1</v>
      </c>
      <c r="F201" s="249" t="s">
        <v>497</v>
      </c>
      <c r="G201" s="247"/>
      <c r="H201" s="250">
        <v>27.5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6" t="s">
        <v>233</v>
      </c>
      <c r="AU201" s="256" t="s">
        <v>94</v>
      </c>
      <c r="AV201" s="13" t="s">
        <v>94</v>
      </c>
      <c r="AW201" s="13" t="s">
        <v>40</v>
      </c>
      <c r="AX201" s="13" t="s">
        <v>84</v>
      </c>
      <c r="AY201" s="256" t="s">
        <v>137</v>
      </c>
    </row>
    <row r="202" s="15" customFormat="1">
      <c r="A202" s="15"/>
      <c r="B202" s="267"/>
      <c r="C202" s="268"/>
      <c r="D202" s="235" t="s">
        <v>233</v>
      </c>
      <c r="E202" s="269" t="s">
        <v>1</v>
      </c>
      <c r="F202" s="270" t="s">
        <v>257</v>
      </c>
      <c r="G202" s="268"/>
      <c r="H202" s="271">
        <v>210.09999999999999</v>
      </c>
      <c r="I202" s="272"/>
      <c r="J202" s="268"/>
      <c r="K202" s="268"/>
      <c r="L202" s="273"/>
      <c r="M202" s="274"/>
      <c r="N202" s="275"/>
      <c r="O202" s="275"/>
      <c r="P202" s="275"/>
      <c r="Q202" s="275"/>
      <c r="R202" s="275"/>
      <c r="S202" s="275"/>
      <c r="T202" s="27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7" t="s">
        <v>233</v>
      </c>
      <c r="AU202" s="277" t="s">
        <v>94</v>
      </c>
      <c r="AV202" s="15" t="s">
        <v>157</v>
      </c>
      <c r="AW202" s="15" t="s">
        <v>40</v>
      </c>
      <c r="AX202" s="15" t="s">
        <v>92</v>
      </c>
      <c r="AY202" s="277" t="s">
        <v>137</v>
      </c>
    </row>
    <row r="203" s="2" customFormat="1" ht="24.15" customHeight="1">
      <c r="A203" s="40"/>
      <c r="B203" s="41"/>
      <c r="C203" s="221" t="s">
        <v>498</v>
      </c>
      <c r="D203" s="221" t="s">
        <v>140</v>
      </c>
      <c r="E203" s="222" t="s">
        <v>499</v>
      </c>
      <c r="F203" s="223" t="s">
        <v>500</v>
      </c>
      <c r="G203" s="224" t="s">
        <v>366</v>
      </c>
      <c r="H203" s="225">
        <v>498</v>
      </c>
      <c r="I203" s="226"/>
      <c r="J203" s="227">
        <f>ROUND(I203*H203,2)</f>
        <v>0</v>
      </c>
      <c r="K203" s="228"/>
      <c r="L203" s="46"/>
      <c r="M203" s="229" t="s">
        <v>1</v>
      </c>
      <c r="N203" s="230" t="s">
        <v>49</v>
      </c>
      <c r="O203" s="93"/>
      <c r="P203" s="231">
        <f>O203*H203</f>
        <v>0</v>
      </c>
      <c r="Q203" s="231">
        <v>0.0065199999999999998</v>
      </c>
      <c r="R203" s="231">
        <f>Q203*H203</f>
        <v>3.2469600000000001</v>
      </c>
      <c r="S203" s="231">
        <v>0</v>
      </c>
      <c r="T203" s="232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3" t="s">
        <v>157</v>
      </c>
      <c r="AT203" s="233" t="s">
        <v>140</v>
      </c>
      <c r="AU203" s="233" t="s">
        <v>94</v>
      </c>
      <c r="AY203" s="18" t="s">
        <v>137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8" t="s">
        <v>92</v>
      </c>
      <c r="BK203" s="234">
        <f>ROUND(I203*H203,2)</f>
        <v>0</v>
      </c>
      <c r="BL203" s="18" t="s">
        <v>157</v>
      </c>
      <c r="BM203" s="233" t="s">
        <v>501</v>
      </c>
    </row>
    <row r="204" s="13" customFormat="1">
      <c r="A204" s="13"/>
      <c r="B204" s="246"/>
      <c r="C204" s="247"/>
      <c r="D204" s="235" t="s">
        <v>233</v>
      </c>
      <c r="E204" s="248" t="s">
        <v>1</v>
      </c>
      <c r="F204" s="249" t="s">
        <v>502</v>
      </c>
      <c r="G204" s="247"/>
      <c r="H204" s="250">
        <v>498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6" t="s">
        <v>233</v>
      </c>
      <c r="AU204" s="256" t="s">
        <v>94</v>
      </c>
      <c r="AV204" s="13" t="s">
        <v>94</v>
      </c>
      <c r="AW204" s="13" t="s">
        <v>40</v>
      </c>
      <c r="AX204" s="13" t="s">
        <v>92</v>
      </c>
      <c r="AY204" s="256" t="s">
        <v>137</v>
      </c>
    </row>
    <row r="205" s="2" customFormat="1" ht="24.15" customHeight="1">
      <c r="A205" s="40"/>
      <c r="B205" s="41"/>
      <c r="C205" s="221" t="s">
        <v>503</v>
      </c>
      <c r="D205" s="221" t="s">
        <v>140</v>
      </c>
      <c r="E205" s="222" t="s">
        <v>504</v>
      </c>
      <c r="F205" s="223" t="s">
        <v>505</v>
      </c>
      <c r="G205" s="224" t="s">
        <v>366</v>
      </c>
      <c r="H205" s="225">
        <v>476</v>
      </c>
      <c r="I205" s="226"/>
      <c r="J205" s="227">
        <f>ROUND(I205*H205,2)</f>
        <v>0</v>
      </c>
      <c r="K205" s="228"/>
      <c r="L205" s="46"/>
      <c r="M205" s="229" t="s">
        <v>1</v>
      </c>
      <c r="N205" s="230" t="s">
        <v>49</v>
      </c>
      <c r="O205" s="93"/>
      <c r="P205" s="231">
        <f>O205*H205</f>
        <v>0</v>
      </c>
      <c r="Q205" s="231">
        <v>0.00031</v>
      </c>
      <c r="R205" s="231">
        <f>Q205*H205</f>
        <v>0.14756</v>
      </c>
      <c r="S205" s="231">
        <v>0</v>
      </c>
      <c r="T205" s="232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3" t="s">
        <v>157</v>
      </c>
      <c r="AT205" s="233" t="s">
        <v>140</v>
      </c>
      <c r="AU205" s="233" t="s">
        <v>94</v>
      </c>
      <c r="AY205" s="18" t="s">
        <v>137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8" t="s">
        <v>92</v>
      </c>
      <c r="BK205" s="234">
        <f>ROUND(I205*H205,2)</f>
        <v>0</v>
      </c>
      <c r="BL205" s="18" t="s">
        <v>157</v>
      </c>
      <c r="BM205" s="233" t="s">
        <v>506</v>
      </c>
    </row>
    <row r="206" s="13" customFormat="1">
      <c r="A206" s="13"/>
      <c r="B206" s="246"/>
      <c r="C206" s="247"/>
      <c r="D206" s="235" t="s">
        <v>233</v>
      </c>
      <c r="E206" s="248" t="s">
        <v>1</v>
      </c>
      <c r="F206" s="249" t="s">
        <v>507</v>
      </c>
      <c r="G206" s="247"/>
      <c r="H206" s="250">
        <v>264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6" t="s">
        <v>233</v>
      </c>
      <c r="AU206" s="256" t="s">
        <v>94</v>
      </c>
      <c r="AV206" s="13" t="s">
        <v>94</v>
      </c>
      <c r="AW206" s="13" t="s">
        <v>40</v>
      </c>
      <c r="AX206" s="13" t="s">
        <v>84</v>
      </c>
      <c r="AY206" s="256" t="s">
        <v>137</v>
      </c>
    </row>
    <row r="207" s="13" customFormat="1">
      <c r="A207" s="13"/>
      <c r="B207" s="246"/>
      <c r="C207" s="247"/>
      <c r="D207" s="235" t="s">
        <v>233</v>
      </c>
      <c r="E207" s="248" t="s">
        <v>1</v>
      </c>
      <c r="F207" s="249" t="s">
        <v>508</v>
      </c>
      <c r="G207" s="247"/>
      <c r="H207" s="250">
        <v>212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6" t="s">
        <v>233</v>
      </c>
      <c r="AU207" s="256" t="s">
        <v>94</v>
      </c>
      <c r="AV207" s="13" t="s">
        <v>94</v>
      </c>
      <c r="AW207" s="13" t="s">
        <v>40</v>
      </c>
      <c r="AX207" s="13" t="s">
        <v>84</v>
      </c>
      <c r="AY207" s="256" t="s">
        <v>137</v>
      </c>
    </row>
    <row r="208" s="15" customFormat="1">
      <c r="A208" s="15"/>
      <c r="B208" s="267"/>
      <c r="C208" s="268"/>
      <c r="D208" s="235" t="s">
        <v>233</v>
      </c>
      <c r="E208" s="269" t="s">
        <v>1</v>
      </c>
      <c r="F208" s="270" t="s">
        <v>257</v>
      </c>
      <c r="G208" s="268"/>
      <c r="H208" s="271">
        <v>476</v>
      </c>
      <c r="I208" s="272"/>
      <c r="J208" s="268"/>
      <c r="K208" s="268"/>
      <c r="L208" s="273"/>
      <c r="M208" s="274"/>
      <c r="N208" s="275"/>
      <c r="O208" s="275"/>
      <c r="P208" s="275"/>
      <c r="Q208" s="275"/>
      <c r="R208" s="275"/>
      <c r="S208" s="275"/>
      <c r="T208" s="27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7" t="s">
        <v>233</v>
      </c>
      <c r="AU208" s="277" t="s">
        <v>94</v>
      </c>
      <c r="AV208" s="15" t="s">
        <v>157</v>
      </c>
      <c r="AW208" s="15" t="s">
        <v>40</v>
      </c>
      <c r="AX208" s="15" t="s">
        <v>92</v>
      </c>
      <c r="AY208" s="277" t="s">
        <v>137</v>
      </c>
    </row>
    <row r="209" s="2" customFormat="1" ht="44.25" customHeight="1">
      <c r="A209" s="40"/>
      <c r="B209" s="41"/>
      <c r="C209" s="221" t="s">
        <v>509</v>
      </c>
      <c r="D209" s="221" t="s">
        <v>140</v>
      </c>
      <c r="E209" s="222" t="s">
        <v>510</v>
      </c>
      <c r="F209" s="223" t="s">
        <v>511</v>
      </c>
      <c r="G209" s="224" t="s">
        <v>366</v>
      </c>
      <c r="H209" s="225">
        <v>264</v>
      </c>
      <c r="I209" s="226"/>
      <c r="J209" s="227">
        <f>ROUND(I209*H209,2)</f>
        <v>0</v>
      </c>
      <c r="K209" s="228"/>
      <c r="L209" s="46"/>
      <c r="M209" s="229" t="s">
        <v>1</v>
      </c>
      <c r="N209" s="230" t="s">
        <v>49</v>
      </c>
      <c r="O209" s="93"/>
      <c r="P209" s="231">
        <f>O209*H209</f>
        <v>0</v>
      </c>
      <c r="Q209" s="231">
        <v>0.12966</v>
      </c>
      <c r="R209" s="231">
        <f>Q209*H209</f>
        <v>34.230240000000002</v>
      </c>
      <c r="S209" s="231">
        <v>0</v>
      </c>
      <c r="T209" s="232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3" t="s">
        <v>157</v>
      </c>
      <c r="AT209" s="233" t="s">
        <v>140</v>
      </c>
      <c r="AU209" s="233" t="s">
        <v>94</v>
      </c>
      <c r="AY209" s="18" t="s">
        <v>137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8" t="s">
        <v>92</v>
      </c>
      <c r="BK209" s="234">
        <f>ROUND(I209*H209,2)</f>
        <v>0</v>
      </c>
      <c r="BL209" s="18" t="s">
        <v>157</v>
      </c>
      <c r="BM209" s="233" t="s">
        <v>512</v>
      </c>
    </row>
    <row r="210" s="2" customFormat="1">
      <c r="A210" s="40"/>
      <c r="B210" s="41"/>
      <c r="C210" s="42"/>
      <c r="D210" s="235" t="s">
        <v>146</v>
      </c>
      <c r="E210" s="42"/>
      <c r="F210" s="236" t="s">
        <v>513</v>
      </c>
      <c r="G210" s="42"/>
      <c r="H210" s="42"/>
      <c r="I210" s="237"/>
      <c r="J210" s="42"/>
      <c r="K210" s="42"/>
      <c r="L210" s="46"/>
      <c r="M210" s="238"/>
      <c r="N210" s="239"/>
      <c r="O210" s="93"/>
      <c r="P210" s="93"/>
      <c r="Q210" s="93"/>
      <c r="R210" s="93"/>
      <c r="S210" s="93"/>
      <c r="T210" s="94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8" t="s">
        <v>146</v>
      </c>
      <c r="AU210" s="18" t="s">
        <v>94</v>
      </c>
    </row>
    <row r="211" s="14" customFormat="1">
      <c r="A211" s="14"/>
      <c r="B211" s="257"/>
      <c r="C211" s="258"/>
      <c r="D211" s="235" t="s">
        <v>233</v>
      </c>
      <c r="E211" s="259" t="s">
        <v>1</v>
      </c>
      <c r="F211" s="260" t="s">
        <v>514</v>
      </c>
      <c r="G211" s="258"/>
      <c r="H211" s="259" t="s">
        <v>1</v>
      </c>
      <c r="I211" s="261"/>
      <c r="J211" s="258"/>
      <c r="K211" s="258"/>
      <c r="L211" s="262"/>
      <c r="M211" s="263"/>
      <c r="N211" s="264"/>
      <c r="O211" s="264"/>
      <c r="P211" s="264"/>
      <c r="Q211" s="264"/>
      <c r="R211" s="264"/>
      <c r="S211" s="264"/>
      <c r="T211" s="26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6" t="s">
        <v>233</v>
      </c>
      <c r="AU211" s="266" t="s">
        <v>94</v>
      </c>
      <c r="AV211" s="14" t="s">
        <v>92</v>
      </c>
      <c r="AW211" s="14" t="s">
        <v>40</v>
      </c>
      <c r="AX211" s="14" t="s">
        <v>84</v>
      </c>
      <c r="AY211" s="266" t="s">
        <v>137</v>
      </c>
    </row>
    <row r="212" s="13" customFormat="1">
      <c r="A212" s="13"/>
      <c r="B212" s="246"/>
      <c r="C212" s="247"/>
      <c r="D212" s="235" t="s">
        <v>233</v>
      </c>
      <c r="E212" s="248" t="s">
        <v>1</v>
      </c>
      <c r="F212" s="249" t="s">
        <v>515</v>
      </c>
      <c r="G212" s="247"/>
      <c r="H212" s="250">
        <v>52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6" t="s">
        <v>233</v>
      </c>
      <c r="AU212" s="256" t="s">
        <v>94</v>
      </c>
      <c r="AV212" s="13" t="s">
        <v>94</v>
      </c>
      <c r="AW212" s="13" t="s">
        <v>40</v>
      </c>
      <c r="AX212" s="13" t="s">
        <v>84</v>
      </c>
      <c r="AY212" s="256" t="s">
        <v>137</v>
      </c>
    </row>
    <row r="213" s="13" customFormat="1">
      <c r="A213" s="13"/>
      <c r="B213" s="246"/>
      <c r="C213" s="247"/>
      <c r="D213" s="235" t="s">
        <v>233</v>
      </c>
      <c r="E213" s="248" t="s">
        <v>1</v>
      </c>
      <c r="F213" s="249" t="s">
        <v>516</v>
      </c>
      <c r="G213" s="247"/>
      <c r="H213" s="250">
        <v>60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6" t="s">
        <v>233</v>
      </c>
      <c r="AU213" s="256" t="s">
        <v>94</v>
      </c>
      <c r="AV213" s="13" t="s">
        <v>94</v>
      </c>
      <c r="AW213" s="13" t="s">
        <v>40</v>
      </c>
      <c r="AX213" s="13" t="s">
        <v>84</v>
      </c>
      <c r="AY213" s="256" t="s">
        <v>137</v>
      </c>
    </row>
    <row r="214" s="13" customFormat="1">
      <c r="A214" s="13"/>
      <c r="B214" s="246"/>
      <c r="C214" s="247"/>
      <c r="D214" s="235" t="s">
        <v>233</v>
      </c>
      <c r="E214" s="248" t="s">
        <v>1</v>
      </c>
      <c r="F214" s="249" t="s">
        <v>517</v>
      </c>
      <c r="G214" s="247"/>
      <c r="H214" s="250">
        <v>106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6" t="s">
        <v>233</v>
      </c>
      <c r="AU214" s="256" t="s">
        <v>94</v>
      </c>
      <c r="AV214" s="13" t="s">
        <v>94</v>
      </c>
      <c r="AW214" s="13" t="s">
        <v>40</v>
      </c>
      <c r="AX214" s="13" t="s">
        <v>84</v>
      </c>
      <c r="AY214" s="256" t="s">
        <v>137</v>
      </c>
    </row>
    <row r="215" s="13" customFormat="1">
      <c r="A215" s="13"/>
      <c r="B215" s="246"/>
      <c r="C215" s="247"/>
      <c r="D215" s="235" t="s">
        <v>233</v>
      </c>
      <c r="E215" s="248" t="s">
        <v>1</v>
      </c>
      <c r="F215" s="249" t="s">
        <v>518</v>
      </c>
      <c r="G215" s="247"/>
      <c r="H215" s="250">
        <v>25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6" t="s">
        <v>233</v>
      </c>
      <c r="AU215" s="256" t="s">
        <v>94</v>
      </c>
      <c r="AV215" s="13" t="s">
        <v>94</v>
      </c>
      <c r="AW215" s="13" t="s">
        <v>40</v>
      </c>
      <c r="AX215" s="13" t="s">
        <v>84</v>
      </c>
      <c r="AY215" s="256" t="s">
        <v>137</v>
      </c>
    </row>
    <row r="216" s="13" customFormat="1">
      <c r="A216" s="13"/>
      <c r="B216" s="246"/>
      <c r="C216" s="247"/>
      <c r="D216" s="235" t="s">
        <v>233</v>
      </c>
      <c r="E216" s="248" t="s">
        <v>1</v>
      </c>
      <c r="F216" s="249" t="s">
        <v>7</v>
      </c>
      <c r="G216" s="247"/>
      <c r="H216" s="250">
        <v>21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6" t="s">
        <v>233</v>
      </c>
      <c r="AU216" s="256" t="s">
        <v>94</v>
      </c>
      <c r="AV216" s="13" t="s">
        <v>94</v>
      </c>
      <c r="AW216" s="13" t="s">
        <v>40</v>
      </c>
      <c r="AX216" s="13" t="s">
        <v>84</v>
      </c>
      <c r="AY216" s="256" t="s">
        <v>137</v>
      </c>
    </row>
    <row r="217" s="15" customFormat="1">
      <c r="A217" s="15"/>
      <c r="B217" s="267"/>
      <c r="C217" s="268"/>
      <c r="D217" s="235" t="s">
        <v>233</v>
      </c>
      <c r="E217" s="269" t="s">
        <v>1</v>
      </c>
      <c r="F217" s="270" t="s">
        <v>257</v>
      </c>
      <c r="G217" s="268"/>
      <c r="H217" s="271">
        <v>264</v>
      </c>
      <c r="I217" s="272"/>
      <c r="J217" s="268"/>
      <c r="K217" s="268"/>
      <c r="L217" s="273"/>
      <c r="M217" s="274"/>
      <c r="N217" s="275"/>
      <c r="O217" s="275"/>
      <c r="P217" s="275"/>
      <c r="Q217" s="275"/>
      <c r="R217" s="275"/>
      <c r="S217" s="275"/>
      <c r="T217" s="27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7" t="s">
        <v>233</v>
      </c>
      <c r="AU217" s="277" t="s">
        <v>94</v>
      </c>
      <c r="AV217" s="15" t="s">
        <v>157</v>
      </c>
      <c r="AW217" s="15" t="s">
        <v>40</v>
      </c>
      <c r="AX217" s="15" t="s">
        <v>92</v>
      </c>
      <c r="AY217" s="277" t="s">
        <v>137</v>
      </c>
    </row>
    <row r="218" s="2" customFormat="1" ht="44.25" customHeight="1">
      <c r="A218" s="40"/>
      <c r="B218" s="41"/>
      <c r="C218" s="221" t="s">
        <v>519</v>
      </c>
      <c r="D218" s="221" t="s">
        <v>140</v>
      </c>
      <c r="E218" s="222" t="s">
        <v>520</v>
      </c>
      <c r="F218" s="223" t="s">
        <v>521</v>
      </c>
      <c r="G218" s="224" t="s">
        <v>366</v>
      </c>
      <c r="H218" s="225">
        <v>212</v>
      </c>
      <c r="I218" s="226"/>
      <c r="J218" s="227">
        <f>ROUND(I218*H218,2)</f>
        <v>0</v>
      </c>
      <c r="K218" s="228"/>
      <c r="L218" s="46"/>
      <c r="M218" s="229" t="s">
        <v>1</v>
      </c>
      <c r="N218" s="230" t="s">
        <v>49</v>
      </c>
      <c r="O218" s="93"/>
      <c r="P218" s="231">
        <f>O218*H218</f>
        <v>0</v>
      </c>
      <c r="Q218" s="231">
        <v>0.15559000000000001</v>
      </c>
      <c r="R218" s="231">
        <f>Q218*H218</f>
        <v>32.985080000000004</v>
      </c>
      <c r="S218" s="231">
        <v>0</v>
      </c>
      <c r="T218" s="232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3" t="s">
        <v>157</v>
      </c>
      <c r="AT218" s="233" t="s">
        <v>140</v>
      </c>
      <c r="AU218" s="233" t="s">
        <v>94</v>
      </c>
      <c r="AY218" s="18" t="s">
        <v>137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8" t="s">
        <v>92</v>
      </c>
      <c r="BK218" s="234">
        <f>ROUND(I218*H218,2)</f>
        <v>0</v>
      </c>
      <c r="BL218" s="18" t="s">
        <v>157</v>
      </c>
      <c r="BM218" s="233" t="s">
        <v>522</v>
      </c>
    </row>
    <row r="219" s="2" customFormat="1">
      <c r="A219" s="40"/>
      <c r="B219" s="41"/>
      <c r="C219" s="42"/>
      <c r="D219" s="235" t="s">
        <v>146</v>
      </c>
      <c r="E219" s="42"/>
      <c r="F219" s="236" t="s">
        <v>523</v>
      </c>
      <c r="G219" s="42"/>
      <c r="H219" s="42"/>
      <c r="I219" s="237"/>
      <c r="J219" s="42"/>
      <c r="K219" s="42"/>
      <c r="L219" s="46"/>
      <c r="M219" s="238"/>
      <c r="N219" s="239"/>
      <c r="O219" s="93"/>
      <c r="P219" s="93"/>
      <c r="Q219" s="93"/>
      <c r="R219" s="93"/>
      <c r="S219" s="93"/>
      <c r="T219" s="94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8" t="s">
        <v>146</v>
      </c>
      <c r="AU219" s="18" t="s">
        <v>94</v>
      </c>
    </row>
    <row r="220" s="13" customFormat="1">
      <c r="A220" s="13"/>
      <c r="B220" s="246"/>
      <c r="C220" s="247"/>
      <c r="D220" s="235" t="s">
        <v>233</v>
      </c>
      <c r="E220" s="248" t="s">
        <v>1</v>
      </c>
      <c r="F220" s="249" t="s">
        <v>524</v>
      </c>
      <c r="G220" s="247"/>
      <c r="H220" s="250">
        <v>264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6" t="s">
        <v>233</v>
      </c>
      <c r="AU220" s="256" t="s">
        <v>94</v>
      </c>
      <c r="AV220" s="13" t="s">
        <v>94</v>
      </c>
      <c r="AW220" s="13" t="s">
        <v>40</v>
      </c>
      <c r="AX220" s="13" t="s">
        <v>84</v>
      </c>
      <c r="AY220" s="256" t="s">
        <v>137</v>
      </c>
    </row>
    <row r="221" s="13" customFormat="1">
      <c r="A221" s="13"/>
      <c r="B221" s="246"/>
      <c r="C221" s="247"/>
      <c r="D221" s="235" t="s">
        <v>233</v>
      </c>
      <c r="E221" s="248" t="s">
        <v>1</v>
      </c>
      <c r="F221" s="249" t="s">
        <v>525</v>
      </c>
      <c r="G221" s="247"/>
      <c r="H221" s="250">
        <v>-52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6" t="s">
        <v>233</v>
      </c>
      <c r="AU221" s="256" t="s">
        <v>94</v>
      </c>
      <c r="AV221" s="13" t="s">
        <v>94</v>
      </c>
      <c r="AW221" s="13" t="s">
        <v>40</v>
      </c>
      <c r="AX221" s="13" t="s">
        <v>84</v>
      </c>
      <c r="AY221" s="256" t="s">
        <v>137</v>
      </c>
    </row>
    <row r="222" s="15" customFormat="1">
      <c r="A222" s="15"/>
      <c r="B222" s="267"/>
      <c r="C222" s="268"/>
      <c r="D222" s="235" t="s">
        <v>233</v>
      </c>
      <c r="E222" s="269" t="s">
        <v>1</v>
      </c>
      <c r="F222" s="270" t="s">
        <v>257</v>
      </c>
      <c r="G222" s="268"/>
      <c r="H222" s="271">
        <v>212</v>
      </c>
      <c r="I222" s="272"/>
      <c r="J222" s="268"/>
      <c r="K222" s="268"/>
      <c r="L222" s="273"/>
      <c r="M222" s="274"/>
      <c r="N222" s="275"/>
      <c r="O222" s="275"/>
      <c r="P222" s="275"/>
      <c r="Q222" s="275"/>
      <c r="R222" s="275"/>
      <c r="S222" s="275"/>
      <c r="T222" s="27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7" t="s">
        <v>233</v>
      </c>
      <c r="AU222" s="277" t="s">
        <v>94</v>
      </c>
      <c r="AV222" s="15" t="s">
        <v>157</v>
      </c>
      <c r="AW222" s="15" t="s">
        <v>40</v>
      </c>
      <c r="AX222" s="15" t="s">
        <v>92</v>
      </c>
      <c r="AY222" s="277" t="s">
        <v>137</v>
      </c>
    </row>
    <row r="223" s="2" customFormat="1" ht="78" customHeight="1">
      <c r="A223" s="40"/>
      <c r="B223" s="41"/>
      <c r="C223" s="221" t="s">
        <v>526</v>
      </c>
      <c r="D223" s="221" t="s">
        <v>140</v>
      </c>
      <c r="E223" s="222" t="s">
        <v>527</v>
      </c>
      <c r="F223" s="223" t="s">
        <v>528</v>
      </c>
      <c r="G223" s="224" t="s">
        <v>366</v>
      </c>
      <c r="H223" s="225">
        <v>6.2999999999999998</v>
      </c>
      <c r="I223" s="226"/>
      <c r="J223" s="227">
        <f>ROUND(I223*H223,2)</f>
        <v>0</v>
      </c>
      <c r="K223" s="228"/>
      <c r="L223" s="46"/>
      <c r="M223" s="229" t="s">
        <v>1</v>
      </c>
      <c r="N223" s="230" t="s">
        <v>49</v>
      </c>
      <c r="O223" s="93"/>
      <c r="P223" s="231">
        <f>O223*H223</f>
        <v>0</v>
      </c>
      <c r="Q223" s="231">
        <v>0.090620000000000006</v>
      </c>
      <c r="R223" s="231">
        <f>Q223*H223</f>
        <v>0.57090600000000002</v>
      </c>
      <c r="S223" s="231">
        <v>0</v>
      </c>
      <c r="T223" s="232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3" t="s">
        <v>157</v>
      </c>
      <c r="AT223" s="233" t="s">
        <v>140</v>
      </c>
      <c r="AU223" s="233" t="s">
        <v>94</v>
      </c>
      <c r="AY223" s="18" t="s">
        <v>137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92</v>
      </c>
      <c r="BK223" s="234">
        <f>ROUND(I223*H223,2)</f>
        <v>0</v>
      </c>
      <c r="BL223" s="18" t="s">
        <v>157</v>
      </c>
      <c r="BM223" s="233" t="s">
        <v>529</v>
      </c>
    </row>
    <row r="224" s="13" customFormat="1">
      <c r="A224" s="13"/>
      <c r="B224" s="246"/>
      <c r="C224" s="247"/>
      <c r="D224" s="235" t="s">
        <v>233</v>
      </c>
      <c r="E224" s="248" t="s">
        <v>1</v>
      </c>
      <c r="F224" s="249" t="s">
        <v>530</v>
      </c>
      <c r="G224" s="247"/>
      <c r="H224" s="250">
        <v>3.6000000000000001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6" t="s">
        <v>233</v>
      </c>
      <c r="AU224" s="256" t="s">
        <v>94</v>
      </c>
      <c r="AV224" s="13" t="s">
        <v>94</v>
      </c>
      <c r="AW224" s="13" t="s">
        <v>40</v>
      </c>
      <c r="AX224" s="13" t="s">
        <v>84</v>
      </c>
      <c r="AY224" s="256" t="s">
        <v>137</v>
      </c>
    </row>
    <row r="225" s="13" customFormat="1">
      <c r="A225" s="13"/>
      <c r="B225" s="246"/>
      <c r="C225" s="247"/>
      <c r="D225" s="235" t="s">
        <v>233</v>
      </c>
      <c r="E225" s="248" t="s">
        <v>1</v>
      </c>
      <c r="F225" s="249" t="s">
        <v>531</v>
      </c>
      <c r="G225" s="247"/>
      <c r="H225" s="250">
        <v>2.7000000000000002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6" t="s">
        <v>233</v>
      </c>
      <c r="AU225" s="256" t="s">
        <v>94</v>
      </c>
      <c r="AV225" s="13" t="s">
        <v>94</v>
      </c>
      <c r="AW225" s="13" t="s">
        <v>40</v>
      </c>
      <c r="AX225" s="13" t="s">
        <v>84</v>
      </c>
      <c r="AY225" s="256" t="s">
        <v>137</v>
      </c>
    </row>
    <row r="226" s="15" customFormat="1">
      <c r="A226" s="15"/>
      <c r="B226" s="267"/>
      <c r="C226" s="268"/>
      <c r="D226" s="235" t="s">
        <v>233</v>
      </c>
      <c r="E226" s="269" t="s">
        <v>1</v>
      </c>
      <c r="F226" s="270" t="s">
        <v>257</v>
      </c>
      <c r="G226" s="268"/>
      <c r="H226" s="271">
        <v>6.3000000000000007</v>
      </c>
      <c r="I226" s="272"/>
      <c r="J226" s="268"/>
      <c r="K226" s="268"/>
      <c r="L226" s="273"/>
      <c r="M226" s="274"/>
      <c r="N226" s="275"/>
      <c r="O226" s="275"/>
      <c r="P226" s="275"/>
      <c r="Q226" s="275"/>
      <c r="R226" s="275"/>
      <c r="S226" s="275"/>
      <c r="T226" s="27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7" t="s">
        <v>233</v>
      </c>
      <c r="AU226" s="277" t="s">
        <v>94</v>
      </c>
      <c r="AV226" s="15" t="s">
        <v>157</v>
      </c>
      <c r="AW226" s="15" t="s">
        <v>40</v>
      </c>
      <c r="AX226" s="15" t="s">
        <v>92</v>
      </c>
      <c r="AY226" s="277" t="s">
        <v>137</v>
      </c>
    </row>
    <row r="227" s="2" customFormat="1" ht="16.5" customHeight="1">
      <c r="A227" s="40"/>
      <c r="B227" s="41"/>
      <c r="C227" s="292" t="s">
        <v>532</v>
      </c>
      <c r="D227" s="292" t="s">
        <v>435</v>
      </c>
      <c r="E227" s="293" t="s">
        <v>533</v>
      </c>
      <c r="F227" s="294" t="s">
        <v>534</v>
      </c>
      <c r="G227" s="295" t="s">
        <v>366</v>
      </c>
      <c r="H227" s="296">
        <v>6.2999999999999998</v>
      </c>
      <c r="I227" s="297"/>
      <c r="J227" s="298">
        <f>ROUND(I227*H227,2)</f>
        <v>0</v>
      </c>
      <c r="K227" s="299"/>
      <c r="L227" s="300"/>
      <c r="M227" s="301" t="s">
        <v>1</v>
      </c>
      <c r="N227" s="302" t="s">
        <v>49</v>
      </c>
      <c r="O227" s="93"/>
      <c r="P227" s="231">
        <f>O227*H227</f>
        <v>0</v>
      </c>
      <c r="Q227" s="231">
        <v>0.152</v>
      </c>
      <c r="R227" s="231">
        <f>Q227*H227</f>
        <v>0.9575999999999999</v>
      </c>
      <c r="S227" s="231">
        <v>0</v>
      </c>
      <c r="T227" s="232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3" t="s">
        <v>180</v>
      </c>
      <c r="AT227" s="233" t="s">
        <v>435</v>
      </c>
      <c r="AU227" s="233" t="s">
        <v>94</v>
      </c>
      <c r="AY227" s="18" t="s">
        <v>137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8" t="s">
        <v>92</v>
      </c>
      <c r="BK227" s="234">
        <f>ROUND(I227*H227,2)</f>
        <v>0</v>
      </c>
      <c r="BL227" s="18" t="s">
        <v>157</v>
      </c>
      <c r="BM227" s="233" t="s">
        <v>535</v>
      </c>
    </row>
    <row r="228" s="12" customFormat="1" ht="22.8" customHeight="1">
      <c r="A228" s="12"/>
      <c r="B228" s="205"/>
      <c r="C228" s="206"/>
      <c r="D228" s="207" t="s">
        <v>83</v>
      </c>
      <c r="E228" s="219" t="s">
        <v>180</v>
      </c>
      <c r="F228" s="219" t="s">
        <v>536</v>
      </c>
      <c r="G228" s="206"/>
      <c r="H228" s="206"/>
      <c r="I228" s="209"/>
      <c r="J228" s="220">
        <f>BK228</f>
        <v>0</v>
      </c>
      <c r="K228" s="206"/>
      <c r="L228" s="211"/>
      <c r="M228" s="212"/>
      <c r="N228" s="213"/>
      <c r="O228" s="213"/>
      <c r="P228" s="214">
        <f>SUM(P229:P239)</f>
        <v>0</v>
      </c>
      <c r="Q228" s="213"/>
      <c r="R228" s="214">
        <f>SUM(R229:R239)</f>
        <v>1.46304572</v>
      </c>
      <c r="S228" s="213"/>
      <c r="T228" s="215">
        <f>SUM(T229:T239)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6" t="s">
        <v>92</v>
      </c>
      <c r="AT228" s="217" t="s">
        <v>83</v>
      </c>
      <c r="AU228" s="217" t="s">
        <v>92</v>
      </c>
      <c r="AY228" s="216" t="s">
        <v>137</v>
      </c>
      <c r="BK228" s="218">
        <f>SUM(BK229:BK239)</f>
        <v>0</v>
      </c>
    </row>
    <row r="229" s="2" customFormat="1" ht="44.25" customHeight="1">
      <c r="A229" s="40"/>
      <c r="B229" s="41"/>
      <c r="C229" s="221" t="s">
        <v>537</v>
      </c>
      <c r="D229" s="221" t="s">
        <v>140</v>
      </c>
      <c r="E229" s="222" t="s">
        <v>538</v>
      </c>
      <c r="F229" s="223" t="s">
        <v>539</v>
      </c>
      <c r="G229" s="224" t="s">
        <v>230</v>
      </c>
      <c r="H229" s="225">
        <v>3.5</v>
      </c>
      <c r="I229" s="226"/>
      <c r="J229" s="227">
        <f>ROUND(I229*H229,2)</f>
        <v>0</v>
      </c>
      <c r="K229" s="228"/>
      <c r="L229" s="46"/>
      <c r="M229" s="229" t="s">
        <v>1</v>
      </c>
      <c r="N229" s="230" t="s">
        <v>49</v>
      </c>
      <c r="O229" s="93"/>
      <c r="P229" s="231">
        <f>O229*H229</f>
        <v>0</v>
      </c>
      <c r="Q229" s="231">
        <v>0.019689999999999999</v>
      </c>
      <c r="R229" s="231">
        <f>Q229*H229</f>
        <v>0.068915000000000004</v>
      </c>
      <c r="S229" s="231">
        <v>0</v>
      </c>
      <c r="T229" s="232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3" t="s">
        <v>157</v>
      </c>
      <c r="AT229" s="233" t="s">
        <v>140</v>
      </c>
      <c r="AU229" s="233" t="s">
        <v>94</v>
      </c>
      <c r="AY229" s="18" t="s">
        <v>137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8" t="s">
        <v>92</v>
      </c>
      <c r="BK229" s="234">
        <f>ROUND(I229*H229,2)</f>
        <v>0</v>
      </c>
      <c r="BL229" s="18" t="s">
        <v>157</v>
      </c>
      <c r="BM229" s="233" t="s">
        <v>540</v>
      </c>
    </row>
    <row r="230" s="2" customFormat="1">
      <c r="A230" s="40"/>
      <c r="B230" s="41"/>
      <c r="C230" s="42"/>
      <c r="D230" s="235" t="s">
        <v>146</v>
      </c>
      <c r="E230" s="42"/>
      <c r="F230" s="236" t="s">
        <v>541</v>
      </c>
      <c r="G230" s="42"/>
      <c r="H230" s="42"/>
      <c r="I230" s="237"/>
      <c r="J230" s="42"/>
      <c r="K230" s="42"/>
      <c r="L230" s="46"/>
      <c r="M230" s="238"/>
      <c r="N230" s="239"/>
      <c r="O230" s="93"/>
      <c r="P230" s="93"/>
      <c r="Q230" s="93"/>
      <c r="R230" s="93"/>
      <c r="S230" s="93"/>
      <c r="T230" s="94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8" t="s">
        <v>146</v>
      </c>
      <c r="AU230" s="18" t="s">
        <v>94</v>
      </c>
    </row>
    <row r="231" s="13" customFormat="1">
      <c r="A231" s="13"/>
      <c r="B231" s="246"/>
      <c r="C231" s="247"/>
      <c r="D231" s="235" t="s">
        <v>233</v>
      </c>
      <c r="E231" s="248" t="s">
        <v>1</v>
      </c>
      <c r="F231" s="249" t="s">
        <v>542</v>
      </c>
      <c r="G231" s="247"/>
      <c r="H231" s="250">
        <v>3.5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6" t="s">
        <v>233</v>
      </c>
      <c r="AU231" s="256" t="s">
        <v>94</v>
      </c>
      <c r="AV231" s="13" t="s">
        <v>94</v>
      </c>
      <c r="AW231" s="13" t="s">
        <v>40</v>
      </c>
      <c r="AX231" s="13" t="s">
        <v>92</v>
      </c>
      <c r="AY231" s="256" t="s">
        <v>137</v>
      </c>
    </row>
    <row r="232" s="2" customFormat="1" ht="24.15" customHeight="1">
      <c r="A232" s="40"/>
      <c r="B232" s="41"/>
      <c r="C232" s="221" t="s">
        <v>543</v>
      </c>
      <c r="D232" s="221" t="s">
        <v>140</v>
      </c>
      <c r="E232" s="222" t="s">
        <v>544</v>
      </c>
      <c r="F232" s="223" t="s">
        <v>545</v>
      </c>
      <c r="G232" s="224" t="s">
        <v>168</v>
      </c>
      <c r="H232" s="225">
        <v>1</v>
      </c>
      <c r="I232" s="226"/>
      <c r="J232" s="227">
        <f>ROUND(I232*H232,2)</f>
        <v>0</v>
      </c>
      <c r="K232" s="228"/>
      <c r="L232" s="46"/>
      <c r="M232" s="229" t="s">
        <v>1</v>
      </c>
      <c r="N232" s="230" t="s">
        <v>49</v>
      </c>
      <c r="O232" s="93"/>
      <c r="P232" s="231">
        <f>O232*H232</f>
        <v>0</v>
      </c>
      <c r="Q232" s="231">
        <v>0.34089999999999998</v>
      </c>
      <c r="R232" s="231">
        <f>Q232*H232</f>
        <v>0.34089999999999998</v>
      </c>
      <c r="S232" s="231">
        <v>0</v>
      </c>
      <c r="T232" s="232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3" t="s">
        <v>157</v>
      </c>
      <c r="AT232" s="233" t="s">
        <v>140</v>
      </c>
      <c r="AU232" s="233" t="s">
        <v>94</v>
      </c>
      <c r="AY232" s="18" t="s">
        <v>137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8" t="s">
        <v>92</v>
      </c>
      <c r="BK232" s="234">
        <f>ROUND(I232*H232,2)</f>
        <v>0</v>
      </c>
      <c r="BL232" s="18" t="s">
        <v>157</v>
      </c>
      <c r="BM232" s="233" t="s">
        <v>546</v>
      </c>
    </row>
    <row r="233" s="2" customFormat="1">
      <c r="A233" s="40"/>
      <c r="B233" s="41"/>
      <c r="C233" s="42"/>
      <c r="D233" s="235" t="s">
        <v>146</v>
      </c>
      <c r="E233" s="42"/>
      <c r="F233" s="236" t="s">
        <v>547</v>
      </c>
      <c r="G233" s="42"/>
      <c r="H233" s="42"/>
      <c r="I233" s="237"/>
      <c r="J233" s="42"/>
      <c r="K233" s="42"/>
      <c r="L233" s="46"/>
      <c r="M233" s="238"/>
      <c r="N233" s="239"/>
      <c r="O233" s="93"/>
      <c r="P233" s="93"/>
      <c r="Q233" s="93"/>
      <c r="R233" s="93"/>
      <c r="S233" s="93"/>
      <c r="T233" s="94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8" t="s">
        <v>146</v>
      </c>
      <c r="AU233" s="18" t="s">
        <v>94</v>
      </c>
    </row>
    <row r="234" s="2" customFormat="1" ht="16.5" customHeight="1">
      <c r="A234" s="40"/>
      <c r="B234" s="41"/>
      <c r="C234" s="292" t="s">
        <v>548</v>
      </c>
      <c r="D234" s="292" t="s">
        <v>435</v>
      </c>
      <c r="E234" s="293" t="s">
        <v>549</v>
      </c>
      <c r="F234" s="294" t="s">
        <v>550</v>
      </c>
      <c r="G234" s="295" t="s">
        <v>168</v>
      </c>
      <c r="H234" s="296">
        <v>1</v>
      </c>
      <c r="I234" s="297"/>
      <c r="J234" s="298">
        <f>ROUND(I234*H234,2)</f>
        <v>0</v>
      </c>
      <c r="K234" s="299"/>
      <c r="L234" s="300"/>
      <c r="M234" s="301" t="s">
        <v>1</v>
      </c>
      <c r="N234" s="302" t="s">
        <v>49</v>
      </c>
      <c r="O234" s="93"/>
      <c r="P234" s="231">
        <f>O234*H234</f>
        <v>0</v>
      </c>
      <c r="Q234" s="231">
        <v>0.33800000000000002</v>
      </c>
      <c r="R234" s="231">
        <f>Q234*H234</f>
        <v>0.33800000000000002</v>
      </c>
      <c r="S234" s="231">
        <v>0</v>
      </c>
      <c r="T234" s="232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3" t="s">
        <v>180</v>
      </c>
      <c r="AT234" s="233" t="s">
        <v>435</v>
      </c>
      <c r="AU234" s="233" t="s">
        <v>94</v>
      </c>
      <c r="AY234" s="18" t="s">
        <v>137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8" t="s">
        <v>92</v>
      </c>
      <c r="BK234" s="234">
        <f>ROUND(I234*H234,2)</f>
        <v>0</v>
      </c>
      <c r="BL234" s="18" t="s">
        <v>157</v>
      </c>
      <c r="BM234" s="233" t="s">
        <v>551</v>
      </c>
    </row>
    <row r="235" s="2" customFormat="1">
      <c r="A235" s="40"/>
      <c r="B235" s="41"/>
      <c r="C235" s="42"/>
      <c r="D235" s="235" t="s">
        <v>146</v>
      </c>
      <c r="E235" s="42"/>
      <c r="F235" s="236" t="s">
        <v>552</v>
      </c>
      <c r="G235" s="42"/>
      <c r="H235" s="42"/>
      <c r="I235" s="237"/>
      <c r="J235" s="42"/>
      <c r="K235" s="42"/>
      <c r="L235" s="46"/>
      <c r="M235" s="238"/>
      <c r="N235" s="239"/>
      <c r="O235" s="93"/>
      <c r="P235" s="93"/>
      <c r="Q235" s="93"/>
      <c r="R235" s="93"/>
      <c r="S235" s="93"/>
      <c r="T235" s="94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8" t="s">
        <v>146</v>
      </c>
      <c r="AU235" s="18" t="s">
        <v>94</v>
      </c>
    </row>
    <row r="236" s="2" customFormat="1" ht="24.15" customHeight="1">
      <c r="A236" s="40"/>
      <c r="B236" s="41"/>
      <c r="C236" s="221" t="s">
        <v>553</v>
      </c>
      <c r="D236" s="221" t="s">
        <v>140</v>
      </c>
      <c r="E236" s="222" t="s">
        <v>554</v>
      </c>
      <c r="F236" s="223" t="s">
        <v>555</v>
      </c>
      <c r="G236" s="224" t="s">
        <v>237</v>
      </c>
      <c r="H236" s="225">
        <v>0.28799999999999998</v>
      </c>
      <c r="I236" s="226"/>
      <c r="J236" s="227">
        <f>ROUND(I236*H236,2)</f>
        <v>0</v>
      </c>
      <c r="K236" s="228"/>
      <c r="L236" s="46"/>
      <c r="M236" s="229" t="s">
        <v>1</v>
      </c>
      <c r="N236" s="230" t="s">
        <v>49</v>
      </c>
      <c r="O236" s="93"/>
      <c r="P236" s="231">
        <f>O236*H236</f>
        <v>0</v>
      </c>
      <c r="Q236" s="231">
        <v>2.45329</v>
      </c>
      <c r="R236" s="231">
        <f>Q236*H236</f>
        <v>0.70654751999999998</v>
      </c>
      <c r="S236" s="231">
        <v>0</v>
      </c>
      <c r="T236" s="232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3" t="s">
        <v>157</v>
      </c>
      <c r="AT236" s="233" t="s">
        <v>140</v>
      </c>
      <c r="AU236" s="233" t="s">
        <v>94</v>
      </c>
      <c r="AY236" s="18" t="s">
        <v>137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8" t="s">
        <v>92</v>
      </c>
      <c r="BK236" s="234">
        <f>ROUND(I236*H236,2)</f>
        <v>0</v>
      </c>
      <c r="BL236" s="18" t="s">
        <v>157</v>
      </c>
      <c r="BM236" s="233" t="s">
        <v>556</v>
      </c>
    </row>
    <row r="237" s="13" customFormat="1">
      <c r="A237" s="13"/>
      <c r="B237" s="246"/>
      <c r="C237" s="247"/>
      <c r="D237" s="235" t="s">
        <v>233</v>
      </c>
      <c r="E237" s="248" t="s">
        <v>1</v>
      </c>
      <c r="F237" s="249" t="s">
        <v>557</v>
      </c>
      <c r="G237" s="247"/>
      <c r="H237" s="250">
        <v>0.28799999999999998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6" t="s">
        <v>233</v>
      </c>
      <c r="AU237" s="256" t="s">
        <v>94</v>
      </c>
      <c r="AV237" s="13" t="s">
        <v>94</v>
      </c>
      <c r="AW237" s="13" t="s">
        <v>40</v>
      </c>
      <c r="AX237" s="13" t="s">
        <v>92</v>
      </c>
      <c r="AY237" s="256" t="s">
        <v>137</v>
      </c>
    </row>
    <row r="238" s="2" customFormat="1" ht="21.75" customHeight="1">
      <c r="A238" s="40"/>
      <c r="B238" s="41"/>
      <c r="C238" s="221" t="s">
        <v>558</v>
      </c>
      <c r="D238" s="221" t="s">
        <v>140</v>
      </c>
      <c r="E238" s="222" t="s">
        <v>559</v>
      </c>
      <c r="F238" s="223" t="s">
        <v>560</v>
      </c>
      <c r="G238" s="224" t="s">
        <v>366</v>
      </c>
      <c r="H238" s="225">
        <v>2.1600000000000001</v>
      </c>
      <c r="I238" s="226"/>
      <c r="J238" s="227">
        <f>ROUND(I238*H238,2)</f>
        <v>0</v>
      </c>
      <c r="K238" s="228"/>
      <c r="L238" s="46"/>
      <c r="M238" s="229" t="s">
        <v>1</v>
      </c>
      <c r="N238" s="230" t="s">
        <v>49</v>
      </c>
      <c r="O238" s="93"/>
      <c r="P238" s="231">
        <f>O238*H238</f>
        <v>0</v>
      </c>
      <c r="Q238" s="231">
        <v>0.0040200000000000001</v>
      </c>
      <c r="R238" s="231">
        <f>Q238*H238</f>
        <v>0.0086832000000000003</v>
      </c>
      <c r="S238" s="231">
        <v>0</v>
      </c>
      <c r="T238" s="232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3" t="s">
        <v>157</v>
      </c>
      <c r="AT238" s="233" t="s">
        <v>140</v>
      </c>
      <c r="AU238" s="233" t="s">
        <v>94</v>
      </c>
      <c r="AY238" s="18" t="s">
        <v>137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8" t="s">
        <v>92</v>
      </c>
      <c r="BK238" s="234">
        <f>ROUND(I238*H238,2)</f>
        <v>0</v>
      </c>
      <c r="BL238" s="18" t="s">
        <v>157</v>
      </c>
      <c r="BM238" s="233" t="s">
        <v>561</v>
      </c>
    </row>
    <row r="239" s="13" customFormat="1">
      <c r="A239" s="13"/>
      <c r="B239" s="246"/>
      <c r="C239" s="247"/>
      <c r="D239" s="235" t="s">
        <v>233</v>
      </c>
      <c r="E239" s="248" t="s">
        <v>1</v>
      </c>
      <c r="F239" s="249" t="s">
        <v>562</v>
      </c>
      <c r="G239" s="247"/>
      <c r="H239" s="250">
        <v>2.1600000000000001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6" t="s">
        <v>233</v>
      </c>
      <c r="AU239" s="256" t="s">
        <v>94</v>
      </c>
      <c r="AV239" s="13" t="s">
        <v>94</v>
      </c>
      <c r="AW239" s="13" t="s">
        <v>40</v>
      </c>
      <c r="AX239" s="13" t="s">
        <v>92</v>
      </c>
      <c r="AY239" s="256" t="s">
        <v>137</v>
      </c>
    </row>
    <row r="240" s="12" customFormat="1" ht="22.8" customHeight="1">
      <c r="A240" s="12"/>
      <c r="B240" s="205"/>
      <c r="C240" s="206"/>
      <c r="D240" s="207" t="s">
        <v>83</v>
      </c>
      <c r="E240" s="219" t="s">
        <v>183</v>
      </c>
      <c r="F240" s="219" t="s">
        <v>275</v>
      </c>
      <c r="G240" s="206"/>
      <c r="H240" s="206"/>
      <c r="I240" s="209"/>
      <c r="J240" s="220">
        <f>BK240</f>
        <v>0</v>
      </c>
      <c r="K240" s="206"/>
      <c r="L240" s="211"/>
      <c r="M240" s="212"/>
      <c r="N240" s="213"/>
      <c r="O240" s="213"/>
      <c r="P240" s="214">
        <f>SUM(P241:P266)</f>
        <v>0</v>
      </c>
      <c r="Q240" s="213"/>
      <c r="R240" s="214">
        <f>SUM(R241:R266)</f>
        <v>8.3632080000000002</v>
      </c>
      <c r="S240" s="213"/>
      <c r="T240" s="215">
        <f>SUM(T241:T266)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6" t="s">
        <v>92</v>
      </c>
      <c r="AT240" s="217" t="s">
        <v>83</v>
      </c>
      <c r="AU240" s="217" t="s">
        <v>92</v>
      </c>
      <c r="AY240" s="216" t="s">
        <v>137</v>
      </c>
      <c r="BK240" s="218">
        <f>SUM(BK241:BK266)</f>
        <v>0</v>
      </c>
    </row>
    <row r="241" s="2" customFormat="1" ht="49.05" customHeight="1">
      <c r="A241" s="40"/>
      <c r="B241" s="41"/>
      <c r="C241" s="221" t="s">
        <v>563</v>
      </c>
      <c r="D241" s="221" t="s">
        <v>140</v>
      </c>
      <c r="E241" s="222" t="s">
        <v>564</v>
      </c>
      <c r="F241" s="223" t="s">
        <v>565</v>
      </c>
      <c r="G241" s="224" t="s">
        <v>230</v>
      </c>
      <c r="H241" s="225">
        <v>38.340000000000003</v>
      </c>
      <c r="I241" s="226"/>
      <c r="J241" s="227">
        <f>ROUND(I241*H241,2)</f>
        <v>0</v>
      </c>
      <c r="K241" s="228"/>
      <c r="L241" s="46"/>
      <c r="M241" s="229" t="s">
        <v>1</v>
      </c>
      <c r="N241" s="230" t="s">
        <v>49</v>
      </c>
      <c r="O241" s="93"/>
      <c r="P241" s="231">
        <f>O241*H241</f>
        <v>0</v>
      </c>
      <c r="Q241" s="231">
        <v>0.1295</v>
      </c>
      <c r="R241" s="231">
        <f>Q241*H241</f>
        <v>4.9650300000000005</v>
      </c>
      <c r="S241" s="231">
        <v>0</v>
      </c>
      <c r="T241" s="232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3" t="s">
        <v>157</v>
      </c>
      <c r="AT241" s="233" t="s">
        <v>140</v>
      </c>
      <c r="AU241" s="233" t="s">
        <v>94</v>
      </c>
      <c r="AY241" s="18" t="s">
        <v>137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8" t="s">
        <v>92</v>
      </c>
      <c r="BK241" s="234">
        <f>ROUND(I241*H241,2)</f>
        <v>0</v>
      </c>
      <c r="BL241" s="18" t="s">
        <v>157</v>
      </c>
      <c r="BM241" s="233" t="s">
        <v>566</v>
      </c>
    </row>
    <row r="242" s="14" customFormat="1">
      <c r="A242" s="14"/>
      <c r="B242" s="257"/>
      <c r="C242" s="258"/>
      <c r="D242" s="235" t="s">
        <v>233</v>
      </c>
      <c r="E242" s="259" t="s">
        <v>1</v>
      </c>
      <c r="F242" s="260" t="s">
        <v>567</v>
      </c>
      <c r="G242" s="258"/>
      <c r="H242" s="259" t="s">
        <v>1</v>
      </c>
      <c r="I242" s="261"/>
      <c r="J242" s="258"/>
      <c r="K242" s="258"/>
      <c r="L242" s="262"/>
      <c r="M242" s="263"/>
      <c r="N242" s="264"/>
      <c r="O242" s="264"/>
      <c r="P242" s="264"/>
      <c r="Q242" s="264"/>
      <c r="R242" s="264"/>
      <c r="S242" s="264"/>
      <c r="T242" s="26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6" t="s">
        <v>233</v>
      </c>
      <c r="AU242" s="266" t="s">
        <v>94</v>
      </c>
      <c r="AV242" s="14" t="s">
        <v>92</v>
      </c>
      <c r="AW242" s="14" t="s">
        <v>40</v>
      </c>
      <c r="AX242" s="14" t="s">
        <v>84</v>
      </c>
      <c r="AY242" s="266" t="s">
        <v>137</v>
      </c>
    </row>
    <row r="243" s="13" customFormat="1">
      <c r="A243" s="13"/>
      <c r="B243" s="246"/>
      <c r="C243" s="247"/>
      <c r="D243" s="235" t="s">
        <v>233</v>
      </c>
      <c r="E243" s="248" t="s">
        <v>1</v>
      </c>
      <c r="F243" s="249" t="s">
        <v>568</v>
      </c>
      <c r="G243" s="247"/>
      <c r="H243" s="250">
        <v>9.5899999999999999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6" t="s">
        <v>233</v>
      </c>
      <c r="AU243" s="256" t="s">
        <v>94</v>
      </c>
      <c r="AV243" s="13" t="s">
        <v>94</v>
      </c>
      <c r="AW243" s="13" t="s">
        <v>40</v>
      </c>
      <c r="AX243" s="13" t="s">
        <v>84</v>
      </c>
      <c r="AY243" s="256" t="s">
        <v>137</v>
      </c>
    </row>
    <row r="244" s="13" customFormat="1">
      <c r="A244" s="13"/>
      <c r="B244" s="246"/>
      <c r="C244" s="247"/>
      <c r="D244" s="235" t="s">
        <v>233</v>
      </c>
      <c r="E244" s="248" t="s">
        <v>1</v>
      </c>
      <c r="F244" s="249" t="s">
        <v>569</v>
      </c>
      <c r="G244" s="247"/>
      <c r="H244" s="250">
        <v>17.75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6" t="s">
        <v>233</v>
      </c>
      <c r="AU244" s="256" t="s">
        <v>94</v>
      </c>
      <c r="AV244" s="13" t="s">
        <v>94</v>
      </c>
      <c r="AW244" s="13" t="s">
        <v>40</v>
      </c>
      <c r="AX244" s="13" t="s">
        <v>84</v>
      </c>
      <c r="AY244" s="256" t="s">
        <v>137</v>
      </c>
    </row>
    <row r="245" s="16" customFormat="1">
      <c r="A245" s="16"/>
      <c r="B245" s="278"/>
      <c r="C245" s="279"/>
      <c r="D245" s="235" t="s">
        <v>233</v>
      </c>
      <c r="E245" s="280" t="s">
        <v>1</v>
      </c>
      <c r="F245" s="281" t="s">
        <v>292</v>
      </c>
      <c r="G245" s="279"/>
      <c r="H245" s="282">
        <v>27.34</v>
      </c>
      <c r="I245" s="283"/>
      <c r="J245" s="279"/>
      <c r="K245" s="279"/>
      <c r="L245" s="284"/>
      <c r="M245" s="285"/>
      <c r="N245" s="286"/>
      <c r="O245" s="286"/>
      <c r="P245" s="286"/>
      <c r="Q245" s="286"/>
      <c r="R245" s="286"/>
      <c r="S245" s="286"/>
      <c r="T245" s="287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88" t="s">
        <v>233</v>
      </c>
      <c r="AU245" s="288" t="s">
        <v>94</v>
      </c>
      <c r="AV245" s="16" t="s">
        <v>152</v>
      </c>
      <c r="AW245" s="16" t="s">
        <v>40</v>
      </c>
      <c r="AX245" s="16" t="s">
        <v>84</v>
      </c>
      <c r="AY245" s="288" t="s">
        <v>137</v>
      </c>
    </row>
    <row r="246" s="14" customFormat="1">
      <c r="A246" s="14"/>
      <c r="B246" s="257"/>
      <c r="C246" s="258"/>
      <c r="D246" s="235" t="s">
        <v>233</v>
      </c>
      <c r="E246" s="259" t="s">
        <v>1</v>
      </c>
      <c r="F246" s="260" t="s">
        <v>570</v>
      </c>
      <c r="G246" s="258"/>
      <c r="H246" s="259" t="s">
        <v>1</v>
      </c>
      <c r="I246" s="261"/>
      <c r="J246" s="258"/>
      <c r="K246" s="258"/>
      <c r="L246" s="262"/>
      <c r="M246" s="263"/>
      <c r="N246" s="264"/>
      <c r="O246" s="264"/>
      <c r="P246" s="264"/>
      <c r="Q246" s="264"/>
      <c r="R246" s="264"/>
      <c r="S246" s="264"/>
      <c r="T246" s="26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6" t="s">
        <v>233</v>
      </c>
      <c r="AU246" s="266" t="s">
        <v>94</v>
      </c>
      <c r="AV246" s="14" t="s">
        <v>92</v>
      </c>
      <c r="AW246" s="14" t="s">
        <v>40</v>
      </c>
      <c r="AX246" s="14" t="s">
        <v>84</v>
      </c>
      <c r="AY246" s="266" t="s">
        <v>137</v>
      </c>
    </row>
    <row r="247" s="13" customFormat="1">
      <c r="A247" s="13"/>
      <c r="B247" s="246"/>
      <c r="C247" s="247"/>
      <c r="D247" s="235" t="s">
        <v>233</v>
      </c>
      <c r="E247" s="248" t="s">
        <v>1</v>
      </c>
      <c r="F247" s="249" t="s">
        <v>571</v>
      </c>
      <c r="G247" s="247"/>
      <c r="H247" s="250">
        <v>11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6" t="s">
        <v>233</v>
      </c>
      <c r="AU247" s="256" t="s">
        <v>94</v>
      </c>
      <c r="AV247" s="13" t="s">
        <v>94</v>
      </c>
      <c r="AW247" s="13" t="s">
        <v>40</v>
      </c>
      <c r="AX247" s="13" t="s">
        <v>84</v>
      </c>
      <c r="AY247" s="256" t="s">
        <v>137</v>
      </c>
    </row>
    <row r="248" s="16" customFormat="1">
      <c r="A248" s="16"/>
      <c r="B248" s="278"/>
      <c r="C248" s="279"/>
      <c r="D248" s="235" t="s">
        <v>233</v>
      </c>
      <c r="E248" s="280" t="s">
        <v>1</v>
      </c>
      <c r="F248" s="281" t="s">
        <v>292</v>
      </c>
      <c r="G248" s="279"/>
      <c r="H248" s="282">
        <v>11</v>
      </c>
      <c r="I248" s="283"/>
      <c r="J248" s="279"/>
      <c r="K248" s="279"/>
      <c r="L248" s="284"/>
      <c r="M248" s="285"/>
      <c r="N248" s="286"/>
      <c r="O248" s="286"/>
      <c r="P248" s="286"/>
      <c r="Q248" s="286"/>
      <c r="R248" s="286"/>
      <c r="S248" s="286"/>
      <c r="T248" s="287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288" t="s">
        <v>233</v>
      </c>
      <c r="AU248" s="288" t="s">
        <v>94</v>
      </c>
      <c r="AV248" s="16" t="s">
        <v>152</v>
      </c>
      <c r="AW248" s="16" t="s">
        <v>40</v>
      </c>
      <c r="AX248" s="16" t="s">
        <v>84</v>
      </c>
      <c r="AY248" s="288" t="s">
        <v>137</v>
      </c>
    </row>
    <row r="249" s="15" customFormat="1">
      <c r="A249" s="15"/>
      <c r="B249" s="267"/>
      <c r="C249" s="268"/>
      <c r="D249" s="235" t="s">
        <v>233</v>
      </c>
      <c r="E249" s="269" t="s">
        <v>1</v>
      </c>
      <c r="F249" s="270" t="s">
        <v>257</v>
      </c>
      <c r="G249" s="268"/>
      <c r="H249" s="271">
        <v>38.340000000000003</v>
      </c>
      <c r="I249" s="272"/>
      <c r="J249" s="268"/>
      <c r="K249" s="268"/>
      <c r="L249" s="273"/>
      <c r="M249" s="274"/>
      <c r="N249" s="275"/>
      <c r="O249" s="275"/>
      <c r="P249" s="275"/>
      <c r="Q249" s="275"/>
      <c r="R249" s="275"/>
      <c r="S249" s="275"/>
      <c r="T249" s="27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7" t="s">
        <v>233</v>
      </c>
      <c r="AU249" s="277" t="s">
        <v>94</v>
      </c>
      <c r="AV249" s="15" t="s">
        <v>157</v>
      </c>
      <c r="AW249" s="15" t="s">
        <v>40</v>
      </c>
      <c r="AX249" s="15" t="s">
        <v>92</v>
      </c>
      <c r="AY249" s="277" t="s">
        <v>137</v>
      </c>
    </row>
    <row r="250" s="2" customFormat="1" ht="16.5" customHeight="1">
      <c r="A250" s="40"/>
      <c r="B250" s="41"/>
      <c r="C250" s="292" t="s">
        <v>572</v>
      </c>
      <c r="D250" s="292" t="s">
        <v>435</v>
      </c>
      <c r="E250" s="293" t="s">
        <v>573</v>
      </c>
      <c r="F250" s="294" t="s">
        <v>574</v>
      </c>
      <c r="G250" s="295" t="s">
        <v>230</v>
      </c>
      <c r="H250" s="296">
        <v>39.106999999999999</v>
      </c>
      <c r="I250" s="297"/>
      <c r="J250" s="298">
        <f>ROUND(I250*H250,2)</f>
        <v>0</v>
      </c>
      <c r="K250" s="299"/>
      <c r="L250" s="300"/>
      <c r="M250" s="301" t="s">
        <v>1</v>
      </c>
      <c r="N250" s="302" t="s">
        <v>49</v>
      </c>
      <c r="O250" s="93"/>
      <c r="P250" s="231">
        <f>O250*H250</f>
        <v>0</v>
      </c>
      <c r="Q250" s="231">
        <v>0.085000000000000006</v>
      </c>
      <c r="R250" s="231">
        <f>Q250*H250</f>
        <v>3.3240950000000002</v>
      </c>
      <c r="S250" s="231">
        <v>0</v>
      </c>
      <c r="T250" s="232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3" t="s">
        <v>180</v>
      </c>
      <c r="AT250" s="233" t="s">
        <v>435</v>
      </c>
      <c r="AU250" s="233" t="s">
        <v>94</v>
      </c>
      <c r="AY250" s="18" t="s">
        <v>137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8" t="s">
        <v>92</v>
      </c>
      <c r="BK250" s="234">
        <f>ROUND(I250*H250,2)</f>
        <v>0</v>
      </c>
      <c r="BL250" s="18" t="s">
        <v>157</v>
      </c>
      <c r="BM250" s="233" t="s">
        <v>575</v>
      </c>
    </row>
    <row r="251" s="13" customFormat="1">
      <c r="A251" s="13"/>
      <c r="B251" s="246"/>
      <c r="C251" s="247"/>
      <c r="D251" s="235" t="s">
        <v>233</v>
      </c>
      <c r="E251" s="247"/>
      <c r="F251" s="249" t="s">
        <v>576</v>
      </c>
      <c r="G251" s="247"/>
      <c r="H251" s="250">
        <v>39.106999999999999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6" t="s">
        <v>233</v>
      </c>
      <c r="AU251" s="256" t="s">
        <v>94</v>
      </c>
      <c r="AV251" s="13" t="s">
        <v>94</v>
      </c>
      <c r="AW251" s="13" t="s">
        <v>4</v>
      </c>
      <c r="AX251" s="13" t="s">
        <v>92</v>
      </c>
      <c r="AY251" s="256" t="s">
        <v>137</v>
      </c>
    </row>
    <row r="252" s="2" customFormat="1" ht="37.8" customHeight="1">
      <c r="A252" s="40"/>
      <c r="B252" s="41"/>
      <c r="C252" s="221" t="s">
        <v>577</v>
      </c>
      <c r="D252" s="221" t="s">
        <v>140</v>
      </c>
      <c r="E252" s="222" t="s">
        <v>578</v>
      </c>
      <c r="F252" s="223" t="s">
        <v>579</v>
      </c>
      <c r="G252" s="224" t="s">
        <v>230</v>
      </c>
      <c r="H252" s="225">
        <v>61.700000000000003</v>
      </c>
      <c r="I252" s="226"/>
      <c r="J252" s="227">
        <f>ROUND(I252*H252,2)</f>
        <v>0</v>
      </c>
      <c r="K252" s="228"/>
      <c r="L252" s="46"/>
      <c r="M252" s="229" t="s">
        <v>1</v>
      </c>
      <c r="N252" s="230" t="s">
        <v>49</v>
      </c>
      <c r="O252" s="93"/>
      <c r="P252" s="231">
        <f>O252*H252</f>
        <v>0</v>
      </c>
      <c r="Q252" s="231">
        <v>1.0000000000000001E-05</v>
      </c>
      <c r="R252" s="231">
        <f>Q252*H252</f>
        <v>0.00061700000000000004</v>
      </c>
      <c r="S252" s="231">
        <v>0</v>
      </c>
      <c r="T252" s="232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3" t="s">
        <v>157</v>
      </c>
      <c r="AT252" s="233" t="s">
        <v>140</v>
      </c>
      <c r="AU252" s="233" t="s">
        <v>94</v>
      </c>
      <c r="AY252" s="18" t="s">
        <v>137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8" t="s">
        <v>92</v>
      </c>
      <c r="BK252" s="234">
        <f>ROUND(I252*H252,2)</f>
        <v>0</v>
      </c>
      <c r="BL252" s="18" t="s">
        <v>157</v>
      </c>
      <c r="BM252" s="233" t="s">
        <v>580</v>
      </c>
    </row>
    <row r="253" s="14" customFormat="1">
      <c r="A253" s="14"/>
      <c r="B253" s="257"/>
      <c r="C253" s="258"/>
      <c r="D253" s="235" t="s">
        <v>233</v>
      </c>
      <c r="E253" s="259" t="s">
        <v>1</v>
      </c>
      <c r="F253" s="260" t="s">
        <v>581</v>
      </c>
      <c r="G253" s="258"/>
      <c r="H253" s="259" t="s">
        <v>1</v>
      </c>
      <c r="I253" s="261"/>
      <c r="J253" s="258"/>
      <c r="K253" s="258"/>
      <c r="L253" s="262"/>
      <c r="M253" s="263"/>
      <c r="N253" s="264"/>
      <c r="O253" s="264"/>
      <c r="P253" s="264"/>
      <c r="Q253" s="264"/>
      <c r="R253" s="264"/>
      <c r="S253" s="264"/>
      <c r="T253" s="26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6" t="s">
        <v>233</v>
      </c>
      <c r="AU253" s="266" t="s">
        <v>94</v>
      </c>
      <c r="AV253" s="14" t="s">
        <v>92</v>
      </c>
      <c r="AW253" s="14" t="s">
        <v>40</v>
      </c>
      <c r="AX253" s="14" t="s">
        <v>84</v>
      </c>
      <c r="AY253" s="266" t="s">
        <v>137</v>
      </c>
    </row>
    <row r="254" s="13" customFormat="1">
      <c r="A254" s="13"/>
      <c r="B254" s="246"/>
      <c r="C254" s="247"/>
      <c r="D254" s="235" t="s">
        <v>233</v>
      </c>
      <c r="E254" s="248" t="s">
        <v>1</v>
      </c>
      <c r="F254" s="249" t="s">
        <v>582</v>
      </c>
      <c r="G254" s="247"/>
      <c r="H254" s="250">
        <v>21.100000000000001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6" t="s">
        <v>233</v>
      </c>
      <c r="AU254" s="256" t="s">
        <v>94</v>
      </c>
      <c r="AV254" s="13" t="s">
        <v>94</v>
      </c>
      <c r="AW254" s="13" t="s">
        <v>40</v>
      </c>
      <c r="AX254" s="13" t="s">
        <v>84</v>
      </c>
      <c r="AY254" s="256" t="s">
        <v>137</v>
      </c>
    </row>
    <row r="255" s="13" customFormat="1">
      <c r="A255" s="13"/>
      <c r="B255" s="246"/>
      <c r="C255" s="247"/>
      <c r="D255" s="235" t="s">
        <v>233</v>
      </c>
      <c r="E255" s="248" t="s">
        <v>1</v>
      </c>
      <c r="F255" s="249" t="s">
        <v>583</v>
      </c>
      <c r="G255" s="247"/>
      <c r="H255" s="250">
        <v>11.6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6" t="s">
        <v>233</v>
      </c>
      <c r="AU255" s="256" t="s">
        <v>94</v>
      </c>
      <c r="AV255" s="13" t="s">
        <v>94</v>
      </c>
      <c r="AW255" s="13" t="s">
        <v>40</v>
      </c>
      <c r="AX255" s="13" t="s">
        <v>84</v>
      </c>
      <c r="AY255" s="256" t="s">
        <v>137</v>
      </c>
    </row>
    <row r="256" s="13" customFormat="1">
      <c r="A256" s="13"/>
      <c r="B256" s="246"/>
      <c r="C256" s="247"/>
      <c r="D256" s="235" t="s">
        <v>233</v>
      </c>
      <c r="E256" s="248" t="s">
        <v>1</v>
      </c>
      <c r="F256" s="249" t="s">
        <v>584</v>
      </c>
      <c r="G256" s="247"/>
      <c r="H256" s="250">
        <v>29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6" t="s">
        <v>233</v>
      </c>
      <c r="AU256" s="256" t="s">
        <v>94</v>
      </c>
      <c r="AV256" s="13" t="s">
        <v>94</v>
      </c>
      <c r="AW256" s="13" t="s">
        <v>40</v>
      </c>
      <c r="AX256" s="13" t="s">
        <v>84</v>
      </c>
      <c r="AY256" s="256" t="s">
        <v>137</v>
      </c>
    </row>
    <row r="257" s="15" customFormat="1">
      <c r="A257" s="15"/>
      <c r="B257" s="267"/>
      <c r="C257" s="268"/>
      <c r="D257" s="235" t="s">
        <v>233</v>
      </c>
      <c r="E257" s="269" t="s">
        <v>1</v>
      </c>
      <c r="F257" s="270" t="s">
        <v>257</v>
      </c>
      <c r="G257" s="268"/>
      <c r="H257" s="271">
        <v>61.700000000000003</v>
      </c>
      <c r="I257" s="272"/>
      <c r="J257" s="268"/>
      <c r="K257" s="268"/>
      <c r="L257" s="273"/>
      <c r="M257" s="274"/>
      <c r="N257" s="275"/>
      <c r="O257" s="275"/>
      <c r="P257" s="275"/>
      <c r="Q257" s="275"/>
      <c r="R257" s="275"/>
      <c r="S257" s="275"/>
      <c r="T257" s="27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7" t="s">
        <v>233</v>
      </c>
      <c r="AU257" s="277" t="s">
        <v>94</v>
      </c>
      <c r="AV257" s="15" t="s">
        <v>157</v>
      </c>
      <c r="AW257" s="15" t="s">
        <v>40</v>
      </c>
      <c r="AX257" s="15" t="s">
        <v>92</v>
      </c>
      <c r="AY257" s="277" t="s">
        <v>137</v>
      </c>
    </row>
    <row r="258" s="2" customFormat="1" ht="55.5" customHeight="1">
      <c r="A258" s="40"/>
      <c r="B258" s="41"/>
      <c r="C258" s="221" t="s">
        <v>585</v>
      </c>
      <c r="D258" s="221" t="s">
        <v>140</v>
      </c>
      <c r="E258" s="222" t="s">
        <v>586</v>
      </c>
      <c r="F258" s="223" t="s">
        <v>587</v>
      </c>
      <c r="G258" s="224" t="s">
        <v>230</v>
      </c>
      <c r="H258" s="225">
        <v>38.340000000000003</v>
      </c>
      <c r="I258" s="226"/>
      <c r="J258" s="227">
        <f>ROUND(I258*H258,2)</f>
        <v>0</v>
      </c>
      <c r="K258" s="228"/>
      <c r="L258" s="46"/>
      <c r="M258" s="229" t="s">
        <v>1</v>
      </c>
      <c r="N258" s="230" t="s">
        <v>49</v>
      </c>
      <c r="O258" s="93"/>
      <c r="P258" s="231">
        <f>O258*H258</f>
        <v>0</v>
      </c>
      <c r="Q258" s="231">
        <v>0.00050000000000000001</v>
      </c>
      <c r="R258" s="231">
        <f>Q258*H258</f>
        <v>0.019170000000000003</v>
      </c>
      <c r="S258" s="231">
        <v>0</v>
      </c>
      <c r="T258" s="232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3" t="s">
        <v>157</v>
      </c>
      <c r="AT258" s="233" t="s">
        <v>140</v>
      </c>
      <c r="AU258" s="233" t="s">
        <v>94</v>
      </c>
      <c r="AY258" s="18" t="s">
        <v>137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8" t="s">
        <v>92</v>
      </c>
      <c r="BK258" s="234">
        <f>ROUND(I258*H258,2)</f>
        <v>0</v>
      </c>
      <c r="BL258" s="18" t="s">
        <v>157</v>
      </c>
      <c r="BM258" s="233" t="s">
        <v>588</v>
      </c>
    </row>
    <row r="259" s="2" customFormat="1">
      <c r="A259" s="40"/>
      <c r="B259" s="41"/>
      <c r="C259" s="42"/>
      <c r="D259" s="235" t="s">
        <v>146</v>
      </c>
      <c r="E259" s="42"/>
      <c r="F259" s="236" t="s">
        <v>589</v>
      </c>
      <c r="G259" s="42"/>
      <c r="H259" s="42"/>
      <c r="I259" s="237"/>
      <c r="J259" s="42"/>
      <c r="K259" s="42"/>
      <c r="L259" s="46"/>
      <c r="M259" s="238"/>
      <c r="N259" s="239"/>
      <c r="O259" s="93"/>
      <c r="P259" s="93"/>
      <c r="Q259" s="93"/>
      <c r="R259" s="93"/>
      <c r="S259" s="93"/>
      <c r="T259" s="94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8" t="s">
        <v>146</v>
      </c>
      <c r="AU259" s="18" t="s">
        <v>94</v>
      </c>
    </row>
    <row r="260" s="2" customFormat="1" ht="55.5" customHeight="1">
      <c r="A260" s="40"/>
      <c r="B260" s="41"/>
      <c r="C260" s="221" t="s">
        <v>590</v>
      </c>
      <c r="D260" s="221" t="s">
        <v>140</v>
      </c>
      <c r="E260" s="222" t="s">
        <v>591</v>
      </c>
      <c r="F260" s="223" t="s">
        <v>592</v>
      </c>
      <c r="G260" s="224" t="s">
        <v>230</v>
      </c>
      <c r="H260" s="225">
        <v>61.700000000000003</v>
      </c>
      <c r="I260" s="226"/>
      <c r="J260" s="227">
        <f>ROUND(I260*H260,2)</f>
        <v>0</v>
      </c>
      <c r="K260" s="228"/>
      <c r="L260" s="46"/>
      <c r="M260" s="229" t="s">
        <v>1</v>
      </c>
      <c r="N260" s="230" t="s">
        <v>49</v>
      </c>
      <c r="O260" s="93"/>
      <c r="P260" s="231">
        <f>O260*H260</f>
        <v>0</v>
      </c>
      <c r="Q260" s="231">
        <v>0.00088000000000000003</v>
      </c>
      <c r="R260" s="231">
        <f>Q260*H260</f>
        <v>0.054296000000000004</v>
      </c>
      <c r="S260" s="231">
        <v>0</v>
      </c>
      <c r="T260" s="232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3" t="s">
        <v>157</v>
      </c>
      <c r="AT260" s="233" t="s">
        <v>140</v>
      </c>
      <c r="AU260" s="233" t="s">
        <v>94</v>
      </c>
      <c r="AY260" s="18" t="s">
        <v>137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8" t="s">
        <v>92</v>
      </c>
      <c r="BK260" s="234">
        <f>ROUND(I260*H260,2)</f>
        <v>0</v>
      </c>
      <c r="BL260" s="18" t="s">
        <v>157</v>
      </c>
      <c r="BM260" s="233" t="s">
        <v>593</v>
      </c>
    </row>
    <row r="261" s="2" customFormat="1">
      <c r="A261" s="40"/>
      <c r="B261" s="41"/>
      <c r="C261" s="42"/>
      <c r="D261" s="235" t="s">
        <v>146</v>
      </c>
      <c r="E261" s="42"/>
      <c r="F261" s="236" t="s">
        <v>594</v>
      </c>
      <c r="G261" s="42"/>
      <c r="H261" s="42"/>
      <c r="I261" s="237"/>
      <c r="J261" s="42"/>
      <c r="K261" s="42"/>
      <c r="L261" s="46"/>
      <c r="M261" s="238"/>
      <c r="N261" s="239"/>
      <c r="O261" s="93"/>
      <c r="P261" s="93"/>
      <c r="Q261" s="93"/>
      <c r="R261" s="93"/>
      <c r="S261" s="93"/>
      <c r="T261" s="94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8" t="s">
        <v>146</v>
      </c>
      <c r="AU261" s="18" t="s">
        <v>94</v>
      </c>
    </row>
    <row r="262" s="2" customFormat="1" ht="24.15" customHeight="1">
      <c r="A262" s="40"/>
      <c r="B262" s="41"/>
      <c r="C262" s="221" t="s">
        <v>595</v>
      </c>
      <c r="D262" s="221" t="s">
        <v>140</v>
      </c>
      <c r="E262" s="222" t="s">
        <v>596</v>
      </c>
      <c r="F262" s="223" t="s">
        <v>597</v>
      </c>
      <c r="G262" s="224" t="s">
        <v>230</v>
      </c>
      <c r="H262" s="225">
        <v>40.600000000000001</v>
      </c>
      <c r="I262" s="226"/>
      <c r="J262" s="227">
        <f>ROUND(I262*H262,2)</f>
        <v>0</v>
      </c>
      <c r="K262" s="228"/>
      <c r="L262" s="46"/>
      <c r="M262" s="229" t="s">
        <v>1</v>
      </c>
      <c r="N262" s="230" t="s">
        <v>49</v>
      </c>
      <c r="O262" s="93"/>
      <c r="P262" s="231">
        <f>O262*H262</f>
        <v>0</v>
      </c>
      <c r="Q262" s="231">
        <v>0</v>
      </c>
      <c r="R262" s="231">
        <f>Q262*H262</f>
        <v>0</v>
      </c>
      <c r="S262" s="231">
        <v>0</v>
      </c>
      <c r="T262" s="232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3" t="s">
        <v>157</v>
      </c>
      <c r="AT262" s="233" t="s">
        <v>140</v>
      </c>
      <c r="AU262" s="233" t="s">
        <v>94</v>
      </c>
      <c r="AY262" s="18" t="s">
        <v>137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8" t="s">
        <v>92</v>
      </c>
      <c r="BK262" s="234">
        <f>ROUND(I262*H262,2)</f>
        <v>0</v>
      </c>
      <c r="BL262" s="18" t="s">
        <v>157</v>
      </c>
      <c r="BM262" s="233" t="s">
        <v>598</v>
      </c>
    </row>
    <row r="263" s="14" customFormat="1">
      <c r="A263" s="14"/>
      <c r="B263" s="257"/>
      <c r="C263" s="258"/>
      <c r="D263" s="235" t="s">
        <v>233</v>
      </c>
      <c r="E263" s="259" t="s">
        <v>1</v>
      </c>
      <c r="F263" s="260" t="s">
        <v>599</v>
      </c>
      <c r="G263" s="258"/>
      <c r="H263" s="259" t="s">
        <v>1</v>
      </c>
      <c r="I263" s="261"/>
      <c r="J263" s="258"/>
      <c r="K263" s="258"/>
      <c r="L263" s="262"/>
      <c r="M263" s="263"/>
      <c r="N263" s="264"/>
      <c r="O263" s="264"/>
      <c r="P263" s="264"/>
      <c r="Q263" s="264"/>
      <c r="R263" s="264"/>
      <c r="S263" s="264"/>
      <c r="T263" s="26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6" t="s">
        <v>233</v>
      </c>
      <c r="AU263" s="266" t="s">
        <v>94</v>
      </c>
      <c r="AV263" s="14" t="s">
        <v>92</v>
      </c>
      <c r="AW263" s="14" t="s">
        <v>40</v>
      </c>
      <c r="AX263" s="14" t="s">
        <v>84</v>
      </c>
      <c r="AY263" s="266" t="s">
        <v>137</v>
      </c>
    </row>
    <row r="264" s="13" customFormat="1">
      <c r="A264" s="13"/>
      <c r="B264" s="246"/>
      <c r="C264" s="247"/>
      <c r="D264" s="235" t="s">
        <v>233</v>
      </c>
      <c r="E264" s="248" t="s">
        <v>1</v>
      </c>
      <c r="F264" s="249" t="s">
        <v>600</v>
      </c>
      <c r="G264" s="247"/>
      <c r="H264" s="250">
        <v>11.6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6" t="s">
        <v>233</v>
      </c>
      <c r="AU264" s="256" t="s">
        <v>94</v>
      </c>
      <c r="AV264" s="13" t="s">
        <v>94</v>
      </c>
      <c r="AW264" s="13" t="s">
        <v>40</v>
      </c>
      <c r="AX264" s="13" t="s">
        <v>84</v>
      </c>
      <c r="AY264" s="256" t="s">
        <v>137</v>
      </c>
    </row>
    <row r="265" s="13" customFormat="1">
      <c r="A265" s="13"/>
      <c r="B265" s="246"/>
      <c r="C265" s="247"/>
      <c r="D265" s="235" t="s">
        <v>233</v>
      </c>
      <c r="E265" s="248" t="s">
        <v>1</v>
      </c>
      <c r="F265" s="249" t="s">
        <v>601</v>
      </c>
      <c r="G265" s="247"/>
      <c r="H265" s="250">
        <v>29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6" t="s">
        <v>233</v>
      </c>
      <c r="AU265" s="256" t="s">
        <v>94</v>
      </c>
      <c r="AV265" s="13" t="s">
        <v>94</v>
      </c>
      <c r="AW265" s="13" t="s">
        <v>40</v>
      </c>
      <c r="AX265" s="13" t="s">
        <v>84</v>
      </c>
      <c r="AY265" s="256" t="s">
        <v>137</v>
      </c>
    </row>
    <row r="266" s="15" customFormat="1">
      <c r="A266" s="15"/>
      <c r="B266" s="267"/>
      <c r="C266" s="268"/>
      <c r="D266" s="235" t="s">
        <v>233</v>
      </c>
      <c r="E266" s="269" t="s">
        <v>1</v>
      </c>
      <c r="F266" s="270" t="s">
        <v>257</v>
      </c>
      <c r="G266" s="268"/>
      <c r="H266" s="271">
        <v>40.600000000000001</v>
      </c>
      <c r="I266" s="272"/>
      <c r="J266" s="268"/>
      <c r="K266" s="268"/>
      <c r="L266" s="273"/>
      <c r="M266" s="274"/>
      <c r="N266" s="275"/>
      <c r="O266" s="275"/>
      <c r="P266" s="275"/>
      <c r="Q266" s="275"/>
      <c r="R266" s="275"/>
      <c r="S266" s="275"/>
      <c r="T266" s="27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7" t="s">
        <v>233</v>
      </c>
      <c r="AU266" s="277" t="s">
        <v>94</v>
      </c>
      <c r="AV266" s="15" t="s">
        <v>157</v>
      </c>
      <c r="AW266" s="15" t="s">
        <v>40</v>
      </c>
      <c r="AX266" s="15" t="s">
        <v>92</v>
      </c>
      <c r="AY266" s="277" t="s">
        <v>137</v>
      </c>
    </row>
    <row r="267" s="12" customFormat="1" ht="22.8" customHeight="1">
      <c r="A267" s="12"/>
      <c r="B267" s="205"/>
      <c r="C267" s="206"/>
      <c r="D267" s="207" t="s">
        <v>83</v>
      </c>
      <c r="E267" s="219" t="s">
        <v>320</v>
      </c>
      <c r="F267" s="219" t="s">
        <v>321</v>
      </c>
      <c r="G267" s="206"/>
      <c r="H267" s="206"/>
      <c r="I267" s="209"/>
      <c r="J267" s="220">
        <f>BK267</f>
        <v>0</v>
      </c>
      <c r="K267" s="206"/>
      <c r="L267" s="211"/>
      <c r="M267" s="212"/>
      <c r="N267" s="213"/>
      <c r="O267" s="213"/>
      <c r="P267" s="214">
        <f>SUM(P268:P282)</f>
        <v>0</v>
      </c>
      <c r="Q267" s="213"/>
      <c r="R267" s="214">
        <f>SUM(R268:R282)</f>
        <v>0</v>
      </c>
      <c r="S267" s="213"/>
      <c r="T267" s="215">
        <f>SUM(T268:T282)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6" t="s">
        <v>92</v>
      </c>
      <c r="AT267" s="217" t="s">
        <v>83</v>
      </c>
      <c r="AU267" s="217" t="s">
        <v>92</v>
      </c>
      <c r="AY267" s="216" t="s">
        <v>137</v>
      </c>
      <c r="BK267" s="218">
        <f>SUM(BK268:BK282)</f>
        <v>0</v>
      </c>
    </row>
    <row r="268" s="2" customFormat="1" ht="37.8" customHeight="1">
      <c r="A268" s="40"/>
      <c r="B268" s="41"/>
      <c r="C268" s="221" t="s">
        <v>602</v>
      </c>
      <c r="D268" s="221" t="s">
        <v>140</v>
      </c>
      <c r="E268" s="222" t="s">
        <v>603</v>
      </c>
      <c r="F268" s="223" t="s">
        <v>604</v>
      </c>
      <c r="G268" s="224" t="s">
        <v>265</v>
      </c>
      <c r="H268" s="225">
        <v>259.84399999999999</v>
      </c>
      <c r="I268" s="226"/>
      <c r="J268" s="227">
        <f>ROUND(I268*H268,2)</f>
        <v>0</v>
      </c>
      <c r="K268" s="228"/>
      <c r="L268" s="46"/>
      <c r="M268" s="229" t="s">
        <v>1</v>
      </c>
      <c r="N268" s="230" t="s">
        <v>49</v>
      </c>
      <c r="O268" s="93"/>
      <c r="P268" s="231">
        <f>O268*H268</f>
        <v>0</v>
      </c>
      <c r="Q268" s="231">
        <v>0</v>
      </c>
      <c r="R268" s="231">
        <f>Q268*H268</f>
        <v>0</v>
      </c>
      <c r="S268" s="231">
        <v>0</v>
      </c>
      <c r="T268" s="232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3" t="s">
        <v>157</v>
      </c>
      <c r="AT268" s="233" t="s">
        <v>140</v>
      </c>
      <c r="AU268" s="233" t="s">
        <v>94</v>
      </c>
      <c r="AY268" s="18" t="s">
        <v>137</v>
      </c>
      <c r="BE268" s="234">
        <f>IF(N268="základní",J268,0)</f>
        <v>0</v>
      </c>
      <c r="BF268" s="234">
        <f>IF(N268="snížená",J268,0)</f>
        <v>0</v>
      </c>
      <c r="BG268" s="234">
        <f>IF(N268="zákl. přenesená",J268,0)</f>
        <v>0</v>
      </c>
      <c r="BH268" s="234">
        <f>IF(N268="sníž. přenesená",J268,0)</f>
        <v>0</v>
      </c>
      <c r="BI268" s="234">
        <f>IF(N268="nulová",J268,0)</f>
        <v>0</v>
      </c>
      <c r="BJ268" s="18" t="s">
        <v>92</v>
      </c>
      <c r="BK268" s="234">
        <f>ROUND(I268*H268,2)</f>
        <v>0</v>
      </c>
      <c r="BL268" s="18" t="s">
        <v>157</v>
      </c>
      <c r="BM268" s="233" t="s">
        <v>605</v>
      </c>
    </row>
    <row r="269" s="2" customFormat="1" ht="37.8" customHeight="1">
      <c r="A269" s="40"/>
      <c r="B269" s="41"/>
      <c r="C269" s="221" t="s">
        <v>606</v>
      </c>
      <c r="D269" s="221" t="s">
        <v>140</v>
      </c>
      <c r="E269" s="222" t="s">
        <v>607</v>
      </c>
      <c r="F269" s="223" t="s">
        <v>608</v>
      </c>
      <c r="G269" s="224" t="s">
        <v>265</v>
      </c>
      <c r="H269" s="225">
        <v>1818.9079999999999</v>
      </c>
      <c r="I269" s="226"/>
      <c r="J269" s="227">
        <f>ROUND(I269*H269,2)</f>
        <v>0</v>
      </c>
      <c r="K269" s="228"/>
      <c r="L269" s="46"/>
      <c r="M269" s="229" t="s">
        <v>1</v>
      </c>
      <c r="N269" s="230" t="s">
        <v>49</v>
      </c>
      <c r="O269" s="93"/>
      <c r="P269" s="231">
        <f>O269*H269</f>
        <v>0</v>
      </c>
      <c r="Q269" s="231">
        <v>0</v>
      </c>
      <c r="R269" s="231">
        <f>Q269*H269</f>
        <v>0</v>
      </c>
      <c r="S269" s="231">
        <v>0</v>
      </c>
      <c r="T269" s="232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3" t="s">
        <v>157</v>
      </c>
      <c r="AT269" s="233" t="s">
        <v>140</v>
      </c>
      <c r="AU269" s="233" t="s">
        <v>94</v>
      </c>
      <c r="AY269" s="18" t="s">
        <v>137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8" t="s">
        <v>92</v>
      </c>
      <c r="BK269" s="234">
        <f>ROUND(I269*H269,2)</f>
        <v>0</v>
      </c>
      <c r="BL269" s="18" t="s">
        <v>157</v>
      </c>
      <c r="BM269" s="233" t="s">
        <v>609</v>
      </c>
    </row>
    <row r="270" s="2" customFormat="1">
      <c r="A270" s="40"/>
      <c r="B270" s="41"/>
      <c r="C270" s="42"/>
      <c r="D270" s="235" t="s">
        <v>146</v>
      </c>
      <c r="E270" s="42"/>
      <c r="F270" s="236" t="s">
        <v>331</v>
      </c>
      <c r="G270" s="42"/>
      <c r="H270" s="42"/>
      <c r="I270" s="237"/>
      <c r="J270" s="42"/>
      <c r="K270" s="42"/>
      <c r="L270" s="46"/>
      <c r="M270" s="238"/>
      <c r="N270" s="239"/>
      <c r="O270" s="93"/>
      <c r="P270" s="93"/>
      <c r="Q270" s="93"/>
      <c r="R270" s="93"/>
      <c r="S270" s="93"/>
      <c r="T270" s="94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8" t="s">
        <v>146</v>
      </c>
      <c r="AU270" s="18" t="s">
        <v>94</v>
      </c>
    </row>
    <row r="271" s="13" customFormat="1">
      <c r="A271" s="13"/>
      <c r="B271" s="246"/>
      <c r="C271" s="247"/>
      <c r="D271" s="235" t="s">
        <v>233</v>
      </c>
      <c r="E271" s="247"/>
      <c r="F271" s="249" t="s">
        <v>610</v>
      </c>
      <c r="G271" s="247"/>
      <c r="H271" s="250">
        <v>1818.9079999999999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6" t="s">
        <v>233</v>
      </c>
      <c r="AU271" s="256" t="s">
        <v>94</v>
      </c>
      <c r="AV271" s="13" t="s">
        <v>94</v>
      </c>
      <c r="AW271" s="13" t="s">
        <v>4</v>
      </c>
      <c r="AX271" s="13" t="s">
        <v>92</v>
      </c>
      <c r="AY271" s="256" t="s">
        <v>137</v>
      </c>
    </row>
    <row r="272" s="2" customFormat="1" ht="24.15" customHeight="1">
      <c r="A272" s="40"/>
      <c r="B272" s="41"/>
      <c r="C272" s="221" t="s">
        <v>611</v>
      </c>
      <c r="D272" s="221" t="s">
        <v>140</v>
      </c>
      <c r="E272" s="222" t="s">
        <v>612</v>
      </c>
      <c r="F272" s="223" t="s">
        <v>613</v>
      </c>
      <c r="G272" s="224" t="s">
        <v>265</v>
      </c>
      <c r="H272" s="225">
        <v>259.84399999999999</v>
      </c>
      <c r="I272" s="226"/>
      <c r="J272" s="227">
        <f>ROUND(I272*H272,2)</f>
        <v>0</v>
      </c>
      <c r="K272" s="228"/>
      <c r="L272" s="46"/>
      <c r="M272" s="229" t="s">
        <v>1</v>
      </c>
      <c r="N272" s="230" t="s">
        <v>49</v>
      </c>
      <c r="O272" s="93"/>
      <c r="P272" s="231">
        <f>O272*H272</f>
        <v>0</v>
      </c>
      <c r="Q272" s="231">
        <v>0</v>
      </c>
      <c r="R272" s="231">
        <f>Q272*H272</f>
        <v>0</v>
      </c>
      <c r="S272" s="231">
        <v>0</v>
      </c>
      <c r="T272" s="232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3" t="s">
        <v>157</v>
      </c>
      <c r="AT272" s="233" t="s">
        <v>140</v>
      </c>
      <c r="AU272" s="233" t="s">
        <v>94</v>
      </c>
      <c r="AY272" s="18" t="s">
        <v>137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8" t="s">
        <v>92</v>
      </c>
      <c r="BK272" s="234">
        <f>ROUND(I272*H272,2)</f>
        <v>0</v>
      </c>
      <c r="BL272" s="18" t="s">
        <v>157</v>
      </c>
      <c r="BM272" s="233" t="s">
        <v>614</v>
      </c>
    </row>
    <row r="273" s="2" customFormat="1" ht="44.25" customHeight="1">
      <c r="A273" s="40"/>
      <c r="B273" s="41"/>
      <c r="C273" s="221" t="s">
        <v>615</v>
      </c>
      <c r="D273" s="221" t="s">
        <v>140</v>
      </c>
      <c r="E273" s="222" t="s">
        <v>616</v>
      </c>
      <c r="F273" s="223" t="s">
        <v>335</v>
      </c>
      <c r="G273" s="224" t="s">
        <v>265</v>
      </c>
      <c r="H273" s="225">
        <v>61.578000000000003</v>
      </c>
      <c r="I273" s="226"/>
      <c r="J273" s="227">
        <f>ROUND(I273*H273,2)</f>
        <v>0</v>
      </c>
      <c r="K273" s="228"/>
      <c r="L273" s="46"/>
      <c r="M273" s="229" t="s">
        <v>1</v>
      </c>
      <c r="N273" s="230" t="s">
        <v>49</v>
      </c>
      <c r="O273" s="93"/>
      <c r="P273" s="231">
        <f>O273*H273</f>
        <v>0</v>
      </c>
      <c r="Q273" s="231">
        <v>0</v>
      </c>
      <c r="R273" s="231">
        <f>Q273*H273</f>
        <v>0</v>
      </c>
      <c r="S273" s="231">
        <v>0</v>
      </c>
      <c r="T273" s="232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3" t="s">
        <v>157</v>
      </c>
      <c r="AT273" s="233" t="s">
        <v>140</v>
      </c>
      <c r="AU273" s="233" t="s">
        <v>94</v>
      </c>
      <c r="AY273" s="18" t="s">
        <v>137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8" t="s">
        <v>92</v>
      </c>
      <c r="BK273" s="234">
        <f>ROUND(I273*H273,2)</f>
        <v>0</v>
      </c>
      <c r="BL273" s="18" t="s">
        <v>157</v>
      </c>
      <c r="BM273" s="233" t="s">
        <v>617</v>
      </c>
    </row>
    <row r="274" s="13" customFormat="1">
      <c r="A274" s="13"/>
      <c r="B274" s="246"/>
      <c r="C274" s="247"/>
      <c r="D274" s="235" t="s">
        <v>233</v>
      </c>
      <c r="E274" s="248" t="s">
        <v>1</v>
      </c>
      <c r="F274" s="249" t="s">
        <v>618</v>
      </c>
      <c r="G274" s="247"/>
      <c r="H274" s="250">
        <v>2.9700000000000002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6" t="s">
        <v>233</v>
      </c>
      <c r="AU274" s="256" t="s">
        <v>94</v>
      </c>
      <c r="AV274" s="13" t="s">
        <v>94</v>
      </c>
      <c r="AW274" s="13" t="s">
        <v>40</v>
      </c>
      <c r="AX274" s="13" t="s">
        <v>84</v>
      </c>
      <c r="AY274" s="256" t="s">
        <v>137</v>
      </c>
    </row>
    <row r="275" s="13" customFormat="1">
      <c r="A275" s="13"/>
      <c r="B275" s="246"/>
      <c r="C275" s="247"/>
      <c r="D275" s="235" t="s">
        <v>233</v>
      </c>
      <c r="E275" s="248" t="s">
        <v>1</v>
      </c>
      <c r="F275" s="249" t="s">
        <v>619</v>
      </c>
      <c r="G275" s="247"/>
      <c r="H275" s="250">
        <v>58.607999999999997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6" t="s">
        <v>233</v>
      </c>
      <c r="AU275" s="256" t="s">
        <v>94</v>
      </c>
      <c r="AV275" s="13" t="s">
        <v>94</v>
      </c>
      <c r="AW275" s="13" t="s">
        <v>40</v>
      </c>
      <c r="AX275" s="13" t="s">
        <v>84</v>
      </c>
      <c r="AY275" s="256" t="s">
        <v>137</v>
      </c>
    </row>
    <row r="276" s="15" customFormat="1">
      <c r="A276" s="15"/>
      <c r="B276" s="267"/>
      <c r="C276" s="268"/>
      <c r="D276" s="235" t="s">
        <v>233</v>
      </c>
      <c r="E276" s="269" t="s">
        <v>1</v>
      </c>
      <c r="F276" s="270" t="s">
        <v>257</v>
      </c>
      <c r="G276" s="268"/>
      <c r="H276" s="271">
        <v>61.577999999999996</v>
      </c>
      <c r="I276" s="272"/>
      <c r="J276" s="268"/>
      <c r="K276" s="268"/>
      <c r="L276" s="273"/>
      <c r="M276" s="274"/>
      <c r="N276" s="275"/>
      <c r="O276" s="275"/>
      <c r="P276" s="275"/>
      <c r="Q276" s="275"/>
      <c r="R276" s="275"/>
      <c r="S276" s="275"/>
      <c r="T276" s="276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7" t="s">
        <v>233</v>
      </c>
      <c r="AU276" s="277" t="s">
        <v>94</v>
      </c>
      <c r="AV276" s="15" t="s">
        <v>157</v>
      </c>
      <c r="AW276" s="15" t="s">
        <v>40</v>
      </c>
      <c r="AX276" s="15" t="s">
        <v>92</v>
      </c>
      <c r="AY276" s="277" t="s">
        <v>137</v>
      </c>
    </row>
    <row r="277" s="2" customFormat="1" ht="44.25" customHeight="1">
      <c r="A277" s="40"/>
      <c r="B277" s="41"/>
      <c r="C277" s="221" t="s">
        <v>620</v>
      </c>
      <c r="D277" s="221" t="s">
        <v>140</v>
      </c>
      <c r="E277" s="222" t="s">
        <v>621</v>
      </c>
      <c r="F277" s="223" t="s">
        <v>264</v>
      </c>
      <c r="G277" s="224" t="s">
        <v>265</v>
      </c>
      <c r="H277" s="225">
        <v>136.31399999999999</v>
      </c>
      <c r="I277" s="226"/>
      <c r="J277" s="227">
        <f>ROUND(I277*H277,2)</f>
        <v>0</v>
      </c>
      <c r="K277" s="228"/>
      <c r="L277" s="46"/>
      <c r="M277" s="229" t="s">
        <v>1</v>
      </c>
      <c r="N277" s="230" t="s">
        <v>49</v>
      </c>
      <c r="O277" s="93"/>
      <c r="P277" s="231">
        <f>O277*H277</f>
        <v>0</v>
      </c>
      <c r="Q277" s="231">
        <v>0</v>
      </c>
      <c r="R277" s="231">
        <f>Q277*H277</f>
        <v>0</v>
      </c>
      <c r="S277" s="231">
        <v>0</v>
      </c>
      <c r="T277" s="232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3" t="s">
        <v>157</v>
      </c>
      <c r="AT277" s="233" t="s">
        <v>140</v>
      </c>
      <c r="AU277" s="233" t="s">
        <v>94</v>
      </c>
      <c r="AY277" s="18" t="s">
        <v>137</v>
      </c>
      <c r="BE277" s="234">
        <f>IF(N277="základní",J277,0)</f>
        <v>0</v>
      </c>
      <c r="BF277" s="234">
        <f>IF(N277="snížená",J277,0)</f>
        <v>0</v>
      </c>
      <c r="BG277" s="234">
        <f>IF(N277="zákl. přenesená",J277,0)</f>
        <v>0</v>
      </c>
      <c r="BH277" s="234">
        <f>IF(N277="sníž. přenesená",J277,0)</f>
        <v>0</v>
      </c>
      <c r="BI277" s="234">
        <f>IF(N277="nulová",J277,0)</f>
        <v>0</v>
      </c>
      <c r="BJ277" s="18" t="s">
        <v>92</v>
      </c>
      <c r="BK277" s="234">
        <f>ROUND(I277*H277,2)</f>
        <v>0</v>
      </c>
      <c r="BL277" s="18" t="s">
        <v>157</v>
      </c>
      <c r="BM277" s="233" t="s">
        <v>622</v>
      </c>
    </row>
    <row r="278" s="13" customFormat="1">
      <c r="A278" s="13"/>
      <c r="B278" s="246"/>
      <c r="C278" s="247"/>
      <c r="D278" s="235" t="s">
        <v>233</v>
      </c>
      <c r="E278" s="248" t="s">
        <v>1</v>
      </c>
      <c r="F278" s="249" t="s">
        <v>623</v>
      </c>
      <c r="G278" s="247"/>
      <c r="H278" s="250">
        <v>3.1139999999999999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6" t="s">
        <v>233</v>
      </c>
      <c r="AU278" s="256" t="s">
        <v>94</v>
      </c>
      <c r="AV278" s="13" t="s">
        <v>94</v>
      </c>
      <c r="AW278" s="13" t="s">
        <v>40</v>
      </c>
      <c r="AX278" s="13" t="s">
        <v>84</v>
      </c>
      <c r="AY278" s="256" t="s">
        <v>137</v>
      </c>
    </row>
    <row r="279" s="13" customFormat="1">
      <c r="A279" s="13"/>
      <c r="B279" s="246"/>
      <c r="C279" s="247"/>
      <c r="D279" s="235" t="s">
        <v>233</v>
      </c>
      <c r="E279" s="248" t="s">
        <v>1</v>
      </c>
      <c r="F279" s="249" t="s">
        <v>624</v>
      </c>
      <c r="G279" s="247"/>
      <c r="H279" s="250">
        <v>133.19999999999999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6" t="s">
        <v>233</v>
      </c>
      <c r="AU279" s="256" t="s">
        <v>94</v>
      </c>
      <c r="AV279" s="13" t="s">
        <v>94</v>
      </c>
      <c r="AW279" s="13" t="s">
        <v>40</v>
      </c>
      <c r="AX279" s="13" t="s">
        <v>84</v>
      </c>
      <c r="AY279" s="256" t="s">
        <v>137</v>
      </c>
    </row>
    <row r="280" s="15" customFormat="1">
      <c r="A280" s="15"/>
      <c r="B280" s="267"/>
      <c r="C280" s="268"/>
      <c r="D280" s="235" t="s">
        <v>233</v>
      </c>
      <c r="E280" s="269" t="s">
        <v>1</v>
      </c>
      <c r="F280" s="270" t="s">
        <v>257</v>
      </c>
      <c r="G280" s="268"/>
      <c r="H280" s="271">
        <v>136.31399999999999</v>
      </c>
      <c r="I280" s="272"/>
      <c r="J280" s="268"/>
      <c r="K280" s="268"/>
      <c r="L280" s="273"/>
      <c r="M280" s="274"/>
      <c r="N280" s="275"/>
      <c r="O280" s="275"/>
      <c r="P280" s="275"/>
      <c r="Q280" s="275"/>
      <c r="R280" s="275"/>
      <c r="S280" s="275"/>
      <c r="T280" s="27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7" t="s">
        <v>233</v>
      </c>
      <c r="AU280" s="277" t="s">
        <v>94</v>
      </c>
      <c r="AV280" s="15" t="s">
        <v>157</v>
      </c>
      <c r="AW280" s="15" t="s">
        <v>40</v>
      </c>
      <c r="AX280" s="15" t="s">
        <v>92</v>
      </c>
      <c r="AY280" s="277" t="s">
        <v>137</v>
      </c>
    </row>
    <row r="281" s="2" customFormat="1" ht="44.25" customHeight="1">
      <c r="A281" s="40"/>
      <c r="B281" s="41"/>
      <c r="C281" s="221" t="s">
        <v>625</v>
      </c>
      <c r="D281" s="221" t="s">
        <v>140</v>
      </c>
      <c r="E281" s="222" t="s">
        <v>626</v>
      </c>
      <c r="F281" s="223" t="s">
        <v>627</v>
      </c>
      <c r="G281" s="224" t="s">
        <v>265</v>
      </c>
      <c r="H281" s="225">
        <v>61.951999999999998</v>
      </c>
      <c r="I281" s="226"/>
      <c r="J281" s="227">
        <f>ROUND(I281*H281,2)</f>
        <v>0</v>
      </c>
      <c r="K281" s="228"/>
      <c r="L281" s="46"/>
      <c r="M281" s="229" t="s">
        <v>1</v>
      </c>
      <c r="N281" s="230" t="s">
        <v>49</v>
      </c>
      <c r="O281" s="93"/>
      <c r="P281" s="231">
        <f>O281*H281</f>
        <v>0</v>
      </c>
      <c r="Q281" s="231">
        <v>0</v>
      </c>
      <c r="R281" s="231">
        <f>Q281*H281</f>
        <v>0</v>
      </c>
      <c r="S281" s="231">
        <v>0</v>
      </c>
      <c r="T281" s="232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3" t="s">
        <v>157</v>
      </c>
      <c r="AT281" s="233" t="s">
        <v>140</v>
      </c>
      <c r="AU281" s="233" t="s">
        <v>94</v>
      </c>
      <c r="AY281" s="18" t="s">
        <v>137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8" t="s">
        <v>92</v>
      </c>
      <c r="BK281" s="234">
        <f>ROUND(I281*H281,2)</f>
        <v>0</v>
      </c>
      <c r="BL281" s="18" t="s">
        <v>157</v>
      </c>
      <c r="BM281" s="233" t="s">
        <v>628</v>
      </c>
    </row>
    <row r="282" s="13" customFormat="1">
      <c r="A282" s="13"/>
      <c r="B282" s="246"/>
      <c r="C282" s="247"/>
      <c r="D282" s="235" t="s">
        <v>233</v>
      </c>
      <c r="E282" s="248" t="s">
        <v>1</v>
      </c>
      <c r="F282" s="249" t="s">
        <v>629</v>
      </c>
      <c r="G282" s="247"/>
      <c r="H282" s="250">
        <v>61.951999999999998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6" t="s">
        <v>233</v>
      </c>
      <c r="AU282" s="256" t="s">
        <v>94</v>
      </c>
      <c r="AV282" s="13" t="s">
        <v>94</v>
      </c>
      <c r="AW282" s="13" t="s">
        <v>40</v>
      </c>
      <c r="AX282" s="13" t="s">
        <v>92</v>
      </c>
      <c r="AY282" s="256" t="s">
        <v>137</v>
      </c>
    </row>
    <row r="283" s="12" customFormat="1" ht="22.8" customHeight="1">
      <c r="A283" s="12"/>
      <c r="B283" s="205"/>
      <c r="C283" s="206"/>
      <c r="D283" s="207" t="s">
        <v>83</v>
      </c>
      <c r="E283" s="219" t="s">
        <v>349</v>
      </c>
      <c r="F283" s="219" t="s">
        <v>350</v>
      </c>
      <c r="G283" s="206"/>
      <c r="H283" s="206"/>
      <c r="I283" s="209"/>
      <c r="J283" s="220">
        <f>BK283</f>
        <v>0</v>
      </c>
      <c r="K283" s="206"/>
      <c r="L283" s="211"/>
      <c r="M283" s="212"/>
      <c r="N283" s="213"/>
      <c r="O283" s="213"/>
      <c r="P283" s="214">
        <f>SUM(P284:P285)</f>
        <v>0</v>
      </c>
      <c r="Q283" s="213"/>
      <c r="R283" s="214">
        <f>SUM(R284:R285)</f>
        <v>0</v>
      </c>
      <c r="S283" s="213"/>
      <c r="T283" s="215">
        <f>SUM(T284:T285)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6" t="s">
        <v>92</v>
      </c>
      <c r="AT283" s="217" t="s">
        <v>83</v>
      </c>
      <c r="AU283" s="217" t="s">
        <v>92</v>
      </c>
      <c r="AY283" s="216" t="s">
        <v>137</v>
      </c>
      <c r="BK283" s="218">
        <f>SUM(BK284:BK285)</f>
        <v>0</v>
      </c>
    </row>
    <row r="284" s="2" customFormat="1" ht="44.25" customHeight="1">
      <c r="A284" s="40"/>
      <c r="B284" s="41"/>
      <c r="C284" s="221" t="s">
        <v>630</v>
      </c>
      <c r="D284" s="221" t="s">
        <v>140</v>
      </c>
      <c r="E284" s="222" t="s">
        <v>631</v>
      </c>
      <c r="F284" s="223" t="s">
        <v>632</v>
      </c>
      <c r="G284" s="224" t="s">
        <v>265</v>
      </c>
      <c r="H284" s="225">
        <v>288.54199999999997</v>
      </c>
      <c r="I284" s="226"/>
      <c r="J284" s="227">
        <f>ROUND(I284*H284,2)</f>
        <v>0</v>
      </c>
      <c r="K284" s="228"/>
      <c r="L284" s="46"/>
      <c r="M284" s="229" t="s">
        <v>1</v>
      </c>
      <c r="N284" s="230" t="s">
        <v>49</v>
      </c>
      <c r="O284" s="93"/>
      <c r="P284" s="231">
        <f>O284*H284</f>
        <v>0</v>
      </c>
      <c r="Q284" s="231">
        <v>0</v>
      </c>
      <c r="R284" s="231">
        <f>Q284*H284</f>
        <v>0</v>
      </c>
      <c r="S284" s="231">
        <v>0</v>
      </c>
      <c r="T284" s="232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3" t="s">
        <v>157</v>
      </c>
      <c r="AT284" s="233" t="s">
        <v>140</v>
      </c>
      <c r="AU284" s="233" t="s">
        <v>94</v>
      </c>
      <c r="AY284" s="18" t="s">
        <v>137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8" t="s">
        <v>92</v>
      </c>
      <c r="BK284" s="234">
        <f>ROUND(I284*H284,2)</f>
        <v>0</v>
      </c>
      <c r="BL284" s="18" t="s">
        <v>157</v>
      </c>
      <c r="BM284" s="233" t="s">
        <v>633</v>
      </c>
    </row>
    <row r="285" s="2" customFormat="1" ht="55.5" customHeight="1">
      <c r="A285" s="40"/>
      <c r="B285" s="41"/>
      <c r="C285" s="221" t="s">
        <v>634</v>
      </c>
      <c r="D285" s="221" t="s">
        <v>140</v>
      </c>
      <c r="E285" s="222" t="s">
        <v>635</v>
      </c>
      <c r="F285" s="223" t="s">
        <v>636</v>
      </c>
      <c r="G285" s="224" t="s">
        <v>265</v>
      </c>
      <c r="H285" s="225">
        <v>288.54199999999997</v>
      </c>
      <c r="I285" s="226"/>
      <c r="J285" s="227">
        <f>ROUND(I285*H285,2)</f>
        <v>0</v>
      </c>
      <c r="K285" s="228"/>
      <c r="L285" s="46"/>
      <c r="M285" s="303" t="s">
        <v>1</v>
      </c>
      <c r="N285" s="304" t="s">
        <v>49</v>
      </c>
      <c r="O285" s="242"/>
      <c r="P285" s="305">
        <f>O285*H285</f>
        <v>0</v>
      </c>
      <c r="Q285" s="305">
        <v>0</v>
      </c>
      <c r="R285" s="305">
        <f>Q285*H285</f>
        <v>0</v>
      </c>
      <c r="S285" s="305">
        <v>0</v>
      </c>
      <c r="T285" s="30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3" t="s">
        <v>157</v>
      </c>
      <c r="AT285" s="233" t="s">
        <v>140</v>
      </c>
      <c r="AU285" s="233" t="s">
        <v>94</v>
      </c>
      <c r="AY285" s="18" t="s">
        <v>137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8" t="s">
        <v>92</v>
      </c>
      <c r="BK285" s="234">
        <f>ROUND(I285*H285,2)</f>
        <v>0</v>
      </c>
      <c r="BL285" s="18" t="s">
        <v>157</v>
      </c>
      <c r="BM285" s="233" t="s">
        <v>637</v>
      </c>
    </row>
    <row r="286" s="2" customFormat="1" ht="6.96" customHeight="1">
      <c r="A286" s="40"/>
      <c r="B286" s="68"/>
      <c r="C286" s="69"/>
      <c r="D286" s="69"/>
      <c r="E286" s="69"/>
      <c r="F286" s="69"/>
      <c r="G286" s="69"/>
      <c r="H286" s="69"/>
      <c r="I286" s="69"/>
      <c r="J286" s="69"/>
      <c r="K286" s="69"/>
      <c r="L286" s="46"/>
      <c r="M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</row>
  </sheetData>
  <sheetProtection sheet="1" autoFilter="0" formatColumns="0" formatRows="0" objects="1" scenarios="1" spinCount="100000" saltValue="Rbm7NgbVt/JlhLUbCgvy/Tcc000DaHmNOusNzWlIvgEDZkaSfMO/n8hDZ2tfGJJiWLYDVxvytqraBpm2RX0keQ==" hashValue="5CyUlrQUk3brlrbVNLC1TkU/5f5CpzPnjlTIHtWaP41w8ylLCOieJsAJsR6AfdcjPyLMQj+8YrzSg5adTtfVUg==" algorithmName="SHA-512" password="C7C5"/>
  <autoFilter ref="C122:K285"/>
  <mergeCells count="9">
    <mergeCell ref="E7:H7"/>
    <mergeCell ref="E9:H9"/>
    <mergeCell ref="E18:H18"/>
    <mergeCell ref="E27:H27"/>
    <mergeCell ref="E84:H84"/>
    <mergeCell ref="E86:H86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94</v>
      </c>
    </row>
    <row r="4" s="1" customFormat="1" ht="24.96" customHeight="1">
      <c r="B4" s="21"/>
      <c r="D4" s="140" t="s">
        <v>108</v>
      </c>
      <c r="L4" s="21"/>
      <c r="M4" s="141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2" t="s">
        <v>16</v>
      </c>
      <c r="L6" s="21"/>
    </row>
    <row r="7" s="1" customFormat="1" ht="16.5" customHeight="1">
      <c r="B7" s="21"/>
      <c r="E7" s="143" t="str">
        <f>'Rekapitulace stavby'!K6</f>
        <v>Most ev.č. 19853-3 Dlouhý Újezd - rekonstrukce</v>
      </c>
      <c r="F7" s="142"/>
      <c r="G7" s="142"/>
      <c r="H7" s="142"/>
      <c r="L7" s="21"/>
    </row>
    <row r="8" s="2" customFormat="1" ht="12" customHeight="1">
      <c r="A8" s="40"/>
      <c r="B8" s="46"/>
      <c r="C8" s="40"/>
      <c r="D8" s="142" t="s">
        <v>109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4" t="s">
        <v>638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20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2" t="s">
        <v>22</v>
      </c>
      <c r="E12" s="40"/>
      <c r="F12" s="145" t="s">
        <v>23</v>
      </c>
      <c r="G12" s="40"/>
      <c r="H12" s="40"/>
      <c r="I12" s="142" t="s">
        <v>24</v>
      </c>
      <c r="J12" s="146" t="str">
        <f>'Rekapitulace stavby'!AN8</f>
        <v>10. 1. 2023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2" t="s">
        <v>30</v>
      </c>
      <c r="E14" s="40"/>
      <c r="F14" s="40"/>
      <c r="G14" s="40"/>
      <c r="H14" s="40"/>
      <c r="I14" s="142" t="s">
        <v>31</v>
      </c>
      <c r="J14" s="145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5" t="s">
        <v>33</v>
      </c>
      <c r="F15" s="40"/>
      <c r="G15" s="40"/>
      <c r="H15" s="40"/>
      <c r="I15" s="142" t="s">
        <v>34</v>
      </c>
      <c r="J15" s="145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2" t="s">
        <v>36</v>
      </c>
      <c r="E17" s="40"/>
      <c r="F17" s="40"/>
      <c r="G17" s="40"/>
      <c r="H17" s="40"/>
      <c r="I17" s="142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2" t="s">
        <v>38</v>
      </c>
      <c r="E20" s="40"/>
      <c r="F20" s="40"/>
      <c r="G20" s="40"/>
      <c r="H20" s="40"/>
      <c r="I20" s="142" t="s">
        <v>31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5" t="s">
        <v>39</v>
      </c>
      <c r="F21" s="40"/>
      <c r="G21" s="40"/>
      <c r="H21" s="40"/>
      <c r="I21" s="142" t="s">
        <v>34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2" t="s">
        <v>41</v>
      </c>
      <c r="E23" s="40"/>
      <c r="F23" s="40"/>
      <c r="G23" s="40"/>
      <c r="H23" s="40"/>
      <c r="I23" s="142" t="s">
        <v>31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5" t="s">
        <v>42</v>
      </c>
      <c r="F24" s="40"/>
      <c r="G24" s="40"/>
      <c r="H24" s="40"/>
      <c r="I24" s="142" t="s">
        <v>34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2" t="s">
        <v>43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44</v>
      </c>
      <c r="E30" s="40"/>
      <c r="F30" s="40"/>
      <c r="G30" s="40"/>
      <c r="H30" s="40"/>
      <c r="I30" s="40"/>
      <c r="J30" s="153">
        <f>ROUND(J121,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46</v>
      </c>
      <c r="G32" s="40"/>
      <c r="H32" s="40"/>
      <c r="I32" s="154" t="s">
        <v>45</v>
      </c>
      <c r="J32" s="154" t="s">
        <v>47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48</v>
      </c>
      <c r="E33" s="142" t="s">
        <v>49</v>
      </c>
      <c r="F33" s="156">
        <f>ROUND((SUM(BE121:BE189)),  2)</f>
        <v>0</v>
      </c>
      <c r="G33" s="40"/>
      <c r="H33" s="40"/>
      <c r="I33" s="157">
        <v>0.20999999999999999</v>
      </c>
      <c r="J33" s="156">
        <f>ROUND(((SUM(BE121:BE189))*I33),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2" t="s">
        <v>50</v>
      </c>
      <c r="F34" s="156">
        <f>ROUND((SUM(BF121:BF189)),  2)</f>
        <v>0</v>
      </c>
      <c r="G34" s="40"/>
      <c r="H34" s="40"/>
      <c r="I34" s="157">
        <v>0.14999999999999999</v>
      </c>
      <c r="J34" s="156">
        <f>ROUND(((SUM(BF121:BF189))*I34),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2" t="s">
        <v>51</v>
      </c>
      <c r="F35" s="156">
        <f>ROUND((SUM(BG121:BG189)),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2" t="s">
        <v>52</v>
      </c>
      <c r="F36" s="156">
        <f>ROUND((SUM(BH121:BH189)),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2" t="s">
        <v>53</v>
      </c>
      <c r="F37" s="156">
        <f>ROUND((SUM(BI121:BI189)),  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54</v>
      </c>
      <c r="E39" s="160"/>
      <c r="F39" s="160"/>
      <c r="G39" s="161" t="s">
        <v>55</v>
      </c>
      <c r="H39" s="162" t="s">
        <v>56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65" t="s">
        <v>57</v>
      </c>
      <c r="E50" s="166"/>
      <c r="F50" s="166"/>
      <c r="G50" s="165" t="s">
        <v>58</v>
      </c>
      <c r="H50" s="166"/>
      <c r="I50" s="166"/>
      <c r="J50" s="166"/>
      <c r="K50" s="16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67" t="s">
        <v>59</v>
      </c>
      <c r="E61" s="168"/>
      <c r="F61" s="169" t="s">
        <v>60</v>
      </c>
      <c r="G61" s="167" t="s">
        <v>59</v>
      </c>
      <c r="H61" s="168"/>
      <c r="I61" s="168"/>
      <c r="J61" s="170" t="s">
        <v>60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65" t="s">
        <v>61</v>
      </c>
      <c r="E65" s="171"/>
      <c r="F65" s="171"/>
      <c r="G65" s="165" t="s">
        <v>62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67" t="s">
        <v>59</v>
      </c>
      <c r="E76" s="168"/>
      <c r="F76" s="169" t="s">
        <v>60</v>
      </c>
      <c r="G76" s="167" t="s">
        <v>59</v>
      </c>
      <c r="H76" s="168"/>
      <c r="I76" s="168"/>
      <c r="J76" s="170" t="s">
        <v>60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111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76" t="str">
        <f>E7</f>
        <v>Most ev.č. 19853-3 Dlouhý Újezd - rekonstrukce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109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8" t="str">
        <f>E9</f>
        <v>SO 102 - Dopravně inženýrská opatření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22</v>
      </c>
      <c r="D89" s="42"/>
      <c r="E89" s="42"/>
      <c r="F89" s="28" t="str">
        <f>F12</f>
        <v>Dlouhý Újezd</v>
      </c>
      <c r="G89" s="42"/>
      <c r="H89" s="42"/>
      <c r="I89" s="33" t="s">
        <v>24</v>
      </c>
      <c r="J89" s="81" t="str">
        <f>IF(J12="","",J12)</f>
        <v>10. 1. 2023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3" t="s">
        <v>30</v>
      </c>
      <c r="D91" s="42"/>
      <c r="E91" s="42"/>
      <c r="F91" s="28" t="str">
        <f>E15</f>
        <v>Správa a údržba silnic Plzeňského kraje, p.o.</v>
      </c>
      <c r="G91" s="42"/>
      <c r="H91" s="42"/>
      <c r="I91" s="33" t="s">
        <v>38</v>
      </c>
      <c r="J91" s="38" t="str">
        <f>E21</f>
        <v>VIN Consult,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3" t="s">
        <v>36</v>
      </c>
      <c r="D92" s="42"/>
      <c r="E92" s="42"/>
      <c r="F92" s="28" t="str">
        <f>IF(E18="","",E18)</f>
        <v>Vyplň údaj</v>
      </c>
      <c r="G92" s="42"/>
      <c r="H92" s="42"/>
      <c r="I92" s="33" t="s">
        <v>41</v>
      </c>
      <c r="J92" s="38" t="str">
        <f>E24</f>
        <v>B.Gruntorádová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77" t="s">
        <v>112</v>
      </c>
      <c r="D94" s="178"/>
      <c r="E94" s="178"/>
      <c r="F94" s="178"/>
      <c r="G94" s="178"/>
      <c r="H94" s="178"/>
      <c r="I94" s="178"/>
      <c r="J94" s="179" t="s">
        <v>113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80" t="s">
        <v>114</v>
      </c>
      <c r="D96" s="42"/>
      <c r="E96" s="42"/>
      <c r="F96" s="42"/>
      <c r="G96" s="42"/>
      <c r="H96" s="42"/>
      <c r="I96" s="42"/>
      <c r="J96" s="112">
        <f>J121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115</v>
      </c>
    </row>
    <row r="97" s="9" customFormat="1" ht="24.96" customHeight="1">
      <c r="A97" s="9"/>
      <c r="B97" s="181"/>
      <c r="C97" s="182"/>
      <c r="D97" s="183" t="s">
        <v>211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7"/>
      <c r="C98" s="188"/>
      <c r="D98" s="189" t="s">
        <v>212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7"/>
      <c r="C99" s="188"/>
      <c r="D99" s="189" t="s">
        <v>376</v>
      </c>
      <c r="E99" s="190"/>
      <c r="F99" s="190"/>
      <c r="G99" s="190"/>
      <c r="H99" s="190"/>
      <c r="I99" s="190"/>
      <c r="J99" s="191">
        <f>J126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7"/>
      <c r="C100" s="188"/>
      <c r="D100" s="189" t="s">
        <v>213</v>
      </c>
      <c r="E100" s="190"/>
      <c r="F100" s="190"/>
      <c r="G100" s="190"/>
      <c r="H100" s="190"/>
      <c r="I100" s="190"/>
      <c r="J100" s="191">
        <f>J131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7"/>
      <c r="C101" s="188"/>
      <c r="D101" s="189" t="s">
        <v>214</v>
      </c>
      <c r="E101" s="190"/>
      <c r="F101" s="190"/>
      <c r="G101" s="190"/>
      <c r="H101" s="190"/>
      <c r="I101" s="190"/>
      <c r="J101" s="191">
        <f>J183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6.96" customHeight="1">
      <c r="A103" s="40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="2" customFormat="1" ht="6.96" customHeight="1">
      <c r="A107" s="40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24.96" customHeight="1">
      <c r="A108" s="40"/>
      <c r="B108" s="41"/>
      <c r="C108" s="24" t="s">
        <v>121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6.96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6.5" customHeight="1">
      <c r="A111" s="40"/>
      <c r="B111" s="41"/>
      <c r="C111" s="42"/>
      <c r="D111" s="42"/>
      <c r="E111" s="176" t="str">
        <f>E7</f>
        <v>Most ev.č. 19853-3 Dlouhý Újezd - rekonstrukce</v>
      </c>
      <c r="F111" s="33"/>
      <c r="G111" s="33"/>
      <c r="H111" s="33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2" customHeight="1">
      <c r="A112" s="40"/>
      <c r="B112" s="41"/>
      <c r="C112" s="33" t="s">
        <v>109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6.5" customHeight="1">
      <c r="A113" s="40"/>
      <c r="B113" s="41"/>
      <c r="C113" s="42"/>
      <c r="D113" s="42"/>
      <c r="E113" s="78" t="str">
        <f>E9</f>
        <v>SO 102 - Dopravně inženýrská opatření</v>
      </c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6.96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2" customHeight="1">
      <c r="A115" s="40"/>
      <c r="B115" s="41"/>
      <c r="C115" s="33" t="s">
        <v>22</v>
      </c>
      <c r="D115" s="42"/>
      <c r="E115" s="42"/>
      <c r="F115" s="28" t="str">
        <f>F12</f>
        <v>Dlouhý Újezd</v>
      </c>
      <c r="G115" s="42"/>
      <c r="H115" s="42"/>
      <c r="I115" s="33" t="s">
        <v>24</v>
      </c>
      <c r="J115" s="81" t="str">
        <f>IF(J12="","",J12)</f>
        <v>10. 1. 2023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6.96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5.15" customHeight="1">
      <c r="A117" s="40"/>
      <c r="B117" s="41"/>
      <c r="C117" s="33" t="s">
        <v>30</v>
      </c>
      <c r="D117" s="42"/>
      <c r="E117" s="42"/>
      <c r="F117" s="28" t="str">
        <f>E15</f>
        <v>Správa a údržba silnic Plzeňského kraje, p.o.</v>
      </c>
      <c r="G117" s="42"/>
      <c r="H117" s="42"/>
      <c r="I117" s="33" t="s">
        <v>38</v>
      </c>
      <c r="J117" s="38" t="str">
        <f>E21</f>
        <v>VIN Consult, s.r.o.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5.15" customHeight="1">
      <c r="A118" s="40"/>
      <c r="B118" s="41"/>
      <c r="C118" s="33" t="s">
        <v>36</v>
      </c>
      <c r="D118" s="42"/>
      <c r="E118" s="42"/>
      <c r="F118" s="28" t="str">
        <f>IF(E18="","",E18)</f>
        <v>Vyplň údaj</v>
      </c>
      <c r="G118" s="42"/>
      <c r="H118" s="42"/>
      <c r="I118" s="33" t="s">
        <v>41</v>
      </c>
      <c r="J118" s="38" t="str">
        <f>E24</f>
        <v>B.Gruntorádová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0.32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11" customFormat="1" ht="29.28" customHeight="1">
      <c r="A120" s="193"/>
      <c r="B120" s="194"/>
      <c r="C120" s="195" t="s">
        <v>122</v>
      </c>
      <c r="D120" s="196" t="s">
        <v>69</v>
      </c>
      <c r="E120" s="196" t="s">
        <v>65</v>
      </c>
      <c r="F120" s="196" t="s">
        <v>66</v>
      </c>
      <c r="G120" s="196" t="s">
        <v>123</v>
      </c>
      <c r="H120" s="196" t="s">
        <v>124</v>
      </c>
      <c r="I120" s="196" t="s">
        <v>125</v>
      </c>
      <c r="J120" s="197" t="s">
        <v>113</v>
      </c>
      <c r="K120" s="198" t="s">
        <v>126</v>
      </c>
      <c r="L120" s="199"/>
      <c r="M120" s="102" t="s">
        <v>1</v>
      </c>
      <c r="N120" s="103" t="s">
        <v>48</v>
      </c>
      <c r="O120" s="103" t="s">
        <v>127</v>
      </c>
      <c r="P120" s="103" t="s">
        <v>128</v>
      </c>
      <c r="Q120" s="103" t="s">
        <v>129</v>
      </c>
      <c r="R120" s="103" t="s">
        <v>130</v>
      </c>
      <c r="S120" s="103" t="s">
        <v>131</v>
      </c>
      <c r="T120" s="104" t="s">
        <v>132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="2" customFormat="1" ht="22.8" customHeight="1">
      <c r="A121" s="40"/>
      <c r="B121" s="41"/>
      <c r="C121" s="109" t="s">
        <v>133</v>
      </c>
      <c r="D121" s="42"/>
      <c r="E121" s="42"/>
      <c r="F121" s="42"/>
      <c r="G121" s="42"/>
      <c r="H121" s="42"/>
      <c r="I121" s="42"/>
      <c r="J121" s="200">
        <f>BK121</f>
        <v>0</v>
      </c>
      <c r="K121" s="42"/>
      <c r="L121" s="46"/>
      <c r="M121" s="105"/>
      <c r="N121" s="201"/>
      <c r="O121" s="106"/>
      <c r="P121" s="202">
        <f>P122</f>
        <v>0</v>
      </c>
      <c r="Q121" s="106"/>
      <c r="R121" s="202">
        <f>R122</f>
        <v>0</v>
      </c>
      <c r="S121" s="106"/>
      <c r="T121" s="203">
        <f>T122</f>
        <v>4.0499999999999998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83</v>
      </c>
      <c r="AU121" s="18" t="s">
        <v>115</v>
      </c>
      <c r="BK121" s="204">
        <f>BK122</f>
        <v>0</v>
      </c>
    </row>
    <row r="122" s="12" customFormat="1" ht="25.92" customHeight="1">
      <c r="A122" s="12"/>
      <c r="B122" s="205"/>
      <c r="C122" s="206"/>
      <c r="D122" s="207" t="s">
        <v>83</v>
      </c>
      <c r="E122" s="208" t="s">
        <v>218</v>
      </c>
      <c r="F122" s="208" t="s">
        <v>219</v>
      </c>
      <c r="G122" s="206"/>
      <c r="H122" s="206"/>
      <c r="I122" s="209"/>
      <c r="J122" s="210">
        <f>BK122</f>
        <v>0</v>
      </c>
      <c r="K122" s="206"/>
      <c r="L122" s="211"/>
      <c r="M122" s="212"/>
      <c r="N122" s="213"/>
      <c r="O122" s="213"/>
      <c r="P122" s="214">
        <f>P123+P126+P131+P183</f>
        <v>0</v>
      </c>
      <c r="Q122" s="213"/>
      <c r="R122" s="214">
        <f>R123+R126+R131+R183</f>
        <v>0</v>
      </c>
      <c r="S122" s="213"/>
      <c r="T122" s="215">
        <f>T123+T126+T131+T183</f>
        <v>4.0499999999999998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92</v>
      </c>
      <c r="AT122" s="217" t="s">
        <v>83</v>
      </c>
      <c r="AU122" s="217" t="s">
        <v>84</v>
      </c>
      <c r="AY122" s="216" t="s">
        <v>137</v>
      </c>
      <c r="BK122" s="218">
        <f>BK123+BK126+BK131+BK183</f>
        <v>0</v>
      </c>
    </row>
    <row r="123" s="12" customFormat="1" ht="22.8" customHeight="1">
      <c r="A123" s="12"/>
      <c r="B123" s="205"/>
      <c r="C123" s="206"/>
      <c r="D123" s="207" t="s">
        <v>83</v>
      </c>
      <c r="E123" s="219" t="s">
        <v>92</v>
      </c>
      <c r="F123" s="219" t="s">
        <v>220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SUM(P124:P125)</f>
        <v>0</v>
      </c>
      <c r="Q123" s="213"/>
      <c r="R123" s="214">
        <f>SUM(R124:R125)</f>
        <v>0</v>
      </c>
      <c r="S123" s="213"/>
      <c r="T123" s="215">
        <f>SUM(T124:T125)</f>
        <v>4.0499999999999998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92</v>
      </c>
      <c r="AT123" s="217" t="s">
        <v>83</v>
      </c>
      <c r="AU123" s="217" t="s">
        <v>92</v>
      </c>
      <c r="AY123" s="216" t="s">
        <v>137</v>
      </c>
      <c r="BK123" s="218">
        <f>SUM(BK124:BK125)</f>
        <v>0</v>
      </c>
    </row>
    <row r="124" s="2" customFormat="1" ht="55.5" customHeight="1">
      <c r="A124" s="40"/>
      <c r="B124" s="41"/>
      <c r="C124" s="221" t="s">
        <v>92</v>
      </c>
      <c r="D124" s="221" t="s">
        <v>140</v>
      </c>
      <c r="E124" s="222" t="s">
        <v>639</v>
      </c>
      <c r="F124" s="223" t="s">
        <v>640</v>
      </c>
      <c r="G124" s="224" t="s">
        <v>366</v>
      </c>
      <c r="H124" s="225">
        <v>22.5</v>
      </c>
      <c r="I124" s="226"/>
      <c r="J124" s="227">
        <f>ROUND(I124*H124,2)</f>
        <v>0</v>
      </c>
      <c r="K124" s="228"/>
      <c r="L124" s="46"/>
      <c r="M124" s="229" t="s">
        <v>1</v>
      </c>
      <c r="N124" s="230" t="s">
        <v>49</v>
      </c>
      <c r="O124" s="93"/>
      <c r="P124" s="231">
        <f>O124*H124</f>
        <v>0</v>
      </c>
      <c r="Q124" s="231">
        <v>0</v>
      </c>
      <c r="R124" s="231">
        <f>Q124*H124</f>
        <v>0</v>
      </c>
      <c r="S124" s="231">
        <v>0.17999999999999999</v>
      </c>
      <c r="T124" s="232">
        <f>S124*H124</f>
        <v>4.0499999999999998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3" t="s">
        <v>157</v>
      </c>
      <c r="AT124" s="233" t="s">
        <v>140</v>
      </c>
      <c r="AU124" s="233" t="s">
        <v>94</v>
      </c>
      <c r="AY124" s="18" t="s">
        <v>137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8" t="s">
        <v>92</v>
      </c>
      <c r="BK124" s="234">
        <f>ROUND(I124*H124,2)</f>
        <v>0</v>
      </c>
      <c r="BL124" s="18" t="s">
        <v>157</v>
      </c>
      <c r="BM124" s="233" t="s">
        <v>641</v>
      </c>
    </row>
    <row r="125" s="2" customFormat="1">
      <c r="A125" s="40"/>
      <c r="B125" s="41"/>
      <c r="C125" s="42"/>
      <c r="D125" s="235" t="s">
        <v>146</v>
      </c>
      <c r="E125" s="42"/>
      <c r="F125" s="236" t="s">
        <v>642</v>
      </c>
      <c r="G125" s="42"/>
      <c r="H125" s="42"/>
      <c r="I125" s="237"/>
      <c r="J125" s="42"/>
      <c r="K125" s="42"/>
      <c r="L125" s="46"/>
      <c r="M125" s="238"/>
      <c r="N125" s="239"/>
      <c r="O125" s="93"/>
      <c r="P125" s="93"/>
      <c r="Q125" s="93"/>
      <c r="R125" s="93"/>
      <c r="S125" s="93"/>
      <c r="T125" s="94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146</v>
      </c>
      <c r="AU125" s="18" t="s">
        <v>94</v>
      </c>
    </row>
    <row r="126" s="12" customFormat="1" ht="22.8" customHeight="1">
      <c r="A126" s="12"/>
      <c r="B126" s="205"/>
      <c r="C126" s="206"/>
      <c r="D126" s="207" t="s">
        <v>83</v>
      </c>
      <c r="E126" s="219" t="s">
        <v>136</v>
      </c>
      <c r="F126" s="219" t="s">
        <v>478</v>
      </c>
      <c r="G126" s="206"/>
      <c r="H126" s="206"/>
      <c r="I126" s="209"/>
      <c r="J126" s="220">
        <f>BK126</f>
        <v>0</v>
      </c>
      <c r="K126" s="206"/>
      <c r="L126" s="211"/>
      <c r="M126" s="212"/>
      <c r="N126" s="213"/>
      <c r="O126" s="213"/>
      <c r="P126" s="214">
        <f>SUM(P127:P130)</f>
        <v>0</v>
      </c>
      <c r="Q126" s="213"/>
      <c r="R126" s="214">
        <f>SUM(R127:R130)</f>
        <v>0</v>
      </c>
      <c r="S126" s="213"/>
      <c r="T126" s="215">
        <f>SUM(T127:T130)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92</v>
      </c>
      <c r="AT126" s="217" t="s">
        <v>83</v>
      </c>
      <c r="AU126" s="217" t="s">
        <v>92</v>
      </c>
      <c r="AY126" s="216" t="s">
        <v>137</v>
      </c>
      <c r="BK126" s="218">
        <f>SUM(BK127:BK130)</f>
        <v>0</v>
      </c>
    </row>
    <row r="127" s="2" customFormat="1" ht="24.15" customHeight="1">
      <c r="A127" s="40"/>
      <c r="B127" s="41"/>
      <c r="C127" s="221" t="s">
        <v>94</v>
      </c>
      <c r="D127" s="221" t="s">
        <v>140</v>
      </c>
      <c r="E127" s="222" t="s">
        <v>643</v>
      </c>
      <c r="F127" s="223" t="s">
        <v>644</v>
      </c>
      <c r="G127" s="224" t="s">
        <v>366</v>
      </c>
      <c r="H127" s="225">
        <v>22.5</v>
      </c>
      <c r="I127" s="226"/>
      <c r="J127" s="227">
        <f>ROUND(I127*H127,2)</f>
        <v>0</v>
      </c>
      <c r="K127" s="228"/>
      <c r="L127" s="46"/>
      <c r="M127" s="229" t="s">
        <v>1</v>
      </c>
      <c r="N127" s="230" t="s">
        <v>49</v>
      </c>
      <c r="O127" s="93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3" t="s">
        <v>157</v>
      </c>
      <c r="AT127" s="233" t="s">
        <v>140</v>
      </c>
      <c r="AU127" s="233" t="s">
        <v>94</v>
      </c>
      <c r="AY127" s="18" t="s">
        <v>137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8" t="s">
        <v>92</v>
      </c>
      <c r="BK127" s="234">
        <f>ROUND(I127*H127,2)</f>
        <v>0</v>
      </c>
      <c r="BL127" s="18" t="s">
        <v>157</v>
      </c>
      <c r="BM127" s="233" t="s">
        <v>645</v>
      </c>
    </row>
    <row r="128" s="2" customFormat="1">
      <c r="A128" s="40"/>
      <c r="B128" s="41"/>
      <c r="C128" s="42"/>
      <c r="D128" s="235" t="s">
        <v>146</v>
      </c>
      <c r="E128" s="42"/>
      <c r="F128" s="236" t="s">
        <v>646</v>
      </c>
      <c r="G128" s="42"/>
      <c r="H128" s="42"/>
      <c r="I128" s="237"/>
      <c r="J128" s="42"/>
      <c r="K128" s="42"/>
      <c r="L128" s="46"/>
      <c r="M128" s="238"/>
      <c r="N128" s="239"/>
      <c r="O128" s="93"/>
      <c r="P128" s="93"/>
      <c r="Q128" s="93"/>
      <c r="R128" s="93"/>
      <c r="S128" s="93"/>
      <c r="T128" s="94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146</v>
      </c>
      <c r="AU128" s="18" t="s">
        <v>94</v>
      </c>
    </row>
    <row r="129" s="14" customFormat="1">
      <c r="A129" s="14"/>
      <c r="B129" s="257"/>
      <c r="C129" s="258"/>
      <c r="D129" s="235" t="s">
        <v>233</v>
      </c>
      <c r="E129" s="259" t="s">
        <v>1</v>
      </c>
      <c r="F129" s="260" t="s">
        <v>647</v>
      </c>
      <c r="G129" s="258"/>
      <c r="H129" s="259" t="s">
        <v>1</v>
      </c>
      <c r="I129" s="261"/>
      <c r="J129" s="258"/>
      <c r="K129" s="258"/>
      <c r="L129" s="262"/>
      <c r="M129" s="263"/>
      <c r="N129" s="264"/>
      <c r="O129" s="264"/>
      <c r="P129" s="264"/>
      <c r="Q129" s="264"/>
      <c r="R129" s="264"/>
      <c r="S129" s="264"/>
      <c r="T129" s="26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6" t="s">
        <v>233</v>
      </c>
      <c r="AU129" s="266" t="s">
        <v>94</v>
      </c>
      <c r="AV129" s="14" t="s">
        <v>92</v>
      </c>
      <c r="AW129" s="14" t="s">
        <v>40</v>
      </c>
      <c r="AX129" s="14" t="s">
        <v>84</v>
      </c>
      <c r="AY129" s="266" t="s">
        <v>137</v>
      </c>
    </row>
    <row r="130" s="13" customFormat="1">
      <c r="A130" s="13"/>
      <c r="B130" s="246"/>
      <c r="C130" s="247"/>
      <c r="D130" s="235" t="s">
        <v>233</v>
      </c>
      <c r="E130" s="248" t="s">
        <v>1</v>
      </c>
      <c r="F130" s="249" t="s">
        <v>648</v>
      </c>
      <c r="G130" s="247"/>
      <c r="H130" s="250">
        <v>22.5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6" t="s">
        <v>233</v>
      </c>
      <c r="AU130" s="256" t="s">
        <v>94</v>
      </c>
      <c r="AV130" s="13" t="s">
        <v>94</v>
      </c>
      <c r="AW130" s="13" t="s">
        <v>40</v>
      </c>
      <c r="AX130" s="13" t="s">
        <v>92</v>
      </c>
      <c r="AY130" s="256" t="s">
        <v>137</v>
      </c>
    </row>
    <row r="131" s="12" customFormat="1" ht="22.8" customHeight="1">
      <c r="A131" s="12"/>
      <c r="B131" s="205"/>
      <c r="C131" s="206"/>
      <c r="D131" s="207" t="s">
        <v>83</v>
      </c>
      <c r="E131" s="219" t="s">
        <v>183</v>
      </c>
      <c r="F131" s="219" t="s">
        <v>275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SUM(P132:P182)</f>
        <v>0</v>
      </c>
      <c r="Q131" s="213"/>
      <c r="R131" s="214">
        <f>SUM(R132:R182)</f>
        <v>0</v>
      </c>
      <c r="S131" s="213"/>
      <c r="T131" s="215">
        <f>SUM(T132:T182)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6" t="s">
        <v>92</v>
      </c>
      <c r="AT131" s="217" t="s">
        <v>83</v>
      </c>
      <c r="AU131" s="217" t="s">
        <v>92</v>
      </c>
      <c r="AY131" s="216" t="s">
        <v>137</v>
      </c>
      <c r="BK131" s="218">
        <f>SUM(BK132:BK182)</f>
        <v>0</v>
      </c>
    </row>
    <row r="132" s="2" customFormat="1" ht="37.8" customHeight="1">
      <c r="A132" s="40"/>
      <c r="B132" s="41"/>
      <c r="C132" s="221" t="s">
        <v>152</v>
      </c>
      <c r="D132" s="221" t="s">
        <v>140</v>
      </c>
      <c r="E132" s="222" t="s">
        <v>649</v>
      </c>
      <c r="F132" s="223" t="s">
        <v>650</v>
      </c>
      <c r="G132" s="224" t="s">
        <v>168</v>
      </c>
      <c r="H132" s="225">
        <v>22</v>
      </c>
      <c r="I132" s="226"/>
      <c r="J132" s="227">
        <f>ROUND(I132*H132,2)</f>
        <v>0</v>
      </c>
      <c r="K132" s="228"/>
      <c r="L132" s="46"/>
      <c r="M132" s="229" t="s">
        <v>1</v>
      </c>
      <c r="N132" s="230" t="s">
        <v>49</v>
      </c>
      <c r="O132" s="93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3" t="s">
        <v>157</v>
      </c>
      <c r="AT132" s="233" t="s">
        <v>140</v>
      </c>
      <c r="AU132" s="233" t="s">
        <v>94</v>
      </c>
      <c r="AY132" s="18" t="s">
        <v>137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92</v>
      </c>
      <c r="BK132" s="234">
        <f>ROUND(I132*H132,2)</f>
        <v>0</v>
      </c>
      <c r="BL132" s="18" t="s">
        <v>157</v>
      </c>
      <c r="BM132" s="233" t="s">
        <v>651</v>
      </c>
    </row>
    <row r="133" s="13" customFormat="1">
      <c r="A133" s="13"/>
      <c r="B133" s="246"/>
      <c r="C133" s="247"/>
      <c r="D133" s="235" t="s">
        <v>233</v>
      </c>
      <c r="E133" s="248" t="s">
        <v>1</v>
      </c>
      <c r="F133" s="249" t="s">
        <v>652</v>
      </c>
      <c r="G133" s="247"/>
      <c r="H133" s="250">
        <v>2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6" t="s">
        <v>233</v>
      </c>
      <c r="AU133" s="256" t="s">
        <v>94</v>
      </c>
      <c r="AV133" s="13" t="s">
        <v>94</v>
      </c>
      <c r="AW133" s="13" t="s">
        <v>40</v>
      </c>
      <c r="AX133" s="13" t="s">
        <v>84</v>
      </c>
      <c r="AY133" s="256" t="s">
        <v>137</v>
      </c>
    </row>
    <row r="134" s="13" customFormat="1">
      <c r="A134" s="13"/>
      <c r="B134" s="246"/>
      <c r="C134" s="247"/>
      <c r="D134" s="235" t="s">
        <v>233</v>
      </c>
      <c r="E134" s="248" t="s">
        <v>1</v>
      </c>
      <c r="F134" s="249" t="s">
        <v>653</v>
      </c>
      <c r="G134" s="247"/>
      <c r="H134" s="250">
        <v>10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6" t="s">
        <v>233</v>
      </c>
      <c r="AU134" s="256" t="s">
        <v>94</v>
      </c>
      <c r="AV134" s="13" t="s">
        <v>94</v>
      </c>
      <c r="AW134" s="13" t="s">
        <v>40</v>
      </c>
      <c r="AX134" s="13" t="s">
        <v>84</v>
      </c>
      <c r="AY134" s="256" t="s">
        <v>137</v>
      </c>
    </row>
    <row r="135" s="13" customFormat="1">
      <c r="A135" s="13"/>
      <c r="B135" s="246"/>
      <c r="C135" s="247"/>
      <c r="D135" s="235" t="s">
        <v>233</v>
      </c>
      <c r="E135" s="248" t="s">
        <v>1</v>
      </c>
      <c r="F135" s="249" t="s">
        <v>654</v>
      </c>
      <c r="G135" s="247"/>
      <c r="H135" s="250">
        <v>10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6" t="s">
        <v>233</v>
      </c>
      <c r="AU135" s="256" t="s">
        <v>94</v>
      </c>
      <c r="AV135" s="13" t="s">
        <v>94</v>
      </c>
      <c r="AW135" s="13" t="s">
        <v>40</v>
      </c>
      <c r="AX135" s="13" t="s">
        <v>84</v>
      </c>
      <c r="AY135" s="256" t="s">
        <v>137</v>
      </c>
    </row>
    <row r="136" s="15" customFormat="1">
      <c r="A136" s="15"/>
      <c r="B136" s="267"/>
      <c r="C136" s="268"/>
      <c r="D136" s="235" t="s">
        <v>233</v>
      </c>
      <c r="E136" s="269" t="s">
        <v>1</v>
      </c>
      <c r="F136" s="270" t="s">
        <v>257</v>
      </c>
      <c r="G136" s="268"/>
      <c r="H136" s="271">
        <v>22</v>
      </c>
      <c r="I136" s="272"/>
      <c r="J136" s="268"/>
      <c r="K136" s="268"/>
      <c r="L136" s="273"/>
      <c r="M136" s="274"/>
      <c r="N136" s="275"/>
      <c r="O136" s="275"/>
      <c r="P136" s="275"/>
      <c r="Q136" s="275"/>
      <c r="R136" s="275"/>
      <c r="S136" s="275"/>
      <c r="T136" s="27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7" t="s">
        <v>233</v>
      </c>
      <c r="AU136" s="277" t="s">
        <v>94</v>
      </c>
      <c r="AV136" s="15" t="s">
        <v>157</v>
      </c>
      <c r="AW136" s="15" t="s">
        <v>40</v>
      </c>
      <c r="AX136" s="15" t="s">
        <v>92</v>
      </c>
      <c r="AY136" s="277" t="s">
        <v>137</v>
      </c>
    </row>
    <row r="137" s="2" customFormat="1" ht="37.8" customHeight="1">
      <c r="A137" s="40"/>
      <c r="B137" s="41"/>
      <c r="C137" s="221" t="s">
        <v>157</v>
      </c>
      <c r="D137" s="221" t="s">
        <v>140</v>
      </c>
      <c r="E137" s="222" t="s">
        <v>655</v>
      </c>
      <c r="F137" s="223" t="s">
        <v>656</v>
      </c>
      <c r="G137" s="224" t="s">
        <v>168</v>
      </c>
      <c r="H137" s="225">
        <v>2</v>
      </c>
      <c r="I137" s="226"/>
      <c r="J137" s="227">
        <f>ROUND(I137*H137,2)</f>
        <v>0</v>
      </c>
      <c r="K137" s="228"/>
      <c r="L137" s="46"/>
      <c r="M137" s="229" t="s">
        <v>1</v>
      </c>
      <c r="N137" s="230" t="s">
        <v>49</v>
      </c>
      <c r="O137" s="93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3" t="s">
        <v>157</v>
      </c>
      <c r="AT137" s="233" t="s">
        <v>140</v>
      </c>
      <c r="AU137" s="233" t="s">
        <v>94</v>
      </c>
      <c r="AY137" s="18" t="s">
        <v>137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8" t="s">
        <v>92</v>
      </c>
      <c r="BK137" s="234">
        <f>ROUND(I137*H137,2)</f>
        <v>0</v>
      </c>
      <c r="BL137" s="18" t="s">
        <v>157</v>
      </c>
      <c r="BM137" s="233" t="s">
        <v>657</v>
      </c>
    </row>
    <row r="138" s="13" customFormat="1">
      <c r="A138" s="13"/>
      <c r="B138" s="246"/>
      <c r="C138" s="247"/>
      <c r="D138" s="235" t="s">
        <v>233</v>
      </c>
      <c r="E138" s="248" t="s">
        <v>1</v>
      </c>
      <c r="F138" s="249" t="s">
        <v>652</v>
      </c>
      <c r="G138" s="247"/>
      <c r="H138" s="250">
        <v>2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233</v>
      </c>
      <c r="AU138" s="256" t="s">
        <v>94</v>
      </c>
      <c r="AV138" s="13" t="s">
        <v>94</v>
      </c>
      <c r="AW138" s="13" t="s">
        <v>40</v>
      </c>
      <c r="AX138" s="13" t="s">
        <v>92</v>
      </c>
      <c r="AY138" s="256" t="s">
        <v>137</v>
      </c>
    </row>
    <row r="139" s="2" customFormat="1" ht="44.25" customHeight="1">
      <c r="A139" s="40"/>
      <c r="B139" s="41"/>
      <c r="C139" s="221" t="s">
        <v>136</v>
      </c>
      <c r="D139" s="221" t="s">
        <v>140</v>
      </c>
      <c r="E139" s="222" t="s">
        <v>658</v>
      </c>
      <c r="F139" s="223" t="s">
        <v>659</v>
      </c>
      <c r="G139" s="224" t="s">
        <v>168</v>
      </c>
      <c r="H139" s="225">
        <v>2464</v>
      </c>
      <c r="I139" s="226"/>
      <c r="J139" s="227">
        <f>ROUND(I139*H139,2)</f>
        <v>0</v>
      </c>
      <c r="K139" s="228"/>
      <c r="L139" s="46"/>
      <c r="M139" s="229" t="s">
        <v>1</v>
      </c>
      <c r="N139" s="230" t="s">
        <v>49</v>
      </c>
      <c r="O139" s="93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3" t="s">
        <v>157</v>
      </c>
      <c r="AT139" s="233" t="s">
        <v>140</v>
      </c>
      <c r="AU139" s="233" t="s">
        <v>94</v>
      </c>
      <c r="AY139" s="18" t="s">
        <v>137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92</v>
      </c>
      <c r="BK139" s="234">
        <f>ROUND(I139*H139,2)</f>
        <v>0</v>
      </c>
      <c r="BL139" s="18" t="s">
        <v>157</v>
      </c>
      <c r="BM139" s="233" t="s">
        <v>660</v>
      </c>
    </row>
    <row r="140" s="2" customFormat="1">
      <c r="A140" s="40"/>
      <c r="B140" s="41"/>
      <c r="C140" s="42"/>
      <c r="D140" s="235" t="s">
        <v>146</v>
      </c>
      <c r="E140" s="42"/>
      <c r="F140" s="236" t="s">
        <v>661</v>
      </c>
      <c r="G140" s="42"/>
      <c r="H140" s="42"/>
      <c r="I140" s="237"/>
      <c r="J140" s="42"/>
      <c r="K140" s="42"/>
      <c r="L140" s="46"/>
      <c r="M140" s="238"/>
      <c r="N140" s="239"/>
      <c r="O140" s="93"/>
      <c r="P140" s="93"/>
      <c r="Q140" s="93"/>
      <c r="R140" s="93"/>
      <c r="S140" s="93"/>
      <c r="T140" s="94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146</v>
      </c>
      <c r="AU140" s="18" t="s">
        <v>94</v>
      </c>
    </row>
    <row r="141" s="13" customFormat="1">
      <c r="A141" s="13"/>
      <c r="B141" s="246"/>
      <c r="C141" s="247"/>
      <c r="D141" s="235" t="s">
        <v>233</v>
      </c>
      <c r="E141" s="247"/>
      <c r="F141" s="249" t="s">
        <v>662</v>
      </c>
      <c r="G141" s="247"/>
      <c r="H141" s="250">
        <v>2464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6" t="s">
        <v>233</v>
      </c>
      <c r="AU141" s="256" t="s">
        <v>94</v>
      </c>
      <c r="AV141" s="13" t="s">
        <v>94</v>
      </c>
      <c r="AW141" s="13" t="s">
        <v>4</v>
      </c>
      <c r="AX141" s="13" t="s">
        <v>92</v>
      </c>
      <c r="AY141" s="256" t="s">
        <v>137</v>
      </c>
    </row>
    <row r="142" s="2" customFormat="1" ht="44.25" customHeight="1">
      <c r="A142" s="40"/>
      <c r="B142" s="41"/>
      <c r="C142" s="221" t="s">
        <v>165</v>
      </c>
      <c r="D142" s="221" t="s">
        <v>140</v>
      </c>
      <c r="E142" s="222" t="s">
        <v>663</v>
      </c>
      <c r="F142" s="223" t="s">
        <v>664</v>
      </c>
      <c r="G142" s="224" t="s">
        <v>168</v>
      </c>
      <c r="H142" s="225">
        <v>224</v>
      </c>
      <c r="I142" s="226"/>
      <c r="J142" s="227">
        <f>ROUND(I142*H142,2)</f>
        <v>0</v>
      </c>
      <c r="K142" s="228"/>
      <c r="L142" s="46"/>
      <c r="M142" s="229" t="s">
        <v>1</v>
      </c>
      <c r="N142" s="230" t="s">
        <v>49</v>
      </c>
      <c r="O142" s="93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157</v>
      </c>
      <c r="AT142" s="233" t="s">
        <v>140</v>
      </c>
      <c r="AU142" s="233" t="s">
        <v>94</v>
      </c>
      <c r="AY142" s="18" t="s">
        <v>137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92</v>
      </c>
      <c r="BK142" s="234">
        <f>ROUND(I142*H142,2)</f>
        <v>0</v>
      </c>
      <c r="BL142" s="18" t="s">
        <v>157</v>
      </c>
      <c r="BM142" s="233" t="s">
        <v>665</v>
      </c>
    </row>
    <row r="143" s="2" customFormat="1">
      <c r="A143" s="40"/>
      <c r="B143" s="41"/>
      <c r="C143" s="42"/>
      <c r="D143" s="235" t="s">
        <v>146</v>
      </c>
      <c r="E143" s="42"/>
      <c r="F143" s="236" t="s">
        <v>666</v>
      </c>
      <c r="G143" s="42"/>
      <c r="H143" s="42"/>
      <c r="I143" s="237"/>
      <c r="J143" s="42"/>
      <c r="K143" s="42"/>
      <c r="L143" s="46"/>
      <c r="M143" s="238"/>
      <c r="N143" s="239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146</v>
      </c>
      <c r="AU143" s="18" t="s">
        <v>94</v>
      </c>
    </row>
    <row r="144" s="13" customFormat="1">
      <c r="A144" s="13"/>
      <c r="B144" s="246"/>
      <c r="C144" s="247"/>
      <c r="D144" s="235" t="s">
        <v>233</v>
      </c>
      <c r="E144" s="247"/>
      <c r="F144" s="249" t="s">
        <v>667</v>
      </c>
      <c r="G144" s="247"/>
      <c r="H144" s="250">
        <v>224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6" t="s">
        <v>233</v>
      </c>
      <c r="AU144" s="256" t="s">
        <v>94</v>
      </c>
      <c r="AV144" s="13" t="s">
        <v>94</v>
      </c>
      <c r="AW144" s="13" t="s">
        <v>4</v>
      </c>
      <c r="AX144" s="13" t="s">
        <v>92</v>
      </c>
      <c r="AY144" s="256" t="s">
        <v>137</v>
      </c>
    </row>
    <row r="145" s="2" customFormat="1" ht="37.8" customHeight="1">
      <c r="A145" s="40"/>
      <c r="B145" s="41"/>
      <c r="C145" s="221" t="s">
        <v>173</v>
      </c>
      <c r="D145" s="221" t="s">
        <v>140</v>
      </c>
      <c r="E145" s="222" t="s">
        <v>668</v>
      </c>
      <c r="F145" s="223" t="s">
        <v>669</v>
      </c>
      <c r="G145" s="224" t="s">
        <v>168</v>
      </c>
      <c r="H145" s="225">
        <v>25</v>
      </c>
      <c r="I145" s="226"/>
      <c r="J145" s="227">
        <f>ROUND(I145*H145,2)</f>
        <v>0</v>
      </c>
      <c r="K145" s="228"/>
      <c r="L145" s="46"/>
      <c r="M145" s="229" t="s">
        <v>1</v>
      </c>
      <c r="N145" s="230" t="s">
        <v>49</v>
      </c>
      <c r="O145" s="93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3" t="s">
        <v>157</v>
      </c>
      <c r="AT145" s="233" t="s">
        <v>140</v>
      </c>
      <c r="AU145" s="233" t="s">
        <v>94</v>
      </c>
      <c r="AY145" s="18" t="s">
        <v>137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92</v>
      </c>
      <c r="BK145" s="234">
        <f>ROUND(I145*H145,2)</f>
        <v>0</v>
      </c>
      <c r="BL145" s="18" t="s">
        <v>157</v>
      </c>
      <c r="BM145" s="233" t="s">
        <v>670</v>
      </c>
    </row>
    <row r="146" s="13" customFormat="1">
      <c r="A146" s="13"/>
      <c r="B146" s="246"/>
      <c r="C146" s="247"/>
      <c r="D146" s="235" t="s">
        <v>233</v>
      </c>
      <c r="E146" s="248" t="s">
        <v>1</v>
      </c>
      <c r="F146" s="249" t="s">
        <v>671</v>
      </c>
      <c r="G146" s="247"/>
      <c r="H146" s="250">
        <v>2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6" t="s">
        <v>233</v>
      </c>
      <c r="AU146" s="256" t="s">
        <v>94</v>
      </c>
      <c r="AV146" s="13" t="s">
        <v>94</v>
      </c>
      <c r="AW146" s="13" t="s">
        <v>40</v>
      </c>
      <c r="AX146" s="13" t="s">
        <v>84</v>
      </c>
      <c r="AY146" s="256" t="s">
        <v>137</v>
      </c>
    </row>
    <row r="147" s="13" customFormat="1">
      <c r="A147" s="13"/>
      <c r="B147" s="246"/>
      <c r="C147" s="247"/>
      <c r="D147" s="235" t="s">
        <v>233</v>
      </c>
      <c r="E147" s="248" t="s">
        <v>1</v>
      </c>
      <c r="F147" s="249" t="s">
        <v>672</v>
      </c>
      <c r="G147" s="247"/>
      <c r="H147" s="250">
        <v>2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6" t="s">
        <v>233</v>
      </c>
      <c r="AU147" s="256" t="s">
        <v>94</v>
      </c>
      <c r="AV147" s="13" t="s">
        <v>94</v>
      </c>
      <c r="AW147" s="13" t="s">
        <v>40</v>
      </c>
      <c r="AX147" s="13" t="s">
        <v>84</v>
      </c>
      <c r="AY147" s="256" t="s">
        <v>137</v>
      </c>
    </row>
    <row r="148" s="13" customFormat="1">
      <c r="A148" s="13"/>
      <c r="B148" s="246"/>
      <c r="C148" s="247"/>
      <c r="D148" s="235" t="s">
        <v>233</v>
      </c>
      <c r="E148" s="248" t="s">
        <v>1</v>
      </c>
      <c r="F148" s="249" t="s">
        <v>673</v>
      </c>
      <c r="G148" s="247"/>
      <c r="H148" s="250">
        <v>1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6" t="s">
        <v>233</v>
      </c>
      <c r="AU148" s="256" t="s">
        <v>94</v>
      </c>
      <c r="AV148" s="13" t="s">
        <v>94</v>
      </c>
      <c r="AW148" s="13" t="s">
        <v>40</v>
      </c>
      <c r="AX148" s="13" t="s">
        <v>84</v>
      </c>
      <c r="AY148" s="256" t="s">
        <v>137</v>
      </c>
    </row>
    <row r="149" s="13" customFormat="1">
      <c r="A149" s="13"/>
      <c r="B149" s="246"/>
      <c r="C149" s="247"/>
      <c r="D149" s="235" t="s">
        <v>233</v>
      </c>
      <c r="E149" s="248" t="s">
        <v>1</v>
      </c>
      <c r="F149" s="249" t="s">
        <v>674</v>
      </c>
      <c r="G149" s="247"/>
      <c r="H149" s="250">
        <v>2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6" t="s">
        <v>233</v>
      </c>
      <c r="AU149" s="256" t="s">
        <v>94</v>
      </c>
      <c r="AV149" s="13" t="s">
        <v>94</v>
      </c>
      <c r="AW149" s="13" t="s">
        <v>40</v>
      </c>
      <c r="AX149" s="13" t="s">
        <v>84</v>
      </c>
      <c r="AY149" s="256" t="s">
        <v>137</v>
      </c>
    </row>
    <row r="150" s="13" customFormat="1">
      <c r="A150" s="13"/>
      <c r="B150" s="246"/>
      <c r="C150" s="247"/>
      <c r="D150" s="235" t="s">
        <v>233</v>
      </c>
      <c r="E150" s="248" t="s">
        <v>1</v>
      </c>
      <c r="F150" s="249" t="s">
        <v>675</v>
      </c>
      <c r="G150" s="247"/>
      <c r="H150" s="250">
        <v>2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6" t="s">
        <v>233</v>
      </c>
      <c r="AU150" s="256" t="s">
        <v>94</v>
      </c>
      <c r="AV150" s="13" t="s">
        <v>94</v>
      </c>
      <c r="AW150" s="13" t="s">
        <v>40</v>
      </c>
      <c r="AX150" s="13" t="s">
        <v>84</v>
      </c>
      <c r="AY150" s="256" t="s">
        <v>137</v>
      </c>
    </row>
    <row r="151" s="13" customFormat="1">
      <c r="A151" s="13"/>
      <c r="B151" s="246"/>
      <c r="C151" s="247"/>
      <c r="D151" s="235" t="s">
        <v>233</v>
      </c>
      <c r="E151" s="248" t="s">
        <v>1</v>
      </c>
      <c r="F151" s="249" t="s">
        <v>676</v>
      </c>
      <c r="G151" s="247"/>
      <c r="H151" s="250">
        <v>1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6" t="s">
        <v>233</v>
      </c>
      <c r="AU151" s="256" t="s">
        <v>94</v>
      </c>
      <c r="AV151" s="13" t="s">
        <v>94</v>
      </c>
      <c r="AW151" s="13" t="s">
        <v>40</v>
      </c>
      <c r="AX151" s="13" t="s">
        <v>84</v>
      </c>
      <c r="AY151" s="256" t="s">
        <v>137</v>
      </c>
    </row>
    <row r="152" s="13" customFormat="1">
      <c r="A152" s="13"/>
      <c r="B152" s="246"/>
      <c r="C152" s="247"/>
      <c r="D152" s="235" t="s">
        <v>233</v>
      </c>
      <c r="E152" s="248" t="s">
        <v>1</v>
      </c>
      <c r="F152" s="249" t="s">
        <v>677</v>
      </c>
      <c r="G152" s="247"/>
      <c r="H152" s="250">
        <v>2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6" t="s">
        <v>233</v>
      </c>
      <c r="AU152" s="256" t="s">
        <v>94</v>
      </c>
      <c r="AV152" s="13" t="s">
        <v>94</v>
      </c>
      <c r="AW152" s="13" t="s">
        <v>40</v>
      </c>
      <c r="AX152" s="13" t="s">
        <v>84</v>
      </c>
      <c r="AY152" s="256" t="s">
        <v>137</v>
      </c>
    </row>
    <row r="153" s="13" customFormat="1">
      <c r="A153" s="13"/>
      <c r="B153" s="246"/>
      <c r="C153" s="247"/>
      <c r="D153" s="235" t="s">
        <v>233</v>
      </c>
      <c r="E153" s="248" t="s">
        <v>1</v>
      </c>
      <c r="F153" s="249" t="s">
        <v>678</v>
      </c>
      <c r="G153" s="247"/>
      <c r="H153" s="250">
        <v>2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6" t="s">
        <v>233</v>
      </c>
      <c r="AU153" s="256" t="s">
        <v>94</v>
      </c>
      <c r="AV153" s="13" t="s">
        <v>94</v>
      </c>
      <c r="AW153" s="13" t="s">
        <v>40</v>
      </c>
      <c r="AX153" s="13" t="s">
        <v>84</v>
      </c>
      <c r="AY153" s="256" t="s">
        <v>137</v>
      </c>
    </row>
    <row r="154" s="13" customFormat="1">
      <c r="A154" s="13"/>
      <c r="B154" s="246"/>
      <c r="C154" s="247"/>
      <c r="D154" s="235" t="s">
        <v>233</v>
      </c>
      <c r="E154" s="248" t="s">
        <v>1</v>
      </c>
      <c r="F154" s="249" t="s">
        <v>679</v>
      </c>
      <c r="G154" s="247"/>
      <c r="H154" s="250">
        <v>2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6" t="s">
        <v>233</v>
      </c>
      <c r="AU154" s="256" t="s">
        <v>94</v>
      </c>
      <c r="AV154" s="13" t="s">
        <v>94</v>
      </c>
      <c r="AW154" s="13" t="s">
        <v>40</v>
      </c>
      <c r="AX154" s="13" t="s">
        <v>84</v>
      </c>
      <c r="AY154" s="256" t="s">
        <v>137</v>
      </c>
    </row>
    <row r="155" s="13" customFormat="1">
      <c r="A155" s="13"/>
      <c r="B155" s="246"/>
      <c r="C155" s="247"/>
      <c r="D155" s="235" t="s">
        <v>233</v>
      </c>
      <c r="E155" s="248" t="s">
        <v>1</v>
      </c>
      <c r="F155" s="249" t="s">
        <v>680</v>
      </c>
      <c r="G155" s="247"/>
      <c r="H155" s="250">
        <v>7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6" t="s">
        <v>233</v>
      </c>
      <c r="AU155" s="256" t="s">
        <v>94</v>
      </c>
      <c r="AV155" s="13" t="s">
        <v>94</v>
      </c>
      <c r="AW155" s="13" t="s">
        <v>40</v>
      </c>
      <c r="AX155" s="13" t="s">
        <v>84</v>
      </c>
      <c r="AY155" s="256" t="s">
        <v>137</v>
      </c>
    </row>
    <row r="156" s="13" customFormat="1">
      <c r="A156" s="13"/>
      <c r="B156" s="246"/>
      <c r="C156" s="247"/>
      <c r="D156" s="235" t="s">
        <v>233</v>
      </c>
      <c r="E156" s="248" t="s">
        <v>1</v>
      </c>
      <c r="F156" s="249" t="s">
        <v>681</v>
      </c>
      <c r="G156" s="247"/>
      <c r="H156" s="250">
        <v>2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6" t="s">
        <v>233</v>
      </c>
      <c r="AU156" s="256" t="s">
        <v>94</v>
      </c>
      <c r="AV156" s="13" t="s">
        <v>94</v>
      </c>
      <c r="AW156" s="13" t="s">
        <v>40</v>
      </c>
      <c r="AX156" s="13" t="s">
        <v>84</v>
      </c>
      <c r="AY156" s="256" t="s">
        <v>137</v>
      </c>
    </row>
    <row r="157" s="15" customFormat="1">
      <c r="A157" s="15"/>
      <c r="B157" s="267"/>
      <c r="C157" s="268"/>
      <c r="D157" s="235" t="s">
        <v>233</v>
      </c>
      <c r="E157" s="269" t="s">
        <v>1</v>
      </c>
      <c r="F157" s="270" t="s">
        <v>257</v>
      </c>
      <c r="G157" s="268"/>
      <c r="H157" s="271">
        <v>25</v>
      </c>
      <c r="I157" s="272"/>
      <c r="J157" s="268"/>
      <c r="K157" s="268"/>
      <c r="L157" s="273"/>
      <c r="M157" s="274"/>
      <c r="N157" s="275"/>
      <c r="O157" s="275"/>
      <c r="P157" s="275"/>
      <c r="Q157" s="275"/>
      <c r="R157" s="275"/>
      <c r="S157" s="275"/>
      <c r="T157" s="27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7" t="s">
        <v>233</v>
      </c>
      <c r="AU157" s="277" t="s">
        <v>94</v>
      </c>
      <c r="AV157" s="15" t="s">
        <v>157</v>
      </c>
      <c r="AW157" s="15" t="s">
        <v>40</v>
      </c>
      <c r="AX157" s="15" t="s">
        <v>92</v>
      </c>
      <c r="AY157" s="277" t="s">
        <v>137</v>
      </c>
    </row>
    <row r="158" s="2" customFormat="1" ht="37.8" customHeight="1">
      <c r="A158" s="40"/>
      <c r="B158" s="41"/>
      <c r="C158" s="221" t="s">
        <v>180</v>
      </c>
      <c r="D158" s="221" t="s">
        <v>140</v>
      </c>
      <c r="E158" s="222" t="s">
        <v>682</v>
      </c>
      <c r="F158" s="223" t="s">
        <v>683</v>
      </c>
      <c r="G158" s="224" t="s">
        <v>168</v>
      </c>
      <c r="H158" s="225">
        <v>10</v>
      </c>
      <c r="I158" s="226"/>
      <c r="J158" s="227">
        <f>ROUND(I158*H158,2)</f>
        <v>0</v>
      </c>
      <c r="K158" s="228"/>
      <c r="L158" s="46"/>
      <c r="M158" s="229" t="s">
        <v>1</v>
      </c>
      <c r="N158" s="230" t="s">
        <v>49</v>
      </c>
      <c r="O158" s="93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3" t="s">
        <v>157</v>
      </c>
      <c r="AT158" s="233" t="s">
        <v>140</v>
      </c>
      <c r="AU158" s="233" t="s">
        <v>94</v>
      </c>
      <c r="AY158" s="18" t="s">
        <v>137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92</v>
      </c>
      <c r="BK158" s="234">
        <f>ROUND(I158*H158,2)</f>
        <v>0</v>
      </c>
      <c r="BL158" s="18" t="s">
        <v>157</v>
      </c>
      <c r="BM158" s="233" t="s">
        <v>684</v>
      </c>
    </row>
    <row r="159" s="14" customFormat="1">
      <c r="A159" s="14"/>
      <c r="B159" s="257"/>
      <c r="C159" s="258"/>
      <c r="D159" s="235" t="s">
        <v>233</v>
      </c>
      <c r="E159" s="259" t="s">
        <v>1</v>
      </c>
      <c r="F159" s="260" t="s">
        <v>685</v>
      </c>
      <c r="G159" s="258"/>
      <c r="H159" s="259" t="s">
        <v>1</v>
      </c>
      <c r="I159" s="261"/>
      <c r="J159" s="258"/>
      <c r="K159" s="258"/>
      <c r="L159" s="262"/>
      <c r="M159" s="263"/>
      <c r="N159" s="264"/>
      <c r="O159" s="264"/>
      <c r="P159" s="264"/>
      <c r="Q159" s="264"/>
      <c r="R159" s="264"/>
      <c r="S159" s="264"/>
      <c r="T159" s="26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6" t="s">
        <v>233</v>
      </c>
      <c r="AU159" s="266" t="s">
        <v>94</v>
      </c>
      <c r="AV159" s="14" t="s">
        <v>92</v>
      </c>
      <c r="AW159" s="14" t="s">
        <v>40</v>
      </c>
      <c r="AX159" s="14" t="s">
        <v>84</v>
      </c>
      <c r="AY159" s="266" t="s">
        <v>137</v>
      </c>
    </row>
    <row r="160" s="13" customFormat="1">
      <c r="A160" s="13"/>
      <c r="B160" s="246"/>
      <c r="C160" s="247"/>
      <c r="D160" s="235" t="s">
        <v>233</v>
      </c>
      <c r="E160" s="248" t="s">
        <v>1</v>
      </c>
      <c r="F160" s="249" t="s">
        <v>686</v>
      </c>
      <c r="G160" s="247"/>
      <c r="H160" s="250">
        <v>8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6" t="s">
        <v>233</v>
      </c>
      <c r="AU160" s="256" t="s">
        <v>94</v>
      </c>
      <c r="AV160" s="13" t="s">
        <v>94</v>
      </c>
      <c r="AW160" s="13" t="s">
        <v>40</v>
      </c>
      <c r="AX160" s="13" t="s">
        <v>84</v>
      </c>
      <c r="AY160" s="256" t="s">
        <v>137</v>
      </c>
    </row>
    <row r="161" s="13" customFormat="1">
      <c r="A161" s="13"/>
      <c r="B161" s="246"/>
      <c r="C161" s="247"/>
      <c r="D161" s="235" t="s">
        <v>233</v>
      </c>
      <c r="E161" s="248" t="s">
        <v>1</v>
      </c>
      <c r="F161" s="249" t="s">
        <v>687</v>
      </c>
      <c r="G161" s="247"/>
      <c r="H161" s="250">
        <v>2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6" t="s">
        <v>233</v>
      </c>
      <c r="AU161" s="256" t="s">
        <v>94</v>
      </c>
      <c r="AV161" s="13" t="s">
        <v>94</v>
      </c>
      <c r="AW161" s="13" t="s">
        <v>40</v>
      </c>
      <c r="AX161" s="13" t="s">
        <v>84</v>
      </c>
      <c r="AY161" s="256" t="s">
        <v>137</v>
      </c>
    </row>
    <row r="162" s="15" customFormat="1">
      <c r="A162" s="15"/>
      <c r="B162" s="267"/>
      <c r="C162" s="268"/>
      <c r="D162" s="235" t="s">
        <v>233</v>
      </c>
      <c r="E162" s="269" t="s">
        <v>1</v>
      </c>
      <c r="F162" s="270" t="s">
        <v>257</v>
      </c>
      <c r="G162" s="268"/>
      <c r="H162" s="271">
        <v>10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7" t="s">
        <v>233</v>
      </c>
      <c r="AU162" s="277" t="s">
        <v>94</v>
      </c>
      <c r="AV162" s="15" t="s">
        <v>157</v>
      </c>
      <c r="AW162" s="15" t="s">
        <v>40</v>
      </c>
      <c r="AX162" s="15" t="s">
        <v>92</v>
      </c>
      <c r="AY162" s="277" t="s">
        <v>137</v>
      </c>
    </row>
    <row r="163" s="2" customFormat="1" ht="44.25" customHeight="1">
      <c r="A163" s="40"/>
      <c r="B163" s="41"/>
      <c r="C163" s="221" t="s">
        <v>183</v>
      </c>
      <c r="D163" s="221" t="s">
        <v>140</v>
      </c>
      <c r="E163" s="222" t="s">
        <v>688</v>
      </c>
      <c r="F163" s="223" t="s">
        <v>689</v>
      </c>
      <c r="G163" s="224" t="s">
        <v>168</v>
      </c>
      <c r="H163" s="225">
        <v>2800</v>
      </c>
      <c r="I163" s="226"/>
      <c r="J163" s="227">
        <f>ROUND(I163*H163,2)</f>
        <v>0</v>
      </c>
      <c r="K163" s="228"/>
      <c r="L163" s="46"/>
      <c r="M163" s="229" t="s">
        <v>1</v>
      </c>
      <c r="N163" s="230" t="s">
        <v>49</v>
      </c>
      <c r="O163" s="93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3" t="s">
        <v>157</v>
      </c>
      <c r="AT163" s="233" t="s">
        <v>140</v>
      </c>
      <c r="AU163" s="233" t="s">
        <v>94</v>
      </c>
      <c r="AY163" s="18" t="s">
        <v>137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8" t="s">
        <v>92</v>
      </c>
      <c r="BK163" s="234">
        <f>ROUND(I163*H163,2)</f>
        <v>0</v>
      </c>
      <c r="BL163" s="18" t="s">
        <v>157</v>
      </c>
      <c r="BM163" s="233" t="s">
        <v>690</v>
      </c>
    </row>
    <row r="164" s="2" customFormat="1">
      <c r="A164" s="40"/>
      <c r="B164" s="41"/>
      <c r="C164" s="42"/>
      <c r="D164" s="235" t="s">
        <v>146</v>
      </c>
      <c r="E164" s="42"/>
      <c r="F164" s="236" t="s">
        <v>666</v>
      </c>
      <c r="G164" s="42"/>
      <c r="H164" s="42"/>
      <c r="I164" s="237"/>
      <c r="J164" s="42"/>
      <c r="K164" s="42"/>
      <c r="L164" s="46"/>
      <c r="M164" s="238"/>
      <c r="N164" s="239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146</v>
      </c>
      <c r="AU164" s="18" t="s">
        <v>94</v>
      </c>
    </row>
    <row r="165" s="13" customFormat="1">
      <c r="A165" s="13"/>
      <c r="B165" s="246"/>
      <c r="C165" s="247"/>
      <c r="D165" s="235" t="s">
        <v>233</v>
      </c>
      <c r="E165" s="247"/>
      <c r="F165" s="249" t="s">
        <v>691</v>
      </c>
      <c r="G165" s="247"/>
      <c r="H165" s="250">
        <v>2800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233</v>
      </c>
      <c r="AU165" s="256" t="s">
        <v>94</v>
      </c>
      <c r="AV165" s="13" t="s">
        <v>94</v>
      </c>
      <c r="AW165" s="13" t="s">
        <v>4</v>
      </c>
      <c r="AX165" s="13" t="s">
        <v>92</v>
      </c>
      <c r="AY165" s="256" t="s">
        <v>137</v>
      </c>
    </row>
    <row r="166" s="2" customFormat="1" ht="44.25" customHeight="1">
      <c r="A166" s="40"/>
      <c r="B166" s="41"/>
      <c r="C166" s="221" t="s">
        <v>188</v>
      </c>
      <c r="D166" s="221" t="s">
        <v>140</v>
      </c>
      <c r="E166" s="222" t="s">
        <v>692</v>
      </c>
      <c r="F166" s="223" t="s">
        <v>693</v>
      </c>
      <c r="G166" s="224" t="s">
        <v>168</v>
      </c>
      <c r="H166" s="225">
        <v>1120</v>
      </c>
      <c r="I166" s="226"/>
      <c r="J166" s="227">
        <f>ROUND(I166*H166,2)</f>
        <v>0</v>
      </c>
      <c r="K166" s="228"/>
      <c r="L166" s="46"/>
      <c r="M166" s="229" t="s">
        <v>1</v>
      </c>
      <c r="N166" s="230" t="s">
        <v>49</v>
      </c>
      <c r="O166" s="93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3" t="s">
        <v>157</v>
      </c>
      <c r="AT166" s="233" t="s">
        <v>140</v>
      </c>
      <c r="AU166" s="233" t="s">
        <v>94</v>
      </c>
      <c r="AY166" s="18" t="s">
        <v>137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8" t="s">
        <v>92</v>
      </c>
      <c r="BK166" s="234">
        <f>ROUND(I166*H166,2)</f>
        <v>0</v>
      </c>
      <c r="BL166" s="18" t="s">
        <v>157</v>
      </c>
      <c r="BM166" s="233" t="s">
        <v>694</v>
      </c>
    </row>
    <row r="167" s="2" customFormat="1">
      <c r="A167" s="40"/>
      <c r="B167" s="41"/>
      <c r="C167" s="42"/>
      <c r="D167" s="235" t="s">
        <v>146</v>
      </c>
      <c r="E167" s="42"/>
      <c r="F167" s="236" t="s">
        <v>666</v>
      </c>
      <c r="G167" s="42"/>
      <c r="H167" s="42"/>
      <c r="I167" s="237"/>
      <c r="J167" s="42"/>
      <c r="K167" s="42"/>
      <c r="L167" s="46"/>
      <c r="M167" s="238"/>
      <c r="N167" s="239"/>
      <c r="O167" s="93"/>
      <c r="P167" s="93"/>
      <c r="Q167" s="93"/>
      <c r="R167" s="93"/>
      <c r="S167" s="93"/>
      <c r="T167" s="9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146</v>
      </c>
      <c r="AU167" s="18" t="s">
        <v>94</v>
      </c>
    </row>
    <row r="168" s="13" customFormat="1">
      <c r="A168" s="13"/>
      <c r="B168" s="246"/>
      <c r="C168" s="247"/>
      <c r="D168" s="235" t="s">
        <v>233</v>
      </c>
      <c r="E168" s="247"/>
      <c r="F168" s="249" t="s">
        <v>695</v>
      </c>
      <c r="G168" s="247"/>
      <c r="H168" s="250">
        <v>1120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6" t="s">
        <v>233</v>
      </c>
      <c r="AU168" s="256" t="s">
        <v>94</v>
      </c>
      <c r="AV168" s="13" t="s">
        <v>94</v>
      </c>
      <c r="AW168" s="13" t="s">
        <v>4</v>
      </c>
      <c r="AX168" s="13" t="s">
        <v>92</v>
      </c>
      <c r="AY168" s="256" t="s">
        <v>137</v>
      </c>
    </row>
    <row r="169" s="2" customFormat="1" ht="24.15" customHeight="1">
      <c r="A169" s="40"/>
      <c r="B169" s="41"/>
      <c r="C169" s="221" t="s">
        <v>195</v>
      </c>
      <c r="D169" s="221" t="s">
        <v>140</v>
      </c>
      <c r="E169" s="222" t="s">
        <v>696</v>
      </c>
      <c r="F169" s="223" t="s">
        <v>697</v>
      </c>
      <c r="G169" s="224" t="s">
        <v>168</v>
      </c>
      <c r="H169" s="225">
        <v>1</v>
      </c>
      <c r="I169" s="226"/>
      <c r="J169" s="227">
        <f>ROUND(I169*H169,2)</f>
        <v>0</v>
      </c>
      <c r="K169" s="228"/>
      <c r="L169" s="46"/>
      <c r="M169" s="229" t="s">
        <v>1</v>
      </c>
      <c r="N169" s="230" t="s">
        <v>49</v>
      </c>
      <c r="O169" s="93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3" t="s">
        <v>157</v>
      </c>
      <c r="AT169" s="233" t="s">
        <v>140</v>
      </c>
      <c r="AU169" s="233" t="s">
        <v>94</v>
      </c>
      <c r="AY169" s="18" t="s">
        <v>137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8" t="s">
        <v>92</v>
      </c>
      <c r="BK169" s="234">
        <f>ROUND(I169*H169,2)</f>
        <v>0</v>
      </c>
      <c r="BL169" s="18" t="s">
        <v>157</v>
      </c>
      <c r="BM169" s="233" t="s">
        <v>698</v>
      </c>
    </row>
    <row r="170" s="2" customFormat="1" ht="37.8" customHeight="1">
      <c r="A170" s="40"/>
      <c r="B170" s="41"/>
      <c r="C170" s="221" t="s">
        <v>200</v>
      </c>
      <c r="D170" s="221" t="s">
        <v>140</v>
      </c>
      <c r="E170" s="222" t="s">
        <v>699</v>
      </c>
      <c r="F170" s="223" t="s">
        <v>700</v>
      </c>
      <c r="G170" s="224" t="s">
        <v>168</v>
      </c>
      <c r="H170" s="225">
        <v>112</v>
      </c>
      <c r="I170" s="226"/>
      <c r="J170" s="227">
        <f>ROUND(I170*H170,2)</f>
        <v>0</v>
      </c>
      <c r="K170" s="228"/>
      <c r="L170" s="46"/>
      <c r="M170" s="229" t="s">
        <v>1</v>
      </c>
      <c r="N170" s="230" t="s">
        <v>49</v>
      </c>
      <c r="O170" s="93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3" t="s">
        <v>157</v>
      </c>
      <c r="AT170" s="233" t="s">
        <v>140</v>
      </c>
      <c r="AU170" s="233" t="s">
        <v>94</v>
      </c>
      <c r="AY170" s="18" t="s">
        <v>137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8" t="s">
        <v>92</v>
      </c>
      <c r="BK170" s="234">
        <f>ROUND(I170*H170,2)</f>
        <v>0</v>
      </c>
      <c r="BL170" s="18" t="s">
        <v>157</v>
      </c>
      <c r="BM170" s="233" t="s">
        <v>701</v>
      </c>
    </row>
    <row r="171" s="2" customFormat="1">
      <c r="A171" s="40"/>
      <c r="B171" s="41"/>
      <c r="C171" s="42"/>
      <c r="D171" s="235" t="s">
        <v>146</v>
      </c>
      <c r="E171" s="42"/>
      <c r="F171" s="236" t="s">
        <v>666</v>
      </c>
      <c r="G171" s="42"/>
      <c r="H171" s="42"/>
      <c r="I171" s="237"/>
      <c r="J171" s="42"/>
      <c r="K171" s="42"/>
      <c r="L171" s="46"/>
      <c r="M171" s="238"/>
      <c r="N171" s="239"/>
      <c r="O171" s="93"/>
      <c r="P171" s="93"/>
      <c r="Q171" s="93"/>
      <c r="R171" s="93"/>
      <c r="S171" s="93"/>
      <c r="T171" s="94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146</v>
      </c>
      <c r="AU171" s="18" t="s">
        <v>94</v>
      </c>
    </row>
    <row r="172" s="13" customFormat="1">
      <c r="A172" s="13"/>
      <c r="B172" s="246"/>
      <c r="C172" s="247"/>
      <c r="D172" s="235" t="s">
        <v>233</v>
      </c>
      <c r="E172" s="247"/>
      <c r="F172" s="249" t="s">
        <v>702</v>
      </c>
      <c r="G172" s="247"/>
      <c r="H172" s="250">
        <v>112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6" t="s">
        <v>233</v>
      </c>
      <c r="AU172" s="256" t="s">
        <v>94</v>
      </c>
      <c r="AV172" s="13" t="s">
        <v>94</v>
      </c>
      <c r="AW172" s="13" t="s">
        <v>4</v>
      </c>
      <c r="AX172" s="13" t="s">
        <v>92</v>
      </c>
      <c r="AY172" s="256" t="s">
        <v>137</v>
      </c>
    </row>
    <row r="173" s="2" customFormat="1" ht="24.15" customHeight="1">
      <c r="A173" s="40"/>
      <c r="B173" s="41"/>
      <c r="C173" s="221" t="s">
        <v>204</v>
      </c>
      <c r="D173" s="221" t="s">
        <v>140</v>
      </c>
      <c r="E173" s="222" t="s">
        <v>703</v>
      </c>
      <c r="F173" s="223" t="s">
        <v>704</v>
      </c>
      <c r="G173" s="224" t="s">
        <v>168</v>
      </c>
      <c r="H173" s="225">
        <v>20</v>
      </c>
      <c r="I173" s="226"/>
      <c r="J173" s="227">
        <f>ROUND(I173*H173,2)</f>
        <v>0</v>
      </c>
      <c r="K173" s="228"/>
      <c r="L173" s="46"/>
      <c r="M173" s="229" t="s">
        <v>1</v>
      </c>
      <c r="N173" s="230" t="s">
        <v>49</v>
      </c>
      <c r="O173" s="93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3" t="s">
        <v>157</v>
      </c>
      <c r="AT173" s="233" t="s">
        <v>140</v>
      </c>
      <c r="AU173" s="233" t="s">
        <v>94</v>
      </c>
      <c r="AY173" s="18" t="s">
        <v>137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8" t="s">
        <v>92</v>
      </c>
      <c r="BK173" s="234">
        <f>ROUND(I173*H173,2)</f>
        <v>0</v>
      </c>
      <c r="BL173" s="18" t="s">
        <v>157</v>
      </c>
      <c r="BM173" s="233" t="s">
        <v>705</v>
      </c>
    </row>
    <row r="174" s="13" customFormat="1">
      <c r="A174" s="13"/>
      <c r="B174" s="246"/>
      <c r="C174" s="247"/>
      <c r="D174" s="235" t="s">
        <v>233</v>
      </c>
      <c r="E174" s="248" t="s">
        <v>1</v>
      </c>
      <c r="F174" s="249" t="s">
        <v>653</v>
      </c>
      <c r="G174" s="247"/>
      <c r="H174" s="250">
        <v>10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6" t="s">
        <v>233</v>
      </c>
      <c r="AU174" s="256" t="s">
        <v>94</v>
      </c>
      <c r="AV174" s="13" t="s">
        <v>94</v>
      </c>
      <c r="AW174" s="13" t="s">
        <v>40</v>
      </c>
      <c r="AX174" s="13" t="s">
        <v>84</v>
      </c>
      <c r="AY174" s="256" t="s">
        <v>137</v>
      </c>
    </row>
    <row r="175" s="13" customFormat="1">
      <c r="A175" s="13"/>
      <c r="B175" s="246"/>
      <c r="C175" s="247"/>
      <c r="D175" s="235" t="s">
        <v>233</v>
      </c>
      <c r="E175" s="248" t="s">
        <v>1</v>
      </c>
      <c r="F175" s="249" t="s">
        <v>654</v>
      </c>
      <c r="G175" s="247"/>
      <c r="H175" s="250">
        <v>10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233</v>
      </c>
      <c r="AU175" s="256" t="s">
        <v>94</v>
      </c>
      <c r="AV175" s="13" t="s">
        <v>94</v>
      </c>
      <c r="AW175" s="13" t="s">
        <v>40</v>
      </c>
      <c r="AX175" s="13" t="s">
        <v>84</v>
      </c>
      <c r="AY175" s="256" t="s">
        <v>137</v>
      </c>
    </row>
    <row r="176" s="15" customFormat="1">
      <c r="A176" s="15"/>
      <c r="B176" s="267"/>
      <c r="C176" s="268"/>
      <c r="D176" s="235" t="s">
        <v>233</v>
      </c>
      <c r="E176" s="269" t="s">
        <v>1</v>
      </c>
      <c r="F176" s="270" t="s">
        <v>257</v>
      </c>
      <c r="G176" s="268"/>
      <c r="H176" s="271">
        <v>20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7" t="s">
        <v>233</v>
      </c>
      <c r="AU176" s="277" t="s">
        <v>94</v>
      </c>
      <c r="AV176" s="15" t="s">
        <v>157</v>
      </c>
      <c r="AW176" s="15" t="s">
        <v>40</v>
      </c>
      <c r="AX176" s="15" t="s">
        <v>92</v>
      </c>
      <c r="AY176" s="277" t="s">
        <v>137</v>
      </c>
    </row>
    <row r="177" s="2" customFormat="1" ht="49.05" customHeight="1">
      <c r="A177" s="40"/>
      <c r="B177" s="41"/>
      <c r="C177" s="221" t="s">
        <v>298</v>
      </c>
      <c r="D177" s="221" t="s">
        <v>140</v>
      </c>
      <c r="E177" s="222" t="s">
        <v>706</v>
      </c>
      <c r="F177" s="223" t="s">
        <v>707</v>
      </c>
      <c r="G177" s="224" t="s">
        <v>168</v>
      </c>
      <c r="H177" s="225">
        <v>2240</v>
      </c>
      <c r="I177" s="226"/>
      <c r="J177" s="227">
        <f>ROUND(I177*H177,2)</f>
        <v>0</v>
      </c>
      <c r="K177" s="228"/>
      <c r="L177" s="46"/>
      <c r="M177" s="229" t="s">
        <v>1</v>
      </c>
      <c r="N177" s="230" t="s">
        <v>49</v>
      </c>
      <c r="O177" s="93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3" t="s">
        <v>157</v>
      </c>
      <c r="AT177" s="233" t="s">
        <v>140</v>
      </c>
      <c r="AU177" s="233" t="s">
        <v>94</v>
      </c>
      <c r="AY177" s="18" t="s">
        <v>137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8" t="s">
        <v>92</v>
      </c>
      <c r="BK177" s="234">
        <f>ROUND(I177*H177,2)</f>
        <v>0</v>
      </c>
      <c r="BL177" s="18" t="s">
        <v>157</v>
      </c>
      <c r="BM177" s="233" t="s">
        <v>708</v>
      </c>
    </row>
    <row r="178" s="2" customFormat="1">
      <c r="A178" s="40"/>
      <c r="B178" s="41"/>
      <c r="C178" s="42"/>
      <c r="D178" s="235" t="s">
        <v>146</v>
      </c>
      <c r="E178" s="42"/>
      <c r="F178" s="236" t="s">
        <v>666</v>
      </c>
      <c r="G178" s="42"/>
      <c r="H178" s="42"/>
      <c r="I178" s="237"/>
      <c r="J178" s="42"/>
      <c r="K178" s="42"/>
      <c r="L178" s="46"/>
      <c r="M178" s="238"/>
      <c r="N178" s="239"/>
      <c r="O178" s="93"/>
      <c r="P178" s="93"/>
      <c r="Q178" s="93"/>
      <c r="R178" s="93"/>
      <c r="S178" s="93"/>
      <c r="T178" s="94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8" t="s">
        <v>146</v>
      </c>
      <c r="AU178" s="18" t="s">
        <v>94</v>
      </c>
    </row>
    <row r="179" s="13" customFormat="1">
      <c r="A179" s="13"/>
      <c r="B179" s="246"/>
      <c r="C179" s="247"/>
      <c r="D179" s="235" t="s">
        <v>233</v>
      </c>
      <c r="E179" s="247"/>
      <c r="F179" s="249" t="s">
        <v>709</v>
      </c>
      <c r="G179" s="247"/>
      <c r="H179" s="250">
        <v>2240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6" t="s">
        <v>233</v>
      </c>
      <c r="AU179" s="256" t="s">
        <v>94</v>
      </c>
      <c r="AV179" s="13" t="s">
        <v>94</v>
      </c>
      <c r="AW179" s="13" t="s">
        <v>4</v>
      </c>
      <c r="AX179" s="13" t="s">
        <v>92</v>
      </c>
      <c r="AY179" s="256" t="s">
        <v>137</v>
      </c>
    </row>
    <row r="180" s="2" customFormat="1" ht="24.15" customHeight="1">
      <c r="A180" s="40"/>
      <c r="B180" s="41"/>
      <c r="C180" s="221" t="s">
        <v>8</v>
      </c>
      <c r="D180" s="221" t="s">
        <v>140</v>
      </c>
      <c r="E180" s="222" t="s">
        <v>710</v>
      </c>
      <c r="F180" s="223" t="s">
        <v>711</v>
      </c>
      <c r="G180" s="224" t="s">
        <v>168</v>
      </c>
      <c r="H180" s="225">
        <v>20</v>
      </c>
      <c r="I180" s="226"/>
      <c r="J180" s="227">
        <f>ROUND(I180*H180,2)</f>
        <v>0</v>
      </c>
      <c r="K180" s="228"/>
      <c r="L180" s="46"/>
      <c r="M180" s="229" t="s">
        <v>1</v>
      </c>
      <c r="N180" s="230" t="s">
        <v>49</v>
      </c>
      <c r="O180" s="93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3" t="s">
        <v>157</v>
      </c>
      <c r="AT180" s="233" t="s">
        <v>140</v>
      </c>
      <c r="AU180" s="233" t="s">
        <v>94</v>
      </c>
      <c r="AY180" s="18" t="s">
        <v>137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92</v>
      </c>
      <c r="BK180" s="234">
        <f>ROUND(I180*H180,2)</f>
        <v>0</v>
      </c>
      <c r="BL180" s="18" t="s">
        <v>157</v>
      </c>
      <c r="BM180" s="233" t="s">
        <v>712</v>
      </c>
    </row>
    <row r="181" s="13" customFormat="1">
      <c r="A181" s="13"/>
      <c r="B181" s="246"/>
      <c r="C181" s="247"/>
      <c r="D181" s="235" t="s">
        <v>233</v>
      </c>
      <c r="E181" s="248" t="s">
        <v>1</v>
      </c>
      <c r="F181" s="249" t="s">
        <v>713</v>
      </c>
      <c r="G181" s="247"/>
      <c r="H181" s="250">
        <v>20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6" t="s">
        <v>233</v>
      </c>
      <c r="AU181" s="256" t="s">
        <v>94</v>
      </c>
      <c r="AV181" s="13" t="s">
        <v>94</v>
      </c>
      <c r="AW181" s="13" t="s">
        <v>40</v>
      </c>
      <c r="AX181" s="13" t="s">
        <v>92</v>
      </c>
      <c r="AY181" s="256" t="s">
        <v>137</v>
      </c>
    </row>
    <row r="182" s="2" customFormat="1" ht="24.15" customHeight="1">
      <c r="A182" s="40"/>
      <c r="B182" s="41"/>
      <c r="C182" s="221" t="s">
        <v>309</v>
      </c>
      <c r="D182" s="221" t="s">
        <v>140</v>
      </c>
      <c r="E182" s="222" t="s">
        <v>714</v>
      </c>
      <c r="F182" s="223" t="s">
        <v>715</v>
      </c>
      <c r="G182" s="224" t="s">
        <v>168</v>
      </c>
      <c r="H182" s="225">
        <v>20</v>
      </c>
      <c r="I182" s="226"/>
      <c r="J182" s="227">
        <f>ROUND(I182*H182,2)</f>
        <v>0</v>
      </c>
      <c r="K182" s="228"/>
      <c r="L182" s="46"/>
      <c r="M182" s="229" t="s">
        <v>1</v>
      </c>
      <c r="N182" s="230" t="s">
        <v>49</v>
      </c>
      <c r="O182" s="93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3" t="s">
        <v>157</v>
      </c>
      <c r="AT182" s="233" t="s">
        <v>140</v>
      </c>
      <c r="AU182" s="233" t="s">
        <v>94</v>
      </c>
      <c r="AY182" s="18" t="s">
        <v>137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92</v>
      </c>
      <c r="BK182" s="234">
        <f>ROUND(I182*H182,2)</f>
        <v>0</v>
      </c>
      <c r="BL182" s="18" t="s">
        <v>157</v>
      </c>
      <c r="BM182" s="233" t="s">
        <v>716</v>
      </c>
    </row>
    <row r="183" s="12" customFormat="1" ht="22.8" customHeight="1">
      <c r="A183" s="12"/>
      <c r="B183" s="205"/>
      <c r="C183" s="206"/>
      <c r="D183" s="207" t="s">
        <v>83</v>
      </c>
      <c r="E183" s="219" t="s">
        <v>320</v>
      </c>
      <c r="F183" s="219" t="s">
        <v>321</v>
      </c>
      <c r="G183" s="206"/>
      <c r="H183" s="206"/>
      <c r="I183" s="209"/>
      <c r="J183" s="220">
        <f>BK183</f>
        <v>0</v>
      </c>
      <c r="K183" s="206"/>
      <c r="L183" s="211"/>
      <c r="M183" s="212"/>
      <c r="N183" s="213"/>
      <c r="O183" s="213"/>
      <c r="P183" s="214">
        <f>SUM(P184:P189)</f>
        <v>0</v>
      </c>
      <c r="Q183" s="213"/>
      <c r="R183" s="214">
        <f>SUM(R184:R189)</f>
        <v>0</v>
      </c>
      <c r="S183" s="213"/>
      <c r="T183" s="215">
        <f>SUM(T184:T189)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6" t="s">
        <v>92</v>
      </c>
      <c r="AT183" s="217" t="s">
        <v>83</v>
      </c>
      <c r="AU183" s="217" t="s">
        <v>92</v>
      </c>
      <c r="AY183" s="216" t="s">
        <v>137</v>
      </c>
      <c r="BK183" s="218">
        <f>SUM(BK184:BK189)</f>
        <v>0</v>
      </c>
    </row>
    <row r="184" s="2" customFormat="1" ht="37.8" customHeight="1">
      <c r="A184" s="40"/>
      <c r="B184" s="41"/>
      <c r="C184" s="221" t="s">
        <v>314</v>
      </c>
      <c r="D184" s="221" t="s">
        <v>140</v>
      </c>
      <c r="E184" s="222" t="s">
        <v>603</v>
      </c>
      <c r="F184" s="223" t="s">
        <v>604</v>
      </c>
      <c r="G184" s="224" t="s">
        <v>265</v>
      </c>
      <c r="H184" s="225">
        <v>4.0499999999999998</v>
      </c>
      <c r="I184" s="226"/>
      <c r="J184" s="227">
        <f>ROUND(I184*H184,2)</f>
        <v>0</v>
      </c>
      <c r="K184" s="228"/>
      <c r="L184" s="46"/>
      <c r="M184" s="229" t="s">
        <v>1</v>
      </c>
      <c r="N184" s="230" t="s">
        <v>49</v>
      </c>
      <c r="O184" s="93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3" t="s">
        <v>157</v>
      </c>
      <c r="AT184" s="233" t="s">
        <v>140</v>
      </c>
      <c r="AU184" s="233" t="s">
        <v>94</v>
      </c>
      <c r="AY184" s="18" t="s">
        <v>137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92</v>
      </c>
      <c r="BK184" s="234">
        <f>ROUND(I184*H184,2)</f>
        <v>0</v>
      </c>
      <c r="BL184" s="18" t="s">
        <v>157</v>
      </c>
      <c r="BM184" s="233" t="s">
        <v>717</v>
      </c>
    </row>
    <row r="185" s="2" customFormat="1">
      <c r="A185" s="40"/>
      <c r="B185" s="41"/>
      <c r="C185" s="42"/>
      <c r="D185" s="235" t="s">
        <v>146</v>
      </c>
      <c r="E185" s="42"/>
      <c r="F185" s="236" t="s">
        <v>718</v>
      </c>
      <c r="G185" s="42"/>
      <c r="H185" s="42"/>
      <c r="I185" s="237"/>
      <c r="J185" s="42"/>
      <c r="K185" s="42"/>
      <c r="L185" s="46"/>
      <c r="M185" s="238"/>
      <c r="N185" s="239"/>
      <c r="O185" s="93"/>
      <c r="P185" s="93"/>
      <c r="Q185" s="93"/>
      <c r="R185" s="93"/>
      <c r="S185" s="93"/>
      <c r="T185" s="94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8" t="s">
        <v>146</v>
      </c>
      <c r="AU185" s="18" t="s">
        <v>94</v>
      </c>
    </row>
    <row r="186" s="2" customFormat="1" ht="37.8" customHeight="1">
      <c r="A186" s="40"/>
      <c r="B186" s="41"/>
      <c r="C186" s="221" t="s">
        <v>322</v>
      </c>
      <c r="D186" s="221" t="s">
        <v>140</v>
      </c>
      <c r="E186" s="222" t="s">
        <v>607</v>
      </c>
      <c r="F186" s="223" t="s">
        <v>608</v>
      </c>
      <c r="G186" s="224" t="s">
        <v>265</v>
      </c>
      <c r="H186" s="225">
        <v>28.350000000000001</v>
      </c>
      <c r="I186" s="226"/>
      <c r="J186" s="227">
        <f>ROUND(I186*H186,2)</f>
        <v>0</v>
      </c>
      <c r="K186" s="228"/>
      <c r="L186" s="46"/>
      <c r="M186" s="229" t="s">
        <v>1</v>
      </c>
      <c r="N186" s="230" t="s">
        <v>49</v>
      </c>
      <c r="O186" s="93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3" t="s">
        <v>157</v>
      </c>
      <c r="AT186" s="233" t="s">
        <v>140</v>
      </c>
      <c r="AU186" s="233" t="s">
        <v>94</v>
      </c>
      <c r="AY186" s="18" t="s">
        <v>137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92</v>
      </c>
      <c r="BK186" s="234">
        <f>ROUND(I186*H186,2)</f>
        <v>0</v>
      </c>
      <c r="BL186" s="18" t="s">
        <v>157</v>
      </c>
      <c r="BM186" s="233" t="s">
        <v>719</v>
      </c>
    </row>
    <row r="187" s="2" customFormat="1">
      <c r="A187" s="40"/>
      <c r="B187" s="41"/>
      <c r="C187" s="42"/>
      <c r="D187" s="235" t="s">
        <v>146</v>
      </c>
      <c r="E187" s="42"/>
      <c r="F187" s="236" t="s">
        <v>331</v>
      </c>
      <c r="G187" s="42"/>
      <c r="H187" s="42"/>
      <c r="I187" s="237"/>
      <c r="J187" s="42"/>
      <c r="K187" s="42"/>
      <c r="L187" s="46"/>
      <c r="M187" s="238"/>
      <c r="N187" s="239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146</v>
      </c>
      <c r="AU187" s="18" t="s">
        <v>94</v>
      </c>
    </row>
    <row r="188" s="13" customFormat="1">
      <c r="A188" s="13"/>
      <c r="B188" s="246"/>
      <c r="C188" s="247"/>
      <c r="D188" s="235" t="s">
        <v>233</v>
      </c>
      <c r="E188" s="247"/>
      <c r="F188" s="249" t="s">
        <v>720</v>
      </c>
      <c r="G188" s="247"/>
      <c r="H188" s="250">
        <v>28.350000000000001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6" t="s">
        <v>233</v>
      </c>
      <c r="AU188" s="256" t="s">
        <v>94</v>
      </c>
      <c r="AV188" s="13" t="s">
        <v>94</v>
      </c>
      <c r="AW188" s="13" t="s">
        <v>4</v>
      </c>
      <c r="AX188" s="13" t="s">
        <v>92</v>
      </c>
      <c r="AY188" s="256" t="s">
        <v>137</v>
      </c>
    </row>
    <row r="189" s="2" customFormat="1" ht="44.25" customHeight="1">
      <c r="A189" s="40"/>
      <c r="B189" s="41"/>
      <c r="C189" s="221" t="s">
        <v>327</v>
      </c>
      <c r="D189" s="221" t="s">
        <v>140</v>
      </c>
      <c r="E189" s="222" t="s">
        <v>621</v>
      </c>
      <c r="F189" s="223" t="s">
        <v>264</v>
      </c>
      <c r="G189" s="224" t="s">
        <v>265</v>
      </c>
      <c r="H189" s="225">
        <v>4.0499999999999998</v>
      </c>
      <c r="I189" s="226"/>
      <c r="J189" s="227">
        <f>ROUND(I189*H189,2)</f>
        <v>0</v>
      </c>
      <c r="K189" s="228"/>
      <c r="L189" s="46"/>
      <c r="M189" s="303" t="s">
        <v>1</v>
      </c>
      <c r="N189" s="304" t="s">
        <v>49</v>
      </c>
      <c r="O189" s="242"/>
      <c r="P189" s="305">
        <f>O189*H189</f>
        <v>0</v>
      </c>
      <c r="Q189" s="305">
        <v>0</v>
      </c>
      <c r="R189" s="305">
        <f>Q189*H189</f>
        <v>0</v>
      </c>
      <c r="S189" s="305">
        <v>0</v>
      </c>
      <c r="T189" s="30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3" t="s">
        <v>157</v>
      </c>
      <c r="AT189" s="233" t="s">
        <v>140</v>
      </c>
      <c r="AU189" s="233" t="s">
        <v>94</v>
      </c>
      <c r="AY189" s="18" t="s">
        <v>137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92</v>
      </c>
      <c r="BK189" s="234">
        <f>ROUND(I189*H189,2)</f>
        <v>0</v>
      </c>
      <c r="BL189" s="18" t="s">
        <v>157</v>
      </c>
      <c r="BM189" s="233" t="s">
        <v>721</v>
      </c>
    </row>
    <row r="190" s="2" customFormat="1" ht="6.96" customHeight="1">
      <c r="A190" s="40"/>
      <c r="B190" s="68"/>
      <c r="C190" s="69"/>
      <c r="D190" s="69"/>
      <c r="E190" s="69"/>
      <c r="F190" s="69"/>
      <c r="G190" s="69"/>
      <c r="H190" s="69"/>
      <c r="I190" s="69"/>
      <c r="J190" s="69"/>
      <c r="K190" s="69"/>
      <c r="L190" s="46"/>
      <c r="M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</row>
  </sheetData>
  <sheetProtection sheet="1" autoFilter="0" formatColumns="0" formatRows="0" objects="1" scenarios="1" spinCount="100000" saltValue="NoBerS/8HWETtus2Fvzwt26f9dD1MW8gEVMOfSRmYbwJoWdL+Xf9Kc1llKVCGYhMfxcxhMaLZbpzP7YoH4uEuA==" hashValue="UKRVL+psSesrBlCRmfpbu2iZCvJF9oSMYik1j9WUi3/4av0QPqxVRMzg8fqW8rkzGzYEdC/f/0H8H7V3SXaXGQ==" algorithmName="SHA-512" password="C7C5"/>
  <autoFilter ref="C120:K18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94</v>
      </c>
    </row>
    <row r="4" s="1" customFormat="1" ht="24.96" customHeight="1">
      <c r="B4" s="21"/>
      <c r="D4" s="140" t="s">
        <v>108</v>
      </c>
      <c r="L4" s="21"/>
      <c r="M4" s="141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2" t="s">
        <v>16</v>
      </c>
      <c r="L6" s="21"/>
    </row>
    <row r="7" s="1" customFormat="1" ht="16.5" customHeight="1">
      <c r="B7" s="21"/>
      <c r="E7" s="143" t="str">
        <f>'Rekapitulace stavby'!K6</f>
        <v>Most ev.č. 19853-3 Dlouhý Újezd - rekonstrukce</v>
      </c>
      <c r="F7" s="142"/>
      <c r="G7" s="142"/>
      <c r="H7" s="142"/>
      <c r="L7" s="21"/>
    </row>
    <row r="8" s="2" customFormat="1" ht="12" customHeight="1">
      <c r="A8" s="40"/>
      <c r="B8" s="46"/>
      <c r="C8" s="40"/>
      <c r="D8" s="142" t="s">
        <v>109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4" t="s">
        <v>722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2" t="s">
        <v>18</v>
      </c>
      <c r="E11" s="40"/>
      <c r="F11" s="145" t="s">
        <v>19</v>
      </c>
      <c r="G11" s="40"/>
      <c r="H11" s="40"/>
      <c r="I11" s="142" t="s">
        <v>20</v>
      </c>
      <c r="J11" s="145" t="s">
        <v>21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2" t="s">
        <v>22</v>
      </c>
      <c r="E12" s="40"/>
      <c r="F12" s="145" t="s">
        <v>23</v>
      </c>
      <c r="G12" s="40"/>
      <c r="H12" s="40"/>
      <c r="I12" s="142" t="s">
        <v>24</v>
      </c>
      <c r="J12" s="146" t="str">
        <f>'Rekapitulace stavby'!AN8</f>
        <v>10. 1. 2023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244" t="s">
        <v>26</v>
      </c>
      <c r="E13" s="40"/>
      <c r="F13" s="245" t="s">
        <v>723</v>
      </c>
      <c r="G13" s="40"/>
      <c r="H13" s="40"/>
      <c r="I13" s="244" t="s">
        <v>28</v>
      </c>
      <c r="J13" s="245" t="s">
        <v>724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2" t="s">
        <v>30</v>
      </c>
      <c r="E14" s="40"/>
      <c r="F14" s="40"/>
      <c r="G14" s="40"/>
      <c r="H14" s="40"/>
      <c r="I14" s="142" t="s">
        <v>31</v>
      </c>
      <c r="J14" s="145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5" t="s">
        <v>33</v>
      </c>
      <c r="F15" s="40"/>
      <c r="G15" s="40"/>
      <c r="H15" s="40"/>
      <c r="I15" s="142" t="s">
        <v>34</v>
      </c>
      <c r="J15" s="145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2" t="s">
        <v>36</v>
      </c>
      <c r="E17" s="40"/>
      <c r="F17" s="40"/>
      <c r="G17" s="40"/>
      <c r="H17" s="40"/>
      <c r="I17" s="142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2" t="s">
        <v>38</v>
      </c>
      <c r="E20" s="40"/>
      <c r="F20" s="40"/>
      <c r="G20" s="40"/>
      <c r="H20" s="40"/>
      <c r="I20" s="142" t="s">
        <v>31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5" t="s">
        <v>39</v>
      </c>
      <c r="F21" s="40"/>
      <c r="G21" s="40"/>
      <c r="H21" s="40"/>
      <c r="I21" s="142" t="s">
        <v>34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2" t="s">
        <v>41</v>
      </c>
      <c r="E23" s="40"/>
      <c r="F23" s="40"/>
      <c r="G23" s="40"/>
      <c r="H23" s="40"/>
      <c r="I23" s="142" t="s">
        <v>31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5" t="s">
        <v>42</v>
      </c>
      <c r="F24" s="40"/>
      <c r="G24" s="40"/>
      <c r="H24" s="40"/>
      <c r="I24" s="142" t="s">
        <v>34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2" t="s">
        <v>43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44</v>
      </c>
      <c r="E30" s="40"/>
      <c r="F30" s="40"/>
      <c r="G30" s="40"/>
      <c r="H30" s="40"/>
      <c r="I30" s="40"/>
      <c r="J30" s="153">
        <f>ROUND(J126,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46</v>
      </c>
      <c r="G32" s="40"/>
      <c r="H32" s="40"/>
      <c r="I32" s="154" t="s">
        <v>45</v>
      </c>
      <c r="J32" s="154" t="s">
        <v>47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48</v>
      </c>
      <c r="E33" s="142" t="s">
        <v>49</v>
      </c>
      <c r="F33" s="156">
        <f>ROUND((SUM(BE126:BE375)),  2)</f>
        <v>0</v>
      </c>
      <c r="G33" s="40"/>
      <c r="H33" s="40"/>
      <c r="I33" s="157">
        <v>0.20999999999999999</v>
      </c>
      <c r="J33" s="156">
        <f>ROUND(((SUM(BE126:BE375))*I33),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2" t="s">
        <v>50</v>
      </c>
      <c r="F34" s="156">
        <f>ROUND((SUM(BF126:BF375)),  2)</f>
        <v>0</v>
      </c>
      <c r="G34" s="40"/>
      <c r="H34" s="40"/>
      <c r="I34" s="157">
        <v>0.14999999999999999</v>
      </c>
      <c r="J34" s="156">
        <f>ROUND(((SUM(BF126:BF375))*I34),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2" t="s">
        <v>51</v>
      </c>
      <c r="F35" s="156">
        <f>ROUND((SUM(BG126:BG375)),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2" t="s">
        <v>52</v>
      </c>
      <c r="F36" s="156">
        <f>ROUND((SUM(BH126:BH375)),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2" t="s">
        <v>53</v>
      </c>
      <c r="F37" s="156">
        <f>ROUND((SUM(BI126:BI375)),  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54</v>
      </c>
      <c r="E39" s="160"/>
      <c r="F39" s="160"/>
      <c r="G39" s="161" t="s">
        <v>55</v>
      </c>
      <c r="H39" s="162" t="s">
        <v>56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2" customFormat="1" ht="14.4" customHeight="1">
      <c r="B49" s="65"/>
      <c r="D49" s="165" t="s">
        <v>57</v>
      </c>
      <c r="E49" s="166"/>
      <c r="F49" s="166"/>
      <c r="G49" s="165" t="s">
        <v>58</v>
      </c>
      <c r="H49" s="166"/>
      <c r="I49" s="166"/>
      <c r="J49" s="166"/>
      <c r="K49" s="166"/>
      <c r="L49" s="65"/>
    </row>
    <row r="50">
      <c r="B50" s="21"/>
      <c r="L50" s="21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 s="2" customFormat="1">
      <c r="A60" s="40"/>
      <c r="B60" s="46"/>
      <c r="C60" s="40"/>
      <c r="D60" s="167" t="s">
        <v>59</v>
      </c>
      <c r="E60" s="168"/>
      <c r="F60" s="169" t="s">
        <v>60</v>
      </c>
      <c r="G60" s="167" t="s">
        <v>59</v>
      </c>
      <c r="H60" s="168"/>
      <c r="I60" s="168"/>
      <c r="J60" s="170" t="s">
        <v>60</v>
      </c>
      <c r="K60" s="168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>
      <c r="B61" s="21"/>
      <c r="L61" s="21"/>
    </row>
    <row r="62">
      <c r="B62" s="21"/>
      <c r="L62" s="21"/>
    </row>
    <row r="63">
      <c r="B63" s="21"/>
      <c r="L63" s="21"/>
    </row>
    <row r="64" s="2" customFormat="1">
      <c r="A64" s="40"/>
      <c r="B64" s="46"/>
      <c r="C64" s="40"/>
      <c r="D64" s="165" t="s">
        <v>61</v>
      </c>
      <c r="E64" s="171"/>
      <c r="F64" s="171"/>
      <c r="G64" s="165" t="s">
        <v>62</v>
      </c>
      <c r="H64" s="171"/>
      <c r="I64" s="171"/>
      <c r="J64" s="171"/>
      <c r="K64" s="171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>
      <c r="B65" s="21"/>
      <c r="L65" s="21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 s="2" customFormat="1">
      <c r="A75" s="40"/>
      <c r="B75" s="46"/>
      <c r="C75" s="40"/>
      <c r="D75" s="167" t="s">
        <v>59</v>
      </c>
      <c r="E75" s="168"/>
      <c r="F75" s="169" t="s">
        <v>60</v>
      </c>
      <c r="G75" s="167" t="s">
        <v>59</v>
      </c>
      <c r="H75" s="168"/>
      <c r="I75" s="168"/>
      <c r="J75" s="170" t="s">
        <v>60</v>
      </c>
      <c r="K75" s="168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4.4" customHeight="1">
      <c r="A76" s="40"/>
      <c r="B76" s="172"/>
      <c r="C76" s="173"/>
      <c r="D76" s="173"/>
      <c r="E76" s="173"/>
      <c r="F76" s="173"/>
      <c r="G76" s="173"/>
      <c r="H76" s="173"/>
      <c r="I76" s="173"/>
      <c r="J76" s="173"/>
      <c r="K76" s="173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="2" customFormat="1" ht="6.96" customHeight="1">
      <c r="A80" s="40"/>
      <c r="B80" s="174"/>
      <c r="C80" s="175"/>
      <c r="D80" s="175"/>
      <c r="E80" s="175"/>
      <c r="F80" s="175"/>
      <c r="G80" s="175"/>
      <c r="H80" s="175"/>
      <c r="I80" s="175"/>
      <c r="J80" s="175"/>
      <c r="K80" s="175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24.96" customHeight="1">
      <c r="A81" s="40"/>
      <c r="B81" s="41"/>
      <c r="C81" s="24" t="s">
        <v>111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176" t="str">
        <f>E7</f>
        <v>Most ev.č. 19853-3 Dlouhý Újezd - rekonstrukce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3" t="s">
        <v>109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6.5" customHeight="1">
      <c r="A86" s="40"/>
      <c r="B86" s="41"/>
      <c r="C86" s="42"/>
      <c r="D86" s="42"/>
      <c r="E86" s="78" t="str">
        <f>E9</f>
        <v>SO 201 - Most ev.č 19853-3 Dlouhý Újezd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22</v>
      </c>
      <c r="D88" s="42"/>
      <c r="E88" s="42"/>
      <c r="F88" s="28" t="str">
        <f>F12</f>
        <v>Dlouhý Újezd</v>
      </c>
      <c r="G88" s="42"/>
      <c r="H88" s="42"/>
      <c r="I88" s="33" t="s">
        <v>24</v>
      </c>
      <c r="J88" s="81" t="str">
        <f>IF(J12="","",J12)</f>
        <v>10. 1. 2023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Správa a údržba silnic Plzeňského kraje, p.o.</v>
      </c>
      <c r="G90" s="42"/>
      <c r="H90" s="42"/>
      <c r="I90" s="33" t="s">
        <v>38</v>
      </c>
      <c r="J90" s="38" t="str">
        <f>E21</f>
        <v>VIN Consult, s.r.o.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41</v>
      </c>
      <c r="J91" s="38" t="str">
        <f>E24</f>
        <v>B.Gruntorádová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29.28" customHeight="1">
      <c r="A93" s="40"/>
      <c r="B93" s="41"/>
      <c r="C93" s="177" t="s">
        <v>112</v>
      </c>
      <c r="D93" s="178"/>
      <c r="E93" s="178"/>
      <c r="F93" s="178"/>
      <c r="G93" s="178"/>
      <c r="H93" s="178"/>
      <c r="I93" s="178"/>
      <c r="J93" s="179" t="s">
        <v>113</v>
      </c>
      <c r="K93" s="178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22.8" customHeight="1">
      <c r="A95" s="40"/>
      <c r="B95" s="41"/>
      <c r="C95" s="180" t="s">
        <v>114</v>
      </c>
      <c r="D95" s="42"/>
      <c r="E95" s="42"/>
      <c r="F95" s="42"/>
      <c r="G95" s="42"/>
      <c r="H95" s="42"/>
      <c r="I95" s="42"/>
      <c r="J95" s="112">
        <f>J126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115</v>
      </c>
    </row>
    <row r="96" s="9" customFormat="1" ht="24.96" customHeight="1">
      <c r="A96" s="9"/>
      <c r="B96" s="181"/>
      <c r="C96" s="182"/>
      <c r="D96" s="183" t="s">
        <v>211</v>
      </c>
      <c r="E96" s="184"/>
      <c r="F96" s="184"/>
      <c r="G96" s="184"/>
      <c r="H96" s="184"/>
      <c r="I96" s="184"/>
      <c r="J96" s="185">
        <f>J127</f>
        <v>0</v>
      </c>
      <c r="K96" s="182"/>
      <c r="L96" s="186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="10" customFormat="1" ht="19.92" customHeight="1">
      <c r="A97" s="10"/>
      <c r="B97" s="187"/>
      <c r="C97" s="188"/>
      <c r="D97" s="189" t="s">
        <v>212</v>
      </c>
      <c r="E97" s="190"/>
      <c r="F97" s="190"/>
      <c r="G97" s="190"/>
      <c r="H97" s="190"/>
      <c r="I97" s="190"/>
      <c r="J97" s="191">
        <f>J128</f>
        <v>0</v>
      </c>
      <c r="K97" s="188"/>
      <c r="L97" s="19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7"/>
      <c r="C98" s="188"/>
      <c r="D98" s="189" t="s">
        <v>725</v>
      </c>
      <c r="E98" s="190"/>
      <c r="F98" s="190"/>
      <c r="G98" s="190"/>
      <c r="H98" s="190"/>
      <c r="I98" s="190"/>
      <c r="J98" s="191">
        <f>J171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7"/>
      <c r="C99" s="188"/>
      <c r="D99" s="189" t="s">
        <v>726</v>
      </c>
      <c r="E99" s="190"/>
      <c r="F99" s="190"/>
      <c r="G99" s="190"/>
      <c r="H99" s="190"/>
      <c r="I99" s="190"/>
      <c r="J99" s="191">
        <f>J195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7"/>
      <c r="C100" s="188"/>
      <c r="D100" s="189" t="s">
        <v>375</v>
      </c>
      <c r="E100" s="190"/>
      <c r="F100" s="190"/>
      <c r="G100" s="190"/>
      <c r="H100" s="190"/>
      <c r="I100" s="190"/>
      <c r="J100" s="191">
        <f>J244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7"/>
      <c r="C101" s="188"/>
      <c r="D101" s="189" t="s">
        <v>376</v>
      </c>
      <c r="E101" s="190"/>
      <c r="F101" s="190"/>
      <c r="G101" s="190"/>
      <c r="H101" s="190"/>
      <c r="I101" s="190"/>
      <c r="J101" s="191">
        <f>J274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7"/>
      <c r="C102" s="188"/>
      <c r="D102" s="189" t="s">
        <v>727</v>
      </c>
      <c r="E102" s="190"/>
      <c r="F102" s="190"/>
      <c r="G102" s="190"/>
      <c r="H102" s="190"/>
      <c r="I102" s="190"/>
      <c r="J102" s="191">
        <f>J278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7"/>
      <c r="C103" s="188"/>
      <c r="D103" s="189" t="s">
        <v>213</v>
      </c>
      <c r="E103" s="190"/>
      <c r="F103" s="190"/>
      <c r="G103" s="190"/>
      <c r="H103" s="190"/>
      <c r="I103" s="190"/>
      <c r="J103" s="191">
        <f>J287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7"/>
      <c r="C104" s="188"/>
      <c r="D104" s="189" t="s">
        <v>215</v>
      </c>
      <c r="E104" s="190"/>
      <c r="F104" s="190"/>
      <c r="G104" s="190"/>
      <c r="H104" s="190"/>
      <c r="I104" s="190"/>
      <c r="J104" s="191">
        <f>J310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1"/>
      <c r="C105" s="182"/>
      <c r="D105" s="183" t="s">
        <v>216</v>
      </c>
      <c r="E105" s="184"/>
      <c r="F105" s="184"/>
      <c r="G105" s="184"/>
      <c r="H105" s="184"/>
      <c r="I105" s="184"/>
      <c r="J105" s="185">
        <f>J313</f>
        <v>0</v>
      </c>
      <c r="K105" s="182"/>
      <c r="L105" s="18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7"/>
      <c r="C106" s="188"/>
      <c r="D106" s="189" t="s">
        <v>217</v>
      </c>
      <c r="E106" s="190"/>
      <c r="F106" s="190"/>
      <c r="G106" s="190"/>
      <c r="H106" s="190"/>
      <c r="I106" s="190"/>
      <c r="J106" s="191">
        <f>J314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6.96" customHeight="1">
      <c r="A108" s="40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12" s="2" customFormat="1" ht="6.96" customHeight="1">
      <c r="A112" s="40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24.96" customHeight="1">
      <c r="A113" s="40"/>
      <c r="B113" s="41"/>
      <c r="C113" s="24" t="s">
        <v>121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6.96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2" customHeight="1">
      <c r="A115" s="40"/>
      <c r="B115" s="41"/>
      <c r="C115" s="33" t="s">
        <v>16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6.5" customHeight="1">
      <c r="A116" s="40"/>
      <c r="B116" s="41"/>
      <c r="C116" s="42"/>
      <c r="D116" s="42"/>
      <c r="E116" s="176" t="str">
        <f>E7</f>
        <v>Most ev.č. 19853-3 Dlouhý Újezd - rekonstrukce</v>
      </c>
      <c r="F116" s="33"/>
      <c r="G116" s="33"/>
      <c r="H116" s="33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2" customHeight="1">
      <c r="A117" s="40"/>
      <c r="B117" s="41"/>
      <c r="C117" s="33" t="s">
        <v>109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6.5" customHeight="1">
      <c r="A118" s="40"/>
      <c r="B118" s="41"/>
      <c r="C118" s="42"/>
      <c r="D118" s="42"/>
      <c r="E118" s="78" t="str">
        <f>E9</f>
        <v>SO 201 - Most ev.č 19853-3 Dlouhý Újezd</v>
      </c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6.96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12" customHeight="1">
      <c r="A120" s="40"/>
      <c r="B120" s="41"/>
      <c r="C120" s="33" t="s">
        <v>22</v>
      </c>
      <c r="D120" s="42"/>
      <c r="E120" s="42"/>
      <c r="F120" s="28" t="str">
        <f>F12</f>
        <v>Dlouhý Újezd</v>
      </c>
      <c r="G120" s="42"/>
      <c r="H120" s="42"/>
      <c r="I120" s="33" t="s">
        <v>24</v>
      </c>
      <c r="J120" s="81" t="str">
        <f>IF(J12="","",J12)</f>
        <v>10. 1. 2023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6.96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2" customFormat="1" ht="15.15" customHeight="1">
      <c r="A122" s="40"/>
      <c r="B122" s="41"/>
      <c r="C122" s="33" t="s">
        <v>30</v>
      </c>
      <c r="D122" s="42"/>
      <c r="E122" s="42"/>
      <c r="F122" s="28" t="str">
        <f>E15</f>
        <v>Správa a údržba silnic Plzeňského kraje, p.o.</v>
      </c>
      <c r="G122" s="42"/>
      <c r="H122" s="42"/>
      <c r="I122" s="33" t="s">
        <v>38</v>
      </c>
      <c r="J122" s="38" t="str">
        <f>E21</f>
        <v>VIN Consult, s.r.o.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="2" customFormat="1" ht="15.15" customHeight="1">
      <c r="A123" s="40"/>
      <c r="B123" s="41"/>
      <c r="C123" s="33" t="s">
        <v>36</v>
      </c>
      <c r="D123" s="42"/>
      <c r="E123" s="42"/>
      <c r="F123" s="28" t="str">
        <f>IF(E18="","",E18)</f>
        <v>Vyplň údaj</v>
      </c>
      <c r="G123" s="42"/>
      <c r="H123" s="42"/>
      <c r="I123" s="33" t="s">
        <v>41</v>
      </c>
      <c r="J123" s="38" t="str">
        <f>E24</f>
        <v>B.Gruntorádová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2" customFormat="1" ht="10.32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="11" customFormat="1" ht="29.28" customHeight="1">
      <c r="A125" s="193"/>
      <c r="B125" s="194"/>
      <c r="C125" s="195" t="s">
        <v>122</v>
      </c>
      <c r="D125" s="196" t="s">
        <v>69</v>
      </c>
      <c r="E125" s="196" t="s">
        <v>65</v>
      </c>
      <c r="F125" s="196" t="s">
        <v>66</v>
      </c>
      <c r="G125" s="196" t="s">
        <v>123</v>
      </c>
      <c r="H125" s="196" t="s">
        <v>124</v>
      </c>
      <c r="I125" s="196" t="s">
        <v>125</v>
      </c>
      <c r="J125" s="197" t="s">
        <v>113</v>
      </c>
      <c r="K125" s="198" t="s">
        <v>126</v>
      </c>
      <c r="L125" s="199"/>
      <c r="M125" s="102" t="s">
        <v>1</v>
      </c>
      <c r="N125" s="103" t="s">
        <v>48</v>
      </c>
      <c r="O125" s="103" t="s">
        <v>127</v>
      </c>
      <c r="P125" s="103" t="s">
        <v>128</v>
      </c>
      <c r="Q125" s="103" t="s">
        <v>129</v>
      </c>
      <c r="R125" s="103" t="s">
        <v>130</v>
      </c>
      <c r="S125" s="103" t="s">
        <v>131</v>
      </c>
      <c r="T125" s="104" t="s">
        <v>132</v>
      </c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</row>
    <row r="126" s="2" customFormat="1" ht="22.8" customHeight="1">
      <c r="A126" s="40"/>
      <c r="B126" s="41"/>
      <c r="C126" s="109" t="s">
        <v>133</v>
      </c>
      <c r="D126" s="42"/>
      <c r="E126" s="42"/>
      <c r="F126" s="42"/>
      <c r="G126" s="42"/>
      <c r="H126" s="42"/>
      <c r="I126" s="42"/>
      <c r="J126" s="200">
        <f>BK126</f>
        <v>0</v>
      </c>
      <c r="K126" s="42"/>
      <c r="L126" s="46"/>
      <c r="M126" s="105"/>
      <c r="N126" s="201"/>
      <c r="O126" s="106"/>
      <c r="P126" s="202">
        <f>P127+P313</f>
        <v>0</v>
      </c>
      <c r="Q126" s="106"/>
      <c r="R126" s="202">
        <f>R127+R313</f>
        <v>548.79775006000011</v>
      </c>
      <c r="S126" s="106"/>
      <c r="T126" s="203">
        <f>T127+T313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83</v>
      </c>
      <c r="AU126" s="18" t="s">
        <v>115</v>
      </c>
      <c r="BK126" s="204">
        <f>BK127+BK313</f>
        <v>0</v>
      </c>
    </row>
    <row r="127" s="12" customFormat="1" ht="25.92" customHeight="1">
      <c r="A127" s="12"/>
      <c r="B127" s="205"/>
      <c r="C127" s="206"/>
      <c r="D127" s="207" t="s">
        <v>83</v>
      </c>
      <c r="E127" s="208" t="s">
        <v>218</v>
      </c>
      <c r="F127" s="208" t="s">
        <v>219</v>
      </c>
      <c r="G127" s="206"/>
      <c r="H127" s="206"/>
      <c r="I127" s="209"/>
      <c r="J127" s="210">
        <f>BK127</f>
        <v>0</v>
      </c>
      <c r="K127" s="206"/>
      <c r="L127" s="211"/>
      <c r="M127" s="212"/>
      <c r="N127" s="213"/>
      <c r="O127" s="213"/>
      <c r="P127" s="214">
        <f>P128+P171+P195+P244+P274+P278+P287+P310</f>
        <v>0</v>
      </c>
      <c r="Q127" s="213"/>
      <c r="R127" s="214">
        <f>R128+R171+R195+R244+R274+R278+R287+R310</f>
        <v>547.97528066000007</v>
      </c>
      <c r="S127" s="213"/>
      <c r="T127" s="215">
        <f>T128+T171+T195+T244+T274+T278+T287+T310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6" t="s">
        <v>92</v>
      </c>
      <c r="AT127" s="217" t="s">
        <v>83</v>
      </c>
      <c r="AU127" s="217" t="s">
        <v>84</v>
      </c>
      <c r="AY127" s="216" t="s">
        <v>137</v>
      </c>
      <c r="BK127" s="218">
        <f>BK128+BK171+BK195+BK244+BK274+BK278+BK287+BK310</f>
        <v>0</v>
      </c>
    </row>
    <row r="128" s="12" customFormat="1" ht="22.8" customHeight="1">
      <c r="A128" s="12"/>
      <c r="B128" s="205"/>
      <c r="C128" s="206"/>
      <c r="D128" s="207" t="s">
        <v>83</v>
      </c>
      <c r="E128" s="219" t="s">
        <v>92</v>
      </c>
      <c r="F128" s="219" t="s">
        <v>220</v>
      </c>
      <c r="G128" s="206"/>
      <c r="H128" s="206"/>
      <c r="I128" s="209"/>
      <c r="J128" s="220">
        <f>BK128</f>
        <v>0</v>
      </c>
      <c r="K128" s="206"/>
      <c r="L128" s="211"/>
      <c r="M128" s="212"/>
      <c r="N128" s="213"/>
      <c r="O128" s="213"/>
      <c r="P128" s="214">
        <f>SUM(P129:P170)</f>
        <v>0</v>
      </c>
      <c r="Q128" s="213"/>
      <c r="R128" s="214">
        <f>SUM(R129:R170)</f>
        <v>2.8799999999999999</v>
      </c>
      <c r="S128" s="213"/>
      <c r="T128" s="215">
        <f>SUM(T129:T170)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92</v>
      </c>
      <c r="AT128" s="217" t="s">
        <v>83</v>
      </c>
      <c r="AU128" s="217" t="s">
        <v>92</v>
      </c>
      <c r="AY128" s="216" t="s">
        <v>137</v>
      </c>
      <c r="BK128" s="218">
        <f>SUM(BK129:BK170)</f>
        <v>0</v>
      </c>
    </row>
    <row r="129" s="2" customFormat="1" ht="16.5" customHeight="1">
      <c r="A129" s="40"/>
      <c r="B129" s="41"/>
      <c r="C129" s="221" t="s">
        <v>92</v>
      </c>
      <c r="D129" s="221" t="s">
        <v>140</v>
      </c>
      <c r="E129" s="222" t="s">
        <v>728</v>
      </c>
      <c r="F129" s="223" t="s">
        <v>729</v>
      </c>
      <c r="G129" s="224" t="s">
        <v>265</v>
      </c>
      <c r="H129" s="225">
        <v>400.19999999999999</v>
      </c>
      <c r="I129" s="226"/>
      <c r="J129" s="227">
        <f>ROUND(I129*H129,2)</f>
        <v>0</v>
      </c>
      <c r="K129" s="228"/>
      <c r="L129" s="46"/>
      <c r="M129" s="229" t="s">
        <v>1</v>
      </c>
      <c r="N129" s="230" t="s">
        <v>49</v>
      </c>
      <c r="O129" s="93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3" t="s">
        <v>157</v>
      </c>
      <c r="AT129" s="233" t="s">
        <v>140</v>
      </c>
      <c r="AU129" s="233" t="s">
        <v>94</v>
      </c>
      <c r="AY129" s="18" t="s">
        <v>137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8" t="s">
        <v>92</v>
      </c>
      <c r="BK129" s="234">
        <f>ROUND(I129*H129,2)</f>
        <v>0</v>
      </c>
      <c r="BL129" s="18" t="s">
        <v>157</v>
      </c>
      <c r="BM129" s="233" t="s">
        <v>730</v>
      </c>
    </row>
    <row r="130" s="2" customFormat="1">
      <c r="A130" s="40"/>
      <c r="B130" s="41"/>
      <c r="C130" s="42"/>
      <c r="D130" s="235" t="s">
        <v>146</v>
      </c>
      <c r="E130" s="42"/>
      <c r="F130" s="236" t="s">
        <v>731</v>
      </c>
      <c r="G130" s="42"/>
      <c r="H130" s="42"/>
      <c r="I130" s="237"/>
      <c r="J130" s="42"/>
      <c r="K130" s="42"/>
      <c r="L130" s="46"/>
      <c r="M130" s="238"/>
      <c r="N130" s="239"/>
      <c r="O130" s="93"/>
      <c r="P130" s="93"/>
      <c r="Q130" s="93"/>
      <c r="R130" s="93"/>
      <c r="S130" s="93"/>
      <c r="T130" s="94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146</v>
      </c>
      <c r="AU130" s="18" t="s">
        <v>94</v>
      </c>
    </row>
    <row r="131" s="13" customFormat="1">
      <c r="A131" s="13"/>
      <c r="B131" s="246"/>
      <c r="C131" s="247"/>
      <c r="D131" s="235" t="s">
        <v>233</v>
      </c>
      <c r="E131" s="248" t="s">
        <v>1</v>
      </c>
      <c r="F131" s="249" t="s">
        <v>732</v>
      </c>
      <c r="G131" s="247"/>
      <c r="H131" s="250">
        <v>120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6" t="s">
        <v>233</v>
      </c>
      <c r="AU131" s="256" t="s">
        <v>94</v>
      </c>
      <c r="AV131" s="13" t="s">
        <v>94</v>
      </c>
      <c r="AW131" s="13" t="s">
        <v>40</v>
      </c>
      <c r="AX131" s="13" t="s">
        <v>84</v>
      </c>
      <c r="AY131" s="256" t="s">
        <v>137</v>
      </c>
    </row>
    <row r="132" s="13" customFormat="1">
      <c r="A132" s="13"/>
      <c r="B132" s="246"/>
      <c r="C132" s="247"/>
      <c r="D132" s="235" t="s">
        <v>233</v>
      </c>
      <c r="E132" s="248" t="s">
        <v>1</v>
      </c>
      <c r="F132" s="249" t="s">
        <v>733</v>
      </c>
      <c r="G132" s="247"/>
      <c r="H132" s="250">
        <v>80.099999999999994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6" t="s">
        <v>233</v>
      </c>
      <c r="AU132" s="256" t="s">
        <v>94</v>
      </c>
      <c r="AV132" s="13" t="s">
        <v>94</v>
      </c>
      <c r="AW132" s="13" t="s">
        <v>40</v>
      </c>
      <c r="AX132" s="13" t="s">
        <v>84</v>
      </c>
      <c r="AY132" s="256" t="s">
        <v>137</v>
      </c>
    </row>
    <row r="133" s="15" customFormat="1">
      <c r="A133" s="15"/>
      <c r="B133" s="267"/>
      <c r="C133" s="268"/>
      <c r="D133" s="235" t="s">
        <v>233</v>
      </c>
      <c r="E133" s="269" t="s">
        <v>1</v>
      </c>
      <c r="F133" s="270" t="s">
        <v>257</v>
      </c>
      <c r="G133" s="268"/>
      <c r="H133" s="271">
        <v>200.09999999999999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7" t="s">
        <v>233</v>
      </c>
      <c r="AU133" s="277" t="s">
        <v>94</v>
      </c>
      <c r="AV133" s="15" t="s">
        <v>157</v>
      </c>
      <c r="AW133" s="15" t="s">
        <v>40</v>
      </c>
      <c r="AX133" s="15" t="s">
        <v>92</v>
      </c>
      <c r="AY133" s="277" t="s">
        <v>137</v>
      </c>
    </row>
    <row r="134" s="13" customFormat="1">
      <c r="A134" s="13"/>
      <c r="B134" s="246"/>
      <c r="C134" s="247"/>
      <c r="D134" s="235" t="s">
        <v>233</v>
      </c>
      <c r="E134" s="247"/>
      <c r="F134" s="249" t="s">
        <v>734</v>
      </c>
      <c r="G134" s="247"/>
      <c r="H134" s="250">
        <v>400.19999999999999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6" t="s">
        <v>233</v>
      </c>
      <c r="AU134" s="256" t="s">
        <v>94</v>
      </c>
      <c r="AV134" s="13" t="s">
        <v>94</v>
      </c>
      <c r="AW134" s="13" t="s">
        <v>4</v>
      </c>
      <c r="AX134" s="13" t="s">
        <v>92</v>
      </c>
      <c r="AY134" s="256" t="s">
        <v>137</v>
      </c>
    </row>
    <row r="135" s="2" customFormat="1" ht="37.8" customHeight="1">
      <c r="A135" s="40"/>
      <c r="B135" s="41"/>
      <c r="C135" s="221" t="s">
        <v>94</v>
      </c>
      <c r="D135" s="221" t="s">
        <v>140</v>
      </c>
      <c r="E135" s="222" t="s">
        <v>735</v>
      </c>
      <c r="F135" s="223" t="s">
        <v>736</v>
      </c>
      <c r="G135" s="224" t="s">
        <v>237</v>
      </c>
      <c r="H135" s="225">
        <v>200.09999999999999</v>
      </c>
      <c r="I135" s="226"/>
      <c r="J135" s="227">
        <f>ROUND(I135*H135,2)</f>
        <v>0</v>
      </c>
      <c r="K135" s="228"/>
      <c r="L135" s="46"/>
      <c r="M135" s="229" t="s">
        <v>1</v>
      </c>
      <c r="N135" s="230" t="s">
        <v>49</v>
      </c>
      <c r="O135" s="93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3" t="s">
        <v>157</v>
      </c>
      <c r="AT135" s="233" t="s">
        <v>140</v>
      </c>
      <c r="AU135" s="233" t="s">
        <v>94</v>
      </c>
      <c r="AY135" s="18" t="s">
        <v>137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92</v>
      </c>
      <c r="BK135" s="234">
        <f>ROUND(I135*H135,2)</f>
        <v>0</v>
      </c>
      <c r="BL135" s="18" t="s">
        <v>157</v>
      </c>
      <c r="BM135" s="233" t="s">
        <v>737</v>
      </c>
    </row>
    <row r="136" s="13" customFormat="1">
      <c r="A136" s="13"/>
      <c r="B136" s="246"/>
      <c r="C136" s="247"/>
      <c r="D136" s="235" t="s">
        <v>233</v>
      </c>
      <c r="E136" s="248" t="s">
        <v>1</v>
      </c>
      <c r="F136" s="249" t="s">
        <v>738</v>
      </c>
      <c r="G136" s="247"/>
      <c r="H136" s="250">
        <v>200.09999999999999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6" t="s">
        <v>233</v>
      </c>
      <c r="AU136" s="256" t="s">
        <v>94</v>
      </c>
      <c r="AV136" s="13" t="s">
        <v>94</v>
      </c>
      <c r="AW136" s="13" t="s">
        <v>40</v>
      </c>
      <c r="AX136" s="13" t="s">
        <v>92</v>
      </c>
      <c r="AY136" s="256" t="s">
        <v>137</v>
      </c>
    </row>
    <row r="137" s="2" customFormat="1" ht="24.15" customHeight="1">
      <c r="A137" s="40"/>
      <c r="B137" s="41"/>
      <c r="C137" s="221" t="s">
        <v>152</v>
      </c>
      <c r="D137" s="221" t="s">
        <v>140</v>
      </c>
      <c r="E137" s="222" t="s">
        <v>739</v>
      </c>
      <c r="F137" s="223" t="s">
        <v>740</v>
      </c>
      <c r="G137" s="224" t="s">
        <v>237</v>
      </c>
      <c r="H137" s="225">
        <v>7.5</v>
      </c>
      <c r="I137" s="226"/>
      <c r="J137" s="227">
        <f>ROUND(I137*H137,2)</f>
        <v>0</v>
      </c>
      <c r="K137" s="228"/>
      <c r="L137" s="46"/>
      <c r="M137" s="229" t="s">
        <v>1</v>
      </c>
      <c r="N137" s="230" t="s">
        <v>49</v>
      </c>
      <c r="O137" s="93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3" t="s">
        <v>157</v>
      </c>
      <c r="AT137" s="233" t="s">
        <v>140</v>
      </c>
      <c r="AU137" s="233" t="s">
        <v>94</v>
      </c>
      <c r="AY137" s="18" t="s">
        <v>137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8" t="s">
        <v>92</v>
      </c>
      <c r="BK137" s="234">
        <f>ROUND(I137*H137,2)</f>
        <v>0</v>
      </c>
      <c r="BL137" s="18" t="s">
        <v>157</v>
      </c>
      <c r="BM137" s="233" t="s">
        <v>741</v>
      </c>
    </row>
    <row r="138" s="13" customFormat="1">
      <c r="A138" s="13"/>
      <c r="B138" s="246"/>
      <c r="C138" s="247"/>
      <c r="D138" s="235" t="s">
        <v>233</v>
      </c>
      <c r="E138" s="248" t="s">
        <v>1</v>
      </c>
      <c r="F138" s="249" t="s">
        <v>742</v>
      </c>
      <c r="G138" s="247"/>
      <c r="H138" s="250">
        <v>7.5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233</v>
      </c>
      <c r="AU138" s="256" t="s">
        <v>94</v>
      </c>
      <c r="AV138" s="13" t="s">
        <v>94</v>
      </c>
      <c r="AW138" s="13" t="s">
        <v>40</v>
      </c>
      <c r="AX138" s="13" t="s">
        <v>92</v>
      </c>
      <c r="AY138" s="256" t="s">
        <v>137</v>
      </c>
    </row>
    <row r="139" s="2" customFormat="1" ht="44.25" customHeight="1">
      <c r="A139" s="40"/>
      <c r="B139" s="41"/>
      <c r="C139" s="221" t="s">
        <v>157</v>
      </c>
      <c r="D139" s="221" t="s">
        <v>140</v>
      </c>
      <c r="E139" s="222" t="s">
        <v>247</v>
      </c>
      <c r="F139" s="223" t="s">
        <v>248</v>
      </c>
      <c r="G139" s="224" t="s">
        <v>237</v>
      </c>
      <c r="H139" s="225">
        <v>12</v>
      </c>
      <c r="I139" s="226"/>
      <c r="J139" s="227">
        <f>ROUND(I139*H139,2)</f>
        <v>0</v>
      </c>
      <c r="K139" s="228"/>
      <c r="L139" s="46"/>
      <c r="M139" s="229" t="s">
        <v>1</v>
      </c>
      <c r="N139" s="230" t="s">
        <v>49</v>
      </c>
      <c r="O139" s="93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3" t="s">
        <v>157</v>
      </c>
      <c r="AT139" s="233" t="s">
        <v>140</v>
      </c>
      <c r="AU139" s="233" t="s">
        <v>94</v>
      </c>
      <c r="AY139" s="18" t="s">
        <v>137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92</v>
      </c>
      <c r="BK139" s="234">
        <f>ROUND(I139*H139,2)</f>
        <v>0</v>
      </c>
      <c r="BL139" s="18" t="s">
        <v>157</v>
      </c>
      <c r="BM139" s="233" t="s">
        <v>743</v>
      </c>
    </row>
    <row r="140" s="2" customFormat="1">
      <c r="A140" s="40"/>
      <c r="B140" s="41"/>
      <c r="C140" s="42"/>
      <c r="D140" s="235" t="s">
        <v>146</v>
      </c>
      <c r="E140" s="42"/>
      <c r="F140" s="236" t="s">
        <v>744</v>
      </c>
      <c r="G140" s="42"/>
      <c r="H140" s="42"/>
      <c r="I140" s="237"/>
      <c r="J140" s="42"/>
      <c r="K140" s="42"/>
      <c r="L140" s="46"/>
      <c r="M140" s="238"/>
      <c r="N140" s="239"/>
      <c r="O140" s="93"/>
      <c r="P140" s="93"/>
      <c r="Q140" s="93"/>
      <c r="R140" s="93"/>
      <c r="S140" s="93"/>
      <c r="T140" s="94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146</v>
      </c>
      <c r="AU140" s="18" t="s">
        <v>94</v>
      </c>
    </row>
    <row r="141" s="13" customFormat="1">
      <c r="A141" s="13"/>
      <c r="B141" s="246"/>
      <c r="C141" s="247"/>
      <c r="D141" s="235" t="s">
        <v>233</v>
      </c>
      <c r="E141" s="248" t="s">
        <v>1</v>
      </c>
      <c r="F141" s="249" t="s">
        <v>745</v>
      </c>
      <c r="G141" s="247"/>
      <c r="H141" s="250">
        <v>12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6" t="s">
        <v>233</v>
      </c>
      <c r="AU141" s="256" t="s">
        <v>94</v>
      </c>
      <c r="AV141" s="13" t="s">
        <v>94</v>
      </c>
      <c r="AW141" s="13" t="s">
        <v>40</v>
      </c>
      <c r="AX141" s="13" t="s">
        <v>92</v>
      </c>
      <c r="AY141" s="256" t="s">
        <v>137</v>
      </c>
    </row>
    <row r="142" s="2" customFormat="1" ht="37.8" customHeight="1">
      <c r="A142" s="40"/>
      <c r="B142" s="41"/>
      <c r="C142" s="221" t="s">
        <v>136</v>
      </c>
      <c r="D142" s="221" t="s">
        <v>140</v>
      </c>
      <c r="E142" s="222" t="s">
        <v>746</v>
      </c>
      <c r="F142" s="223" t="s">
        <v>747</v>
      </c>
      <c r="G142" s="224" t="s">
        <v>237</v>
      </c>
      <c r="H142" s="225">
        <v>7.5</v>
      </c>
      <c r="I142" s="226"/>
      <c r="J142" s="227">
        <f>ROUND(I142*H142,2)</f>
        <v>0</v>
      </c>
      <c r="K142" s="228"/>
      <c r="L142" s="46"/>
      <c r="M142" s="229" t="s">
        <v>1</v>
      </c>
      <c r="N142" s="230" t="s">
        <v>49</v>
      </c>
      <c r="O142" s="93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3" t="s">
        <v>157</v>
      </c>
      <c r="AT142" s="233" t="s">
        <v>140</v>
      </c>
      <c r="AU142" s="233" t="s">
        <v>94</v>
      </c>
      <c r="AY142" s="18" t="s">
        <v>137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92</v>
      </c>
      <c r="BK142" s="234">
        <f>ROUND(I142*H142,2)</f>
        <v>0</v>
      </c>
      <c r="BL142" s="18" t="s">
        <v>157</v>
      </c>
      <c r="BM142" s="233" t="s">
        <v>748</v>
      </c>
    </row>
    <row r="143" s="2" customFormat="1">
      <c r="A143" s="40"/>
      <c r="B143" s="41"/>
      <c r="C143" s="42"/>
      <c r="D143" s="235" t="s">
        <v>146</v>
      </c>
      <c r="E143" s="42"/>
      <c r="F143" s="236" t="s">
        <v>749</v>
      </c>
      <c r="G143" s="42"/>
      <c r="H143" s="42"/>
      <c r="I143" s="237"/>
      <c r="J143" s="42"/>
      <c r="K143" s="42"/>
      <c r="L143" s="46"/>
      <c r="M143" s="238"/>
      <c r="N143" s="239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146</v>
      </c>
      <c r="AU143" s="18" t="s">
        <v>94</v>
      </c>
    </row>
    <row r="144" s="2" customFormat="1" ht="62.7" customHeight="1">
      <c r="A144" s="40"/>
      <c r="B144" s="41"/>
      <c r="C144" s="221" t="s">
        <v>165</v>
      </c>
      <c r="D144" s="221" t="s">
        <v>140</v>
      </c>
      <c r="E144" s="222" t="s">
        <v>415</v>
      </c>
      <c r="F144" s="223" t="s">
        <v>416</v>
      </c>
      <c r="G144" s="224" t="s">
        <v>237</v>
      </c>
      <c r="H144" s="225">
        <v>19.5</v>
      </c>
      <c r="I144" s="226"/>
      <c r="J144" s="227">
        <f>ROUND(I144*H144,2)</f>
        <v>0</v>
      </c>
      <c r="K144" s="228"/>
      <c r="L144" s="46"/>
      <c r="M144" s="229" t="s">
        <v>1</v>
      </c>
      <c r="N144" s="230" t="s">
        <v>49</v>
      </c>
      <c r="O144" s="93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3" t="s">
        <v>157</v>
      </c>
      <c r="AT144" s="233" t="s">
        <v>140</v>
      </c>
      <c r="AU144" s="233" t="s">
        <v>94</v>
      </c>
      <c r="AY144" s="18" t="s">
        <v>137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8" t="s">
        <v>92</v>
      </c>
      <c r="BK144" s="234">
        <f>ROUND(I144*H144,2)</f>
        <v>0</v>
      </c>
      <c r="BL144" s="18" t="s">
        <v>157</v>
      </c>
      <c r="BM144" s="233" t="s">
        <v>750</v>
      </c>
    </row>
    <row r="145" s="2" customFormat="1">
      <c r="A145" s="40"/>
      <c r="B145" s="41"/>
      <c r="C145" s="42"/>
      <c r="D145" s="235" t="s">
        <v>146</v>
      </c>
      <c r="E145" s="42"/>
      <c r="F145" s="236" t="s">
        <v>751</v>
      </c>
      <c r="G145" s="42"/>
      <c r="H145" s="42"/>
      <c r="I145" s="237"/>
      <c r="J145" s="42"/>
      <c r="K145" s="42"/>
      <c r="L145" s="46"/>
      <c r="M145" s="238"/>
      <c r="N145" s="239"/>
      <c r="O145" s="93"/>
      <c r="P145" s="93"/>
      <c r="Q145" s="93"/>
      <c r="R145" s="93"/>
      <c r="S145" s="93"/>
      <c r="T145" s="94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146</v>
      </c>
      <c r="AU145" s="18" t="s">
        <v>94</v>
      </c>
    </row>
    <row r="146" s="2" customFormat="1" ht="44.25" customHeight="1">
      <c r="A146" s="40"/>
      <c r="B146" s="41"/>
      <c r="C146" s="221" t="s">
        <v>173</v>
      </c>
      <c r="D146" s="221" t="s">
        <v>140</v>
      </c>
      <c r="E146" s="222" t="s">
        <v>420</v>
      </c>
      <c r="F146" s="223" t="s">
        <v>421</v>
      </c>
      <c r="G146" s="224" t="s">
        <v>237</v>
      </c>
      <c r="H146" s="225">
        <v>19.5</v>
      </c>
      <c r="I146" s="226"/>
      <c r="J146" s="227">
        <f>ROUND(I146*H146,2)</f>
        <v>0</v>
      </c>
      <c r="K146" s="228"/>
      <c r="L146" s="46"/>
      <c r="M146" s="229" t="s">
        <v>1</v>
      </c>
      <c r="N146" s="230" t="s">
        <v>49</v>
      </c>
      <c r="O146" s="93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3" t="s">
        <v>157</v>
      </c>
      <c r="AT146" s="233" t="s">
        <v>140</v>
      </c>
      <c r="AU146" s="233" t="s">
        <v>94</v>
      </c>
      <c r="AY146" s="18" t="s">
        <v>137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8" t="s">
        <v>92</v>
      </c>
      <c r="BK146" s="234">
        <f>ROUND(I146*H146,2)</f>
        <v>0</v>
      </c>
      <c r="BL146" s="18" t="s">
        <v>157</v>
      </c>
      <c r="BM146" s="233" t="s">
        <v>752</v>
      </c>
    </row>
    <row r="147" s="2" customFormat="1" ht="44.25" customHeight="1">
      <c r="A147" s="40"/>
      <c r="B147" s="41"/>
      <c r="C147" s="221" t="s">
        <v>180</v>
      </c>
      <c r="D147" s="221" t="s">
        <v>140</v>
      </c>
      <c r="E147" s="222" t="s">
        <v>263</v>
      </c>
      <c r="F147" s="223" t="s">
        <v>264</v>
      </c>
      <c r="G147" s="224" t="s">
        <v>265</v>
      </c>
      <c r="H147" s="225">
        <v>39</v>
      </c>
      <c r="I147" s="226"/>
      <c r="J147" s="227">
        <f>ROUND(I147*H147,2)</f>
        <v>0</v>
      </c>
      <c r="K147" s="228"/>
      <c r="L147" s="46"/>
      <c r="M147" s="229" t="s">
        <v>1</v>
      </c>
      <c r="N147" s="230" t="s">
        <v>49</v>
      </c>
      <c r="O147" s="93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3" t="s">
        <v>157</v>
      </c>
      <c r="AT147" s="233" t="s">
        <v>140</v>
      </c>
      <c r="AU147" s="233" t="s">
        <v>94</v>
      </c>
      <c r="AY147" s="18" t="s">
        <v>137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8" t="s">
        <v>92</v>
      </c>
      <c r="BK147" s="234">
        <f>ROUND(I147*H147,2)</f>
        <v>0</v>
      </c>
      <c r="BL147" s="18" t="s">
        <v>157</v>
      </c>
      <c r="BM147" s="233" t="s">
        <v>753</v>
      </c>
    </row>
    <row r="148" s="13" customFormat="1">
      <c r="A148" s="13"/>
      <c r="B148" s="246"/>
      <c r="C148" s="247"/>
      <c r="D148" s="235" t="s">
        <v>233</v>
      </c>
      <c r="E148" s="247"/>
      <c r="F148" s="249" t="s">
        <v>754</v>
      </c>
      <c r="G148" s="247"/>
      <c r="H148" s="250">
        <v>39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6" t="s">
        <v>233</v>
      </c>
      <c r="AU148" s="256" t="s">
        <v>94</v>
      </c>
      <c r="AV148" s="13" t="s">
        <v>94</v>
      </c>
      <c r="AW148" s="13" t="s">
        <v>4</v>
      </c>
      <c r="AX148" s="13" t="s">
        <v>92</v>
      </c>
      <c r="AY148" s="256" t="s">
        <v>137</v>
      </c>
    </row>
    <row r="149" s="2" customFormat="1" ht="37.8" customHeight="1">
      <c r="A149" s="40"/>
      <c r="B149" s="41"/>
      <c r="C149" s="221" t="s">
        <v>183</v>
      </c>
      <c r="D149" s="221" t="s">
        <v>140</v>
      </c>
      <c r="E149" s="222" t="s">
        <v>269</v>
      </c>
      <c r="F149" s="223" t="s">
        <v>270</v>
      </c>
      <c r="G149" s="224" t="s">
        <v>237</v>
      </c>
      <c r="H149" s="225">
        <v>19.5</v>
      </c>
      <c r="I149" s="226"/>
      <c r="J149" s="227">
        <f>ROUND(I149*H149,2)</f>
        <v>0</v>
      </c>
      <c r="K149" s="228"/>
      <c r="L149" s="46"/>
      <c r="M149" s="229" t="s">
        <v>1</v>
      </c>
      <c r="N149" s="230" t="s">
        <v>49</v>
      </c>
      <c r="O149" s="93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3" t="s">
        <v>157</v>
      </c>
      <c r="AT149" s="233" t="s">
        <v>140</v>
      </c>
      <c r="AU149" s="233" t="s">
        <v>94</v>
      </c>
      <c r="AY149" s="18" t="s">
        <v>137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8" t="s">
        <v>92</v>
      </c>
      <c r="BK149" s="234">
        <f>ROUND(I149*H149,2)</f>
        <v>0</v>
      </c>
      <c r="BL149" s="18" t="s">
        <v>157</v>
      </c>
      <c r="BM149" s="233" t="s">
        <v>755</v>
      </c>
    </row>
    <row r="150" s="13" customFormat="1">
      <c r="A150" s="13"/>
      <c r="B150" s="246"/>
      <c r="C150" s="247"/>
      <c r="D150" s="235" t="s">
        <v>233</v>
      </c>
      <c r="E150" s="248" t="s">
        <v>1</v>
      </c>
      <c r="F150" s="249" t="s">
        <v>756</v>
      </c>
      <c r="G150" s="247"/>
      <c r="H150" s="250">
        <v>7.5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6" t="s">
        <v>233</v>
      </c>
      <c r="AU150" s="256" t="s">
        <v>94</v>
      </c>
      <c r="AV150" s="13" t="s">
        <v>94</v>
      </c>
      <c r="AW150" s="13" t="s">
        <v>40</v>
      </c>
      <c r="AX150" s="13" t="s">
        <v>84</v>
      </c>
      <c r="AY150" s="256" t="s">
        <v>137</v>
      </c>
    </row>
    <row r="151" s="13" customFormat="1">
      <c r="A151" s="13"/>
      <c r="B151" s="246"/>
      <c r="C151" s="247"/>
      <c r="D151" s="235" t="s">
        <v>233</v>
      </c>
      <c r="E151" s="248" t="s">
        <v>1</v>
      </c>
      <c r="F151" s="249" t="s">
        <v>757</v>
      </c>
      <c r="G151" s="247"/>
      <c r="H151" s="250">
        <v>12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6" t="s">
        <v>233</v>
      </c>
      <c r="AU151" s="256" t="s">
        <v>94</v>
      </c>
      <c r="AV151" s="13" t="s">
        <v>94</v>
      </c>
      <c r="AW151" s="13" t="s">
        <v>40</v>
      </c>
      <c r="AX151" s="13" t="s">
        <v>84</v>
      </c>
      <c r="AY151" s="256" t="s">
        <v>137</v>
      </c>
    </row>
    <row r="152" s="15" customFormat="1">
      <c r="A152" s="15"/>
      <c r="B152" s="267"/>
      <c r="C152" s="268"/>
      <c r="D152" s="235" t="s">
        <v>233</v>
      </c>
      <c r="E152" s="269" t="s">
        <v>1</v>
      </c>
      <c r="F152" s="270" t="s">
        <v>257</v>
      </c>
      <c r="G152" s="268"/>
      <c r="H152" s="271">
        <v>19.5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7" t="s">
        <v>233</v>
      </c>
      <c r="AU152" s="277" t="s">
        <v>94</v>
      </c>
      <c r="AV152" s="15" t="s">
        <v>157</v>
      </c>
      <c r="AW152" s="15" t="s">
        <v>40</v>
      </c>
      <c r="AX152" s="15" t="s">
        <v>92</v>
      </c>
      <c r="AY152" s="277" t="s">
        <v>137</v>
      </c>
    </row>
    <row r="153" s="2" customFormat="1" ht="44.25" customHeight="1">
      <c r="A153" s="40"/>
      <c r="B153" s="41"/>
      <c r="C153" s="221" t="s">
        <v>188</v>
      </c>
      <c r="D153" s="221" t="s">
        <v>140</v>
      </c>
      <c r="E153" s="222" t="s">
        <v>758</v>
      </c>
      <c r="F153" s="223" t="s">
        <v>759</v>
      </c>
      <c r="G153" s="224" t="s">
        <v>237</v>
      </c>
      <c r="H153" s="225">
        <v>200.09999999999999</v>
      </c>
      <c r="I153" s="226"/>
      <c r="J153" s="227">
        <f>ROUND(I153*H153,2)</f>
        <v>0</v>
      </c>
      <c r="K153" s="228"/>
      <c r="L153" s="46"/>
      <c r="M153" s="229" t="s">
        <v>1</v>
      </c>
      <c r="N153" s="230" t="s">
        <v>49</v>
      </c>
      <c r="O153" s="93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3" t="s">
        <v>157</v>
      </c>
      <c r="AT153" s="233" t="s">
        <v>140</v>
      </c>
      <c r="AU153" s="233" t="s">
        <v>94</v>
      </c>
      <c r="AY153" s="18" t="s">
        <v>137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8" t="s">
        <v>92</v>
      </c>
      <c r="BK153" s="234">
        <f>ROUND(I153*H153,2)</f>
        <v>0</v>
      </c>
      <c r="BL153" s="18" t="s">
        <v>157</v>
      </c>
      <c r="BM153" s="233" t="s">
        <v>760</v>
      </c>
    </row>
    <row r="154" s="2" customFormat="1">
      <c r="A154" s="40"/>
      <c r="B154" s="41"/>
      <c r="C154" s="42"/>
      <c r="D154" s="235" t="s">
        <v>146</v>
      </c>
      <c r="E154" s="42"/>
      <c r="F154" s="236" t="s">
        <v>761</v>
      </c>
      <c r="G154" s="42"/>
      <c r="H154" s="42"/>
      <c r="I154" s="237"/>
      <c r="J154" s="42"/>
      <c r="K154" s="42"/>
      <c r="L154" s="46"/>
      <c r="M154" s="238"/>
      <c r="N154" s="239"/>
      <c r="O154" s="93"/>
      <c r="P154" s="93"/>
      <c r="Q154" s="93"/>
      <c r="R154" s="93"/>
      <c r="S154" s="93"/>
      <c r="T154" s="94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146</v>
      </c>
      <c r="AU154" s="18" t="s">
        <v>94</v>
      </c>
    </row>
    <row r="155" s="14" customFormat="1">
      <c r="A155" s="14"/>
      <c r="B155" s="257"/>
      <c r="C155" s="258"/>
      <c r="D155" s="235" t="s">
        <v>233</v>
      </c>
      <c r="E155" s="259" t="s">
        <v>1</v>
      </c>
      <c r="F155" s="260" t="s">
        <v>762</v>
      </c>
      <c r="G155" s="258"/>
      <c r="H155" s="259" t="s">
        <v>1</v>
      </c>
      <c r="I155" s="261"/>
      <c r="J155" s="258"/>
      <c r="K155" s="258"/>
      <c r="L155" s="262"/>
      <c r="M155" s="263"/>
      <c r="N155" s="264"/>
      <c r="O155" s="264"/>
      <c r="P155" s="264"/>
      <c r="Q155" s="264"/>
      <c r="R155" s="264"/>
      <c r="S155" s="264"/>
      <c r="T155" s="26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6" t="s">
        <v>233</v>
      </c>
      <c r="AU155" s="266" t="s">
        <v>94</v>
      </c>
      <c r="AV155" s="14" t="s">
        <v>92</v>
      </c>
      <c r="AW155" s="14" t="s">
        <v>40</v>
      </c>
      <c r="AX155" s="14" t="s">
        <v>84</v>
      </c>
      <c r="AY155" s="266" t="s">
        <v>137</v>
      </c>
    </row>
    <row r="156" s="13" customFormat="1">
      <c r="A156" s="13"/>
      <c r="B156" s="246"/>
      <c r="C156" s="247"/>
      <c r="D156" s="235" t="s">
        <v>233</v>
      </c>
      <c r="E156" s="248" t="s">
        <v>1</v>
      </c>
      <c r="F156" s="249" t="s">
        <v>763</v>
      </c>
      <c r="G156" s="247"/>
      <c r="H156" s="250">
        <v>120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6" t="s">
        <v>233</v>
      </c>
      <c r="AU156" s="256" t="s">
        <v>94</v>
      </c>
      <c r="AV156" s="13" t="s">
        <v>94</v>
      </c>
      <c r="AW156" s="13" t="s">
        <v>40</v>
      </c>
      <c r="AX156" s="13" t="s">
        <v>84</v>
      </c>
      <c r="AY156" s="256" t="s">
        <v>137</v>
      </c>
    </row>
    <row r="157" s="16" customFormat="1">
      <c r="A157" s="16"/>
      <c r="B157" s="278"/>
      <c r="C157" s="279"/>
      <c r="D157" s="235" t="s">
        <v>233</v>
      </c>
      <c r="E157" s="280" t="s">
        <v>1</v>
      </c>
      <c r="F157" s="281" t="s">
        <v>292</v>
      </c>
      <c r="G157" s="279"/>
      <c r="H157" s="282">
        <v>120</v>
      </c>
      <c r="I157" s="283"/>
      <c r="J157" s="279"/>
      <c r="K157" s="279"/>
      <c r="L157" s="284"/>
      <c r="M157" s="285"/>
      <c r="N157" s="286"/>
      <c r="O157" s="286"/>
      <c r="P157" s="286"/>
      <c r="Q157" s="286"/>
      <c r="R157" s="286"/>
      <c r="S157" s="286"/>
      <c r="T157" s="287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88" t="s">
        <v>233</v>
      </c>
      <c r="AU157" s="288" t="s">
        <v>94</v>
      </c>
      <c r="AV157" s="16" t="s">
        <v>152</v>
      </c>
      <c r="AW157" s="16" t="s">
        <v>40</v>
      </c>
      <c r="AX157" s="16" t="s">
        <v>84</v>
      </c>
      <c r="AY157" s="288" t="s">
        <v>137</v>
      </c>
    </row>
    <row r="158" s="14" customFormat="1">
      <c r="A158" s="14"/>
      <c r="B158" s="257"/>
      <c r="C158" s="258"/>
      <c r="D158" s="235" t="s">
        <v>233</v>
      </c>
      <c r="E158" s="259" t="s">
        <v>1</v>
      </c>
      <c r="F158" s="260" t="s">
        <v>764</v>
      </c>
      <c r="G158" s="258"/>
      <c r="H158" s="259" t="s">
        <v>1</v>
      </c>
      <c r="I158" s="261"/>
      <c r="J158" s="258"/>
      <c r="K158" s="258"/>
      <c r="L158" s="262"/>
      <c r="M158" s="263"/>
      <c r="N158" s="264"/>
      <c r="O158" s="264"/>
      <c r="P158" s="264"/>
      <c r="Q158" s="264"/>
      <c r="R158" s="264"/>
      <c r="S158" s="264"/>
      <c r="T158" s="26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6" t="s">
        <v>233</v>
      </c>
      <c r="AU158" s="266" t="s">
        <v>94</v>
      </c>
      <c r="AV158" s="14" t="s">
        <v>92</v>
      </c>
      <c r="AW158" s="14" t="s">
        <v>40</v>
      </c>
      <c r="AX158" s="14" t="s">
        <v>84</v>
      </c>
      <c r="AY158" s="266" t="s">
        <v>137</v>
      </c>
    </row>
    <row r="159" s="13" customFormat="1">
      <c r="A159" s="13"/>
      <c r="B159" s="246"/>
      <c r="C159" s="247"/>
      <c r="D159" s="235" t="s">
        <v>233</v>
      </c>
      <c r="E159" s="248" t="s">
        <v>1</v>
      </c>
      <c r="F159" s="249" t="s">
        <v>765</v>
      </c>
      <c r="G159" s="247"/>
      <c r="H159" s="250">
        <v>42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6" t="s">
        <v>233</v>
      </c>
      <c r="AU159" s="256" t="s">
        <v>94</v>
      </c>
      <c r="AV159" s="13" t="s">
        <v>94</v>
      </c>
      <c r="AW159" s="13" t="s">
        <v>40</v>
      </c>
      <c r="AX159" s="13" t="s">
        <v>84</v>
      </c>
      <c r="AY159" s="256" t="s">
        <v>137</v>
      </c>
    </row>
    <row r="160" s="13" customFormat="1">
      <c r="A160" s="13"/>
      <c r="B160" s="246"/>
      <c r="C160" s="247"/>
      <c r="D160" s="235" t="s">
        <v>233</v>
      </c>
      <c r="E160" s="248" t="s">
        <v>1</v>
      </c>
      <c r="F160" s="249" t="s">
        <v>766</v>
      </c>
      <c r="G160" s="247"/>
      <c r="H160" s="250">
        <v>24.5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6" t="s">
        <v>233</v>
      </c>
      <c r="AU160" s="256" t="s">
        <v>94</v>
      </c>
      <c r="AV160" s="13" t="s">
        <v>94</v>
      </c>
      <c r="AW160" s="13" t="s">
        <v>40</v>
      </c>
      <c r="AX160" s="13" t="s">
        <v>84</v>
      </c>
      <c r="AY160" s="256" t="s">
        <v>137</v>
      </c>
    </row>
    <row r="161" s="13" customFormat="1">
      <c r="A161" s="13"/>
      <c r="B161" s="246"/>
      <c r="C161" s="247"/>
      <c r="D161" s="235" t="s">
        <v>233</v>
      </c>
      <c r="E161" s="248" t="s">
        <v>1</v>
      </c>
      <c r="F161" s="249" t="s">
        <v>767</v>
      </c>
      <c r="G161" s="247"/>
      <c r="H161" s="250">
        <v>13.6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6" t="s">
        <v>233</v>
      </c>
      <c r="AU161" s="256" t="s">
        <v>94</v>
      </c>
      <c r="AV161" s="13" t="s">
        <v>94</v>
      </c>
      <c r="AW161" s="13" t="s">
        <v>40</v>
      </c>
      <c r="AX161" s="13" t="s">
        <v>84</v>
      </c>
      <c r="AY161" s="256" t="s">
        <v>137</v>
      </c>
    </row>
    <row r="162" s="16" customFormat="1">
      <c r="A162" s="16"/>
      <c r="B162" s="278"/>
      <c r="C162" s="279"/>
      <c r="D162" s="235" t="s">
        <v>233</v>
      </c>
      <c r="E162" s="280" t="s">
        <v>1</v>
      </c>
      <c r="F162" s="281" t="s">
        <v>292</v>
      </c>
      <c r="G162" s="279"/>
      <c r="H162" s="282">
        <v>80.099999999999994</v>
      </c>
      <c r="I162" s="283"/>
      <c r="J162" s="279"/>
      <c r="K162" s="279"/>
      <c r="L162" s="284"/>
      <c r="M162" s="285"/>
      <c r="N162" s="286"/>
      <c r="O162" s="286"/>
      <c r="P162" s="286"/>
      <c r="Q162" s="286"/>
      <c r="R162" s="286"/>
      <c r="S162" s="286"/>
      <c r="T162" s="287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88" t="s">
        <v>233</v>
      </c>
      <c r="AU162" s="288" t="s">
        <v>94</v>
      </c>
      <c r="AV162" s="16" t="s">
        <v>152</v>
      </c>
      <c r="AW162" s="16" t="s">
        <v>40</v>
      </c>
      <c r="AX162" s="16" t="s">
        <v>84</v>
      </c>
      <c r="AY162" s="288" t="s">
        <v>137</v>
      </c>
    </row>
    <row r="163" s="15" customFormat="1">
      <c r="A163" s="15"/>
      <c r="B163" s="267"/>
      <c r="C163" s="268"/>
      <c r="D163" s="235" t="s">
        <v>233</v>
      </c>
      <c r="E163" s="269" t="s">
        <v>1</v>
      </c>
      <c r="F163" s="270" t="s">
        <v>257</v>
      </c>
      <c r="G163" s="268"/>
      <c r="H163" s="271">
        <v>200.09999999999999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7" t="s">
        <v>233</v>
      </c>
      <c r="AU163" s="277" t="s">
        <v>94</v>
      </c>
      <c r="AV163" s="15" t="s">
        <v>157</v>
      </c>
      <c r="AW163" s="15" t="s">
        <v>40</v>
      </c>
      <c r="AX163" s="15" t="s">
        <v>92</v>
      </c>
      <c r="AY163" s="277" t="s">
        <v>137</v>
      </c>
    </row>
    <row r="164" s="2" customFormat="1" ht="66.75" customHeight="1">
      <c r="A164" s="40"/>
      <c r="B164" s="41"/>
      <c r="C164" s="221" t="s">
        <v>195</v>
      </c>
      <c r="D164" s="221" t="s">
        <v>140</v>
      </c>
      <c r="E164" s="222" t="s">
        <v>430</v>
      </c>
      <c r="F164" s="223" t="s">
        <v>431</v>
      </c>
      <c r="G164" s="224" t="s">
        <v>237</v>
      </c>
      <c r="H164" s="225">
        <v>1.44</v>
      </c>
      <c r="I164" s="226"/>
      <c r="J164" s="227">
        <f>ROUND(I164*H164,2)</f>
        <v>0</v>
      </c>
      <c r="K164" s="228"/>
      <c r="L164" s="46"/>
      <c r="M164" s="229" t="s">
        <v>1</v>
      </c>
      <c r="N164" s="230" t="s">
        <v>49</v>
      </c>
      <c r="O164" s="93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3" t="s">
        <v>157</v>
      </c>
      <c r="AT164" s="233" t="s">
        <v>140</v>
      </c>
      <c r="AU164" s="233" t="s">
        <v>94</v>
      </c>
      <c r="AY164" s="18" t="s">
        <v>137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92</v>
      </c>
      <c r="BK164" s="234">
        <f>ROUND(I164*H164,2)</f>
        <v>0</v>
      </c>
      <c r="BL164" s="18" t="s">
        <v>157</v>
      </c>
      <c r="BM164" s="233" t="s">
        <v>768</v>
      </c>
    </row>
    <row r="165" s="14" customFormat="1">
      <c r="A165" s="14"/>
      <c r="B165" s="257"/>
      <c r="C165" s="258"/>
      <c r="D165" s="235" t="s">
        <v>233</v>
      </c>
      <c r="E165" s="259" t="s">
        <v>1</v>
      </c>
      <c r="F165" s="260" t="s">
        <v>769</v>
      </c>
      <c r="G165" s="258"/>
      <c r="H165" s="259" t="s">
        <v>1</v>
      </c>
      <c r="I165" s="261"/>
      <c r="J165" s="258"/>
      <c r="K165" s="258"/>
      <c r="L165" s="262"/>
      <c r="M165" s="263"/>
      <c r="N165" s="264"/>
      <c r="O165" s="264"/>
      <c r="P165" s="264"/>
      <c r="Q165" s="264"/>
      <c r="R165" s="264"/>
      <c r="S165" s="264"/>
      <c r="T165" s="26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6" t="s">
        <v>233</v>
      </c>
      <c r="AU165" s="266" t="s">
        <v>94</v>
      </c>
      <c r="AV165" s="14" t="s">
        <v>92</v>
      </c>
      <c r="AW165" s="14" t="s">
        <v>40</v>
      </c>
      <c r="AX165" s="14" t="s">
        <v>84</v>
      </c>
      <c r="AY165" s="266" t="s">
        <v>137</v>
      </c>
    </row>
    <row r="166" s="13" customFormat="1">
      <c r="A166" s="13"/>
      <c r="B166" s="246"/>
      <c r="C166" s="247"/>
      <c r="D166" s="235" t="s">
        <v>233</v>
      </c>
      <c r="E166" s="248" t="s">
        <v>1</v>
      </c>
      <c r="F166" s="249" t="s">
        <v>770</v>
      </c>
      <c r="G166" s="247"/>
      <c r="H166" s="250">
        <v>1.44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6" t="s">
        <v>233</v>
      </c>
      <c r="AU166" s="256" t="s">
        <v>94</v>
      </c>
      <c r="AV166" s="13" t="s">
        <v>94</v>
      </c>
      <c r="AW166" s="13" t="s">
        <v>40</v>
      </c>
      <c r="AX166" s="13" t="s">
        <v>92</v>
      </c>
      <c r="AY166" s="256" t="s">
        <v>137</v>
      </c>
    </row>
    <row r="167" s="2" customFormat="1" ht="16.5" customHeight="1">
      <c r="A167" s="40"/>
      <c r="B167" s="41"/>
      <c r="C167" s="292" t="s">
        <v>200</v>
      </c>
      <c r="D167" s="292" t="s">
        <v>435</v>
      </c>
      <c r="E167" s="293" t="s">
        <v>436</v>
      </c>
      <c r="F167" s="294" t="s">
        <v>437</v>
      </c>
      <c r="G167" s="295" t="s">
        <v>265</v>
      </c>
      <c r="H167" s="296">
        <v>2.8799999999999999</v>
      </c>
      <c r="I167" s="297"/>
      <c r="J167" s="298">
        <f>ROUND(I167*H167,2)</f>
        <v>0</v>
      </c>
      <c r="K167" s="299"/>
      <c r="L167" s="300"/>
      <c r="M167" s="301" t="s">
        <v>1</v>
      </c>
      <c r="N167" s="302" t="s">
        <v>49</v>
      </c>
      <c r="O167" s="93"/>
      <c r="P167" s="231">
        <f>O167*H167</f>
        <v>0</v>
      </c>
      <c r="Q167" s="231">
        <v>1</v>
      </c>
      <c r="R167" s="231">
        <f>Q167*H167</f>
        <v>2.8799999999999999</v>
      </c>
      <c r="S167" s="231">
        <v>0</v>
      </c>
      <c r="T167" s="232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3" t="s">
        <v>180</v>
      </c>
      <c r="AT167" s="233" t="s">
        <v>435</v>
      </c>
      <c r="AU167" s="233" t="s">
        <v>94</v>
      </c>
      <c r="AY167" s="18" t="s">
        <v>137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92</v>
      </c>
      <c r="BK167" s="234">
        <f>ROUND(I167*H167,2)</f>
        <v>0</v>
      </c>
      <c r="BL167" s="18" t="s">
        <v>157</v>
      </c>
      <c r="BM167" s="233" t="s">
        <v>771</v>
      </c>
    </row>
    <row r="168" s="13" customFormat="1">
      <c r="A168" s="13"/>
      <c r="B168" s="246"/>
      <c r="C168" s="247"/>
      <c r="D168" s="235" t="s">
        <v>233</v>
      </c>
      <c r="E168" s="247"/>
      <c r="F168" s="249" t="s">
        <v>772</v>
      </c>
      <c r="G168" s="247"/>
      <c r="H168" s="250">
        <v>2.8799999999999999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6" t="s">
        <v>233</v>
      </c>
      <c r="AU168" s="256" t="s">
        <v>94</v>
      </c>
      <c r="AV168" s="13" t="s">
        <v>94</v>
      </c>
      <c r="AW168" s="13" t="s">
        <v>4</v>
      </c>
      <c r="AX168" s="13" t="s">
        <v>92</v>
      </c>
      <c r="AY168" s="256" t="s">
        <v>137</v>
      </c>
    </row>
    <row r="169" s="2" customFormat="1" ht="33" customHeight="1">
      <c r="A169" s="40"/>
      <c r="B169" s="41"/>
      <c r="C169" s="221" t="s">
        <v>204</v>
      </c>
      <c r="D169" s="221" t="s">
        <v>140</v>
      </c>
      <c r="E169" s="222" t="s">
        <v>453</v>
      </c>
      <c r="F169" s="223" t="s">
        <v>454</v>
      </c>
      <c r="G169" s="224" t="s">
        <v>366</v>
      </c>
      <c r="H169" s="225">
        <v>72</v>
      </c>
      <c r="I169" s="226"/>
      <c r="J169" s="227">
        <f>ROUND(I169*H169,2)</f>
        <v>0</v>
      </c>
      <c r="K169" s="228"/>
      <c r="L169" s="46"/>
      <c r="M169" s="229" t="s">
        <v>1</v>
      </c>
      <c r="N169" s="230" t="s">
        <v>49</v>
      </c>
      <c r="O169" s="93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3" t="s">
        <v>157</v>
      </c>
      <c r="AT169" s="233" t="s">
        <v>140</v>
      </c>
      <c r="AU169" s="233" t="s">
        <v>94</v>
      </c>
      <c r="AY169" s="18" t="s">
        <v>137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8" t="s">
        <v>92</v>
      </c>
      <c r="BK169" s="234">
        <f>ROUND(I169*H169,2)</f>
        <v>0</v>
      </c>
      <c r="BL169" s="18" t="s">
        <v>157</v>
      </c>
      <c r="BM169" s="233" t="s">
        <v>773</v>
      </c>
    </row>
    <row r="170" s="13" customFormat="1">
      <c r="A170" s="13"/>
      <c r="B170" s="246"/>
      <c r="C170" s="247"/>
      <c r="D170" s="235" t="s">
        <v>233</v>
      </c>
      <c r="E170" s="248" t="s">
        <v>1</v>
      </c>
      <c r="F170" s="249" t="s">
        <v>774</v>
      </c>
      <c r="G170" s="247"/>
      <c r="H170" s="250">
        <v>72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6" t="s">
        <v>233</v>
      </c>
      <c r="AU170" s="256" t="s">
        <v>94</v>
      </c>
      <c r="AV170" s="13" t="s">
        <v>94</v>
      </c>
      <c r="AW170" s="13" t="s">
        <v>40</v>
      </c>
      <c r="AX170" s="13" t="s">
        <v>92</v>
      </c>
      <c r="AY170" s="256" t="s">
        <v>137</v>
      </c>
    </row>
    <row r="171" s="12" customFormat="1" ht="22.8" customHeight="1">
      <c r="A171" s="12"/>
      <c r="B171" s="205"/>
      <c r="C171" s="206"/>
      <c r="D171" s="207" t="s">
        <v>83</v>
      </c>
      <c r="E171" s="219" t="s">
        <v>94</v>
      </c>
      <c r="F171" s="219" t="s">
        <v>775</v>
      </c>
      <c r="G171" s="206"/>
      <c r="H171" s="206"/>
      <c r="I171" s="209"/>
      <c r="J171" s="220">
        <f>BK171</f>
        <v>0</v>
      </c>
      <c r="K171" s="206"/>
      <c r="L171" s="211"/>
      <c r="M171" s="212"/>
      <c r="N171" s="213"/>
      <c r="O171" s="213"/>
      <c r="P171" s="214">
        <f>SUM(P172:P194)</f>
        <v>0</v>
      </c>
      <c r="Q171" s="213"/>
      <c r="R171" s="214">
        <f>SUM(R172:R194)</f>
        <v>104.35539887</v>
      </c>
      <c r="S171" s="213"/>
      <c r="T171" s="215">
        <f>SUM(T172:T194)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6" t="s">
        <v>92</v>
      </c>
      <c r="AT171" s="217" t="s">
        <v>83</v>
      </c>
      <c r="AU171" s="217" t="s">
        <v>92</v>
      </c>
      <c r="AY171" s="216" t="s">
        <v>137</v>
      </c>
      <c r="BK171" s="218">
        <f>SUM(BK172:BK194)</f>
        <v>0</v>
      </c>
    </row>
    <row r="172" s="2" customFormat="1" ht="21.75" customHeight="1">
      <c r="A172" s="40"/>
      <c r="B172" s="41"/>
      <c r="C172" s="221" t="s">
        <v>298</v>
      </c>
      <c r="D172" s="221" t="s">
        <v>140</v>
      </c>
      <c r="E172" s="222" t="s">
        <v>776</v>
      </c>
      <c r="F172" s="223" t="s">
        <v>777</v>
      </c>
      <c r="G172" s="224" t="s">
        <v>237</v>
      </c>
      <c r="H172" s="225">
        <v>2.9340000000000002</v>
      </c>
      <c r="I172" s="226"/>
      <c r="J172" s="227">
        <f>ROUND(I172*H172,2)</f>
        <v>0</v>
      </c>
      <c r="K172" s="228"/>
      <c r="L172" s="46"/>
      <c r="M172" s="229" t="s">
        <v>1</v>
      </c>
      <c r="N172" s="230" t="s">
        <v>49</v>
      </c>
      <c r="O172" s="93"/>
      <c r="P172" s="231">
        <f>O172*H172</f>
        <v>0</v>
      </c>
      <c r="Q172" s="231">
        <v>1.92198</v>
      </c>
      <c r="R172" s="231">
        <f>Q172*H172</f>
        <v>5.6390893200000001</v>
      </c>
      <c r="S172" s="231">
        <v>0</v>
      </c>
      <c r="T172" s="232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3" t="s">
        <v>157</v>
      </c>
      <c r="AT172" s="233" t="s">
        <v>140</v>
      </c>
      <c r="AU172" s="233" t="s">
        <v>94</v>
      </c>
      <c r="AY172" s="18" t="s">
        <v>137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92</v>
      </c>
      <c r="BK172" s="234">
        <f>ROUND(I172*H172,2)</f>
        <v>0</v>
      </c>
      <c r="BL172" s="18" t="s">
        <v>157</v>
      </c>
      <c r="BM172" s="233" t="s">
        <v>778</v>
      </c>
    </row>
    <row r="173" s="13" customFormat="1">
      <c r="A173" s="13"/>
      <c r="B173" s="246"/>
      <c r="C173" s="247"/>
      <c r="D173" s="235" t="s">
        <v>233</v>
      </c>
      <c r="E173" s="248" t="s">
        <v>1</v>
      </c>
      <c r="F173" s="249" t="s">
        <v>779</v>
      </c>
      <c r="G173" s="247"/>
      <c r="H173" s="250">
        <v>2.9340000000000002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6" t="s">
        <v>233</v>
      </c>
      <c r="AU173" s="256" t="s">
        <v>94</v>
      </c>
      <c r="AV173" s="13" t="s">
        <v>94</v>
      </c>
      <c r="AW173" s="13" t="s">
        <v>40</v>
      </c>
      <c r="AX173" s="13" t="s">
        <v>92</v>
      </c>
      <c r="AY173" s="256" t="s">
        <v>137</v>
      </c>
    </row>
    <row r="174" s="2" customFormat="1" ht="24.15" customHeight="1">
      <c r="A174" s="40"/>
      <c r="B174" s="41"/>
      <c r="C174" s="221" t="s">
        <v>8</v>
      </c>
      <c r="D174" s="221" t="s">
        <v>140</v>
      </c>
      <c r="E174" s="222" t="s">
        <v>780</v>
      </c>
      <c r="F174" s="223" t="s">
        <v>781</v>
      </c>
      <c r="G174" s="224" t="s">
        <v>230</v>
      </c>
      <c r="H174" s="225">
        <v>38.600000000000001</v>
      </c>
      <c r="I174" s="226"/>
      <c r="J174" s="227">
        <f>ROUND(I174*H174,2)</f>
        <v>0</v>
      </c>
      <c r="K174" s="228"/>
      <c r="L174" s="46"/>
      <c r="M174" s="229" t="s">
        <v>1</v>
      </c>
      <c r="N174" s="230" t="s">
        <v>49</v>
      </c>
      <c r="O174" s="93"/>
      <c r="P174" s="231">
        <f>O174*H174</f>
        <v>0</v>
      </c>
      <c r="Q174" s="231">
        <v>0.00092000000000000003</v>
      </c>
      <c r="R174" s="231">
        <f>Q174*H174</f>
        <v>0.035512000000000002</v>
      </c>
      <c r="S174" s="231">
        <v>0</v>
      </c>
      <c r="T174" s="232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3" t="s">
        <v>157</v>
      </c>
      <c r="AT174" s="233" t="s">
        <v>140</v>
      </c>
      <c r="AU174" s="233" t="s">
        <v>94</v>
      </c>
      <c r="AY174" s="18" t="s">
        <v>137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92</v>
      </c>
      <c r="BK174" s="234">
        <f>ROUND(I174*H174,2)</f>
        <v>0</v>
      </c>
      <c r="BL174" s="18" t="s">
        <v>157</v>
      </c>
      <c r="BM174" s="233" t="s">
        <v>782</v>
      </c>
    </row>
    <row r="175" s="13" customFormat="1">
      <c r="A175" s="13"/>
      <c r="B175" s="246"/>
      <c r="C175" s="247"/>
      <c r="D175" s="235" t="s">
        <v>233</v>
      </c>
      <c r="E175" s="248" t="s">
        <v>1</v>
      </c>
      <c r="F175" s="249" t="s">
        <v>783</v>
      </c>
      <c r="G175" s="247"/>
      <c r="H175" s="250">
        <v>32.600000000000001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233</v>
      </c>
      <c r="AU175" s="256" t="s">
        <v>94</v>
      </c>
      <c r="AV175" s="13" t="s">
        <v>94</v>
      </c>
      <c r="AW175" s="13" t="s">
        <v>40</v>
      </c>
      <c r="AX175" s="13" t="s">
        <v>84</v>
      </c>
      <c r="AY175" s="256" t="s">
        <v>137</v>
      </c>
    </row>
    <row r="176" s="13" customFormat="1">
      <c r="A176" s="13"/>
      <c r="B176" s="246"/>
      <c r="C176" s="247"/>
      <c r="D176" s="235" t="s">
        <v>233</v>
      </c>
      <c r="E176" s="248" t="s">
        <v>1</v>
      </c>
      <c r="F176" s="249" t="s">
        <v>784</v>
      </c>
      <c r="G176" s="247"/>
      <c r="H176" s="250">
        <v>6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6" t="s">
        <v>233</v>
      </c>
      <c r="AU176" s="256" t="s">
        <v>94</v>
      </c>
      <c r="AV176" s="13" t="s">
        <v>94</v>
      </c>
      <c r="AW176" s="13" t="s">
        <v>40</v>
      </c>
      <c r="AX176" s="13" t="s">
        <v>84</v>
      </c>
      <c r="AY176" s="256" t="s">
        <v>137</v>
      </c>
    </row>
    <row r="177" s="15" customFormat="1">
      <c r="A177" s="15"/>
      <c r="B177" s="267"/>
      <c r="C177" s="268"/>
      <c r="D177" s="235" t="s">
        <v>233</v>
      </c>
      <c r="E177" s="269" t="s">
        <v>1</v>
      </c>
      <c r="F177" s="270" t="s">
        <v>257</v>
      </c>
      <c r="G177" s="268"/>
      <c r="H177" s="271">
        <v>38.600000000000001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7" t="s">
        <v>233</v>
      </c>
      <c r="AU177" s="277" t="s">
        <v>94</v>
      </c>
      <c r="AV177" s="15" t="s">
        <v>157</v>
      </c>
      <c r="AW177" s="15" t="s">
        <v>40</v>
      </c>
      <c r="AX177" s="15" t="s">
        <v>92</v>
      </c>
      <c r="AY177" s="277" t="s">
        <v>137</v>
      </c>
    </row>
    <row r="178" s="2" customFormat="1" ht="16.5" customHeight="1">
      <c r="A178" s="40"/>
      <c r="B178" s="41"/>
      <c r="C178" s="221" t="s">
        <v>309</v>
      </c>
      <c r="D178" s="221" t="s">
        <v>140</v>
      </c>
      <c r="E178" s="222" t="s">
        <v>785</v>
      </c>
      <c r="F178" s="223" t="s">
        <v>786</v>
      </c>
      <c r="G178" s="224" t="s">
        <v>230</v>
      </c>
      <c r="H178" s="225">
        <v>32.600000000000001</v>
      </c>
      <c r="I178" s="226"/>
      <c r="J178" s="227">
        <f>ROUND(I178*H178,2)</f>
        <v>0</v>
      </c>
      <c r="K178" s="228"/>
      <c r="L178" s="46"/>
      <c r="M178" s="229" t="s">
        <v>1</v>
      </c>
      <c r="N178" s="230" t="s">
        <v>49</v>
      </c>
      <c r="O178" s="93"/>
      <c r="P178" s="231">
        <f>O178*H178</f>
        <v>0</v>
      </c>
      <c r="Q178" s="231">
        <v>0.00016000000000000001</v>
      </c>
      <c r="R178" s="231">
        <f>Q178*H178</f>
        <v>0.005216000000000001</v>
      </c>
      <c r="S178" s="231">
        <v>0</v>
      </c>
      <c r="T178" s="232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3" t="s">
        <v>157</v>
      </c>
      <c r="AT178" s="233" t="s">
        <v>140</v>
      </c>
      <c r="AU178" s="233" t="s">
        <v>94</v>
      </c>
      <c r="AY178" s="18" t="s">
        <v>137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92</v>
      </c>
      <c r="BK178" s="234">
        <f>ROUND(I178*H178,2)</f>
        <v>0</v>
      </c>
      <c r="BL178" s="18" t="s">
        <v>157</v>
      </c>
      <c r="BM178" s="233" t="s">
        <v>787</v>
      </c>
    </row>
    <row r="179" s="13" customFormat="1">
      <c r="A179" s="13"/>
      <c r="B179" s="246"/>
      <c r="C179" s="247"/>
      <c r="D179" s="235" t="s">
        <v>233</v>
      </c>
      <c r="E179" s="248" t="s">
        <v>1</v>
      </c>
      <c r="F179" s="249" t="s">
        <v>788</v>
      </c>
      <c r="G179" s="247"/>
      <c r="H179" s="250">
        <v>32.600000000000001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6" t="s">
        <v>233</v>
      </c>
      <c r="AU179" s="256" t="s">
        <v>94</v>
      </c>
      <c r="AV179" s="13" t="s">
        <v>94</v>
      </c>
      <c r="AW179" s="13" t="s">
        <v>40</v>
      </c>
      <c r="AX179" s="13" t="s">
        <v>92</v>
      </c>
      <c r="AY179" s="256" t="s">
        <v>137</v>
      </c>
    </row>
    <row r="180" s="2" customFormat="1" ht="37.8" customHeight="1">
      <c r="A180" s="40"/>
      <c r="B180" s="41"/>
      <c r="C180" s="221" t="s">
        <v>314</v>
      </c>
      <c r="D180" s="221" t="s">
        <v>140</v>
      </c>
      <c r="E180" s="222" t="s">
        <v>789</v>
      </c>
      <c r="F180" s="223" t="s">
        <v>790</v>
      </c>
      <c r="G180" s="224" t="s">
        <v>237</v>
      </c>
      <c r="H180" s="225">
        <v>5.8440000000000003</v>
      </c>
      <c r="I180" s="226"/>
      <c r="J180" s="227">
        <f>ROUND(I180*H180,2)</f>
        <v>0</v>
      </c>
      <c r="K180" s="228"/>
      <c r="L180" s="46"/>
      <c r="M180" s="229" t="s">
        <v>1</v>
      </c>
      <c r="N180" s="230" t="s">
        <v>49</v>
      </c>
      <c r="O180" s="93"/>
      <c r="P180" s="231">
        <f>O180*H180</f>
        <v>0</v>
      </c>
      <c r="Q180" s="231">
        <v>2.3323800000000001</v>
      </c>
      <c r="R180" s="231">
        <f>Q180*H180</f>
        <v>13.630428720000001</v>
      </c>
      <c r="S180" s="231">
        <v>0</v>
      </c>
      <c r="T180" s="232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3" t="s">
        <v>157</v>
      </c>
      <c r="AT180" s="233" t="s">
        <v>140</v>
      </c>
      <c r="AU180" s="233" t="s">
        <v>94</v>
      </c>
      <c r="AY180" s="18" t="s">
        <v>137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92</v>
      </c>
      <c r="BK180" s="234">
        <f>ROUND(I180*H180,2)</f>
        <v>0</v>
      </c>
      <c r="BL180" s="18" t="s">
        <v>157</v>
      </c>
      <c r="BM180" s="233" t="s">
        <v>791</v>
      </c>
    </row>
    <row r="181" s="13" customFormat="1">
      <c r="A181" s="13"/>
      <c r="B181" s="246"/>
      <c r="C181" s="247"/>
      <c r="D181" s="235" t="s">
        <v>233</v>
      </c>
      <c r="E181" s="248" t="s">
        <v>1</v>
      </c>
      <c r="F181" s="249" t="s">
        <v>792</v>
      </c>
      <c r="G181" s="247"/>
      <c r="H181" s="250">
        <v>5.8440000000000003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6" t="s">
        <v>233</v>
      </c>
      <c r="AU181" s="256" t="s">
        <v>94</v>
      </c>
      <c r="AV181" s="13" t="s">
        <v>94</v>
      </c>
      <c r="AW181" s="13" t="s">
        <v>40</v>
      </c>
      <c r="AX181" s="13" t="s">
        <v>92</v>
      </c>
      <c r="AY181" s="256" t="s">
        <v>137</v>
      </c>
    </row>
    <row r="182" s="2" customFormat="1" ht="37.8" customHeight="1">
      <c r="A182" s="40"/>
      <c r="B182" s="41"/>
      <c r="C182" s="221" t="s">
        <v>322</v>
      </c>
      <c r="D182" s="221" t="s">
        <v>140</v>
      </c>
      <c r="E182" s="222" t="s">
        <v>793</v>
      </c>
      <c r="F182" s="223" t="s">
        <v>794</v>
      </c>
      <c r="G182" s="224" t="s">
        <v>237</v>
      </c>
      <c r="H182" s="225">
        <v>31.933</v>
      </c>
      <c r="I182" s="226"/>
      <c r="J182" s="227">
        <f>ROUND(I182*H182,2)</f>
        <v>0</v>
      </c>
      <c r="K182" s="228"/>
      <c r="L182" s="46"/>
      <c r="M182" s="229" t="s">
        <v>1</v>
      </c>
      <c r="N182" s="230" t="s">
        <v>49</v>
      </c>
      <c r="O182" s="93"/>
      <c r="P182" s="231">
        <f>O182*H182</f>
        <v>0</v>
      </c>
      <c r="Q182" s="231">
        <v>2.5262500000000001</v>
      </c>
      <c r="R182" s="231">
        <f>Q182*H182</f>
        <v>80.670741250000006</v>
      </c>
      <c r="S182" s="231">
        <v>0</v>
      </c>
      <c r="T182" s="232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3" t="s">
        <v>157</v>
      </c>
      <c r="AT182" s="233" t="s">
        <v>140</v>
      </c>
      <c r="AU182" s="233" t="s">
        <v>94</v>
      </c>
      <c r="AY182" s="18" t="s">
        <v>137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92</v>
      </c>
      <c r="BK182" s="234">
        <f>ROUND(I182*H182,2)</f>
        <v>0</v>
      </c>
      <c r="BL182" s="18" t="s">
        <v>157</v>
      </c>
      <c r="BM182" s="233" t="s">
        <v>795</v>
      </c>
    </row>
    <row r="183" s="14" customFormat="1">
      <c r="A183" s="14"/>
      <c r="B183" s="257"/>
      <c r="C183" s="258"/>
      <c r="D183" s="235" t="s">
        <v>233</v>
      </c>
      <c r="E183" s="259" t="s">
        <v>1</v>
      </c>
      <c r="F183" s="260" t="s">
        <v>796</v>
      </c>
      <c r="G183" s="258"/>
      <c r="H183" s="259" t="s">
        <v>1</v>
      </c>
      <c r="I183" s="261"/>
      <c r="J183" s="258"/>
      <c r="K183" s="258"/>
      <c r="L183" s="262"/>
      <c r="M183" s="263"/>
      <c r="N183" s="264"/>
      <c r="O183" s="264"/>
      <c r="P183" s="264"/>
      <c r="Q183" s="264"/>
      <c r="R183" s="264"/>
      <c r="S183" s="264"/>
      <c r="T183" s="26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6" t="s">
        <v>233</v>
      </c>
      <c r="AU183" s="266" t="s">
        <v>94</v>
      </c>
      <c r="AV183" s="14" t="s">
        <v>92</v>
      </c>
      <c r="AW183" s="14" t="s">
        <v>40</v>
      </c>
      <c r="AX183" s="14" t="s">
        <v>84</v>
      </c>
      <c r="AY183" s="266" t="s">
        <v>137</v>
      </c>
    </row>
    <row r="184" s="13" customFormat="1">
      <c r="A184" s="13"/>
      <c r="B184" s="246"/>
      <c r="C184" s="247"/>
      <c r="D184" s="235" t="s">
        <v>233</v>
      </c>
      <c r="E184" s="248" t="s">
        <v>1</v>
      </c>
      <c r="F184" s="249" t="s">
        <v>797</v>
      </c>
      <c r="G184" s="247"/>
      <c r="H184" s="250">
        <v>13.262000000000001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6" t="s">
        <v>233</v>
      </c>
      <c r="AU184" s="256" t="s">
        <v>94</v>
      </c>
      <c r="AV184" s="13" t="s">
        <v>94</v>
      </c>
      <c r="AW184" s="13" t="s">
        <v>40</v>
      </c>
      <c r="AX184" s="13" t="s">
        <v>84</v>
      </c>
      <c r="AY184" s="256" t="s">
        <v>137</v>
      </c>
    </row>
    <row r="185" s="13" customFormat="1">
      <c r="A185" s="13"/>
      <c r="B185" s="246"/>
      <c r="C185" s="247"/>
      <c r="D185" s="235" t="s">
        <v>233</v>
      </c>
      <c r="E185" s="248" t="s">
        <v>1</v>
      </c>
      <c r="F185" s="249" t="s">
        <v>798</v>
      </c>
      <c r="G185" s="247"/>
      <c r="H185" s="250">
        <v>18.670999999999999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6" t="s">
        <v>233</v>
      </c>
      <c r="AU185" s="256" t="s">
        <v>94</v>
      </c>
      <c r="AV185" s="13" t="s">
        <v>94</v>
      </c>
      <c r="AW185" s="13" t="s">
        <v>40</v>
      </c>
      <c r="AX185" s="13" t="s">
        <v>84</v>
      </c>
      <c r="AY185" s="256" t="s">
        <v>137</v>
      </c>
    </row>
    <row r="186" s="15" customFormat="1">
      <c r="A186" s="15"/>
      <c r="B186" s="267"/>
      <c r="C186" s="268"/>
      <c r="D186" s="235" t="s">
        <v>233</v>
      </c>
      <c r="E186" s="269" t="s">
        <v>1</v>
      </c>
      <c r="F186" s="270" t="s">
        <v>257</v>
      </c>
      <c r="G186" s="268"/>
      <c r="H186" s="271">
        <v>31.933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7" t="s">
        <v>233</v>
      </c>
      <c r="AU186" s="277" t="s">
        <v>94</v>
      </c>
      <c r="AV186" s="15" t="s">
        <v>157</v>
      </c>
      <c r="AW186" s="15" t="s">
        <v>40</v>
      </c>
      <c r="AX186" s="15" t="s">
        <v>92</v>
      </c>
      <c r="AY186" s="277" t="s">
        <v>137</v>
      </c>
    </row>
    <row r="187" s="2" customFormat="1" ht="24.15" customHeight="1">
      <c r="A187" s="40"/>
      <c r="B187" s="41"/>
      <c r="C187" s="221" t="s">
        <v>327</v>
      </c>
      <c r="D187" s="221" t="s">
        <v>140</v>
      </c>
      <c r="E187" s="222" t="s">
        <v>799</v>
      </c>
      <c r="F187" s="223" t="s">
        <v>800</v>
      </c>
      <c r="G187" s="224" t="s">
        <v>366</v>
      </c>
      <c r="H187" s="225">
        <v>43.756999999999998</v>
      </c>
      <c r="I187" s="226"/>
      <c r="J187" s="227">
        <f>ROUND(I187*H187,2)</f>
        <v>0</v>
      </c>
      <c r="K187" s="228"/>
      <c r="L187" s="46"/>
      <c r="M187" s="229" t="s">
        <v>1</v>
      </c>
      <c r="N187" s="230" t="s">
        <v>49</v>
      </c>
      <c r="O187" s="93"/>
      <c r="P187" s="231">
        <f>O187*H187</f>
        <v>0</v>
      </c>
      <c r="Q187" s="231">
        <v>0.0014400000000000001</v>
      </c>
      <c r="R187" s="231">
        <f>Q187*H187</f>
        <v>0.063010079999999996</v>
      </c>
      <c r="S187" s="231">
        <v>0</v>
      </c>
      <c r="T187" s="232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3" t="s">
        <v>157</v>
      </c>
      <c r="AT187" s="233" t="s">
        <v>140</v>
      </c>
      <c r="AU187" s="233" t="s">
        <v>94</v>
      </c>
      <c r="AY187" s="18" t="s">
        <v>137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8" t="s">
        <v>92</v>
      </c>
      <c r="BK187" s="234">
        <f>ROUND(I187*H187,2)</f>
        <v>0</v>
      </c>
      <c r="BL187" s="18" t="s">
        <v>157</v>
      </c>
      <c r="BM187" s="233" t="s">
        <v>801</v>
      </c>
    </row>
    <row r="188" s="13" customFormat="1">
      <c r="A188" s="13"/>
      <c r="B188" s="246"/>
      <c r="C188" s="247"/>
      <c r="D188" s="235" t="s">
        <v>233</v>
      </c>
      <c r="E188" s="248" t="s">
        <v>1</v>
      </c>
      <c r="F188" s="249" t="s">
        <v>802</v>
      </c>
      <c r="G188" s="247"/>
      <c r="H188" s="250">
        <v>18.498000000000001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6" t="s">
        <v>233</v>
      </c>
      <c r="AU188" s="256" t="s">
        <v>94</v>
      </c>
      <c r="AV188" s="13" t="s">
        <v>94</v>
      </c>
      <c r="AW188" s="13" t="s">
        <v>40</v>
      </c>
      <c r="AX188" s="13" t="s">
        <v>84</v>
      </c>
      <c r="AY188" s="256" t="s">
        <v>137</v>
      </c>
    </row>
    <row r="189" s="13" customFormat="1">
      <c r="A189" s="13"/>
      <c r="B189" s="246"/>
      <c r="C189" s="247"/>
      <c r="D189" s="235" t="s">
        <v>233</v>
      </c>
      <c r="E189" s="248" t="s">
        <v>1</v>
      </c>
      <c r="F189" s="249" t="s">
        <v>803</v>
      </c>
      <c r="G189" s="247"/>
      <c r="H189" s="250">
        <v>25.259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6" t="s">
        <v>233</v>
      </c>
      <c r="AU189" s="256" t="s">
        <v>94</v>
      </c>
      <c r="AV189" s="13" t="s">
        <v>94</v>
      </c>
      <c r="AW189" s="13" t="s">
        <v>40</v>
      </c>
      <c r="AX189" s="13" t="s">
        <v>84</v>
      </c>
      <c r="AY189" s="256" t="s">
        <v>137</v>
      </c>
    </row>
    <row r="190" s="15" customFormat="1">
      <c r="A190" s="15"/>
      <c r="B190" s="267"/>
      <c r="C190" s="268"/>
      <c r="D190" s="235" t="s">
        <v>233</v>
      </c>
      <c r="E190" s="269" t="s">
        <v>1</v>
      </c>
      <c r="F190" s="270" t="s">
        <v>257</v>
      </c>
      <c r="G190" s="268"/>
      <c r="H190" s="271">
        <v>43.757000000000005</v>
      </c>
      <c r="I190" s="272"/>
      <c r="J190" s="268"/>
      <c r="K190" s="268"/>
      <c r="L190" s="273"/>
      <c r="M190" s="274"/>
      <c r="N190" s="275"/>
      <c r="O190" s="275"/>
      <c r="P190" s="275"/>
      <c r="Q190" s="275"/>
      <c r="R190" s="275"/>
      <c r="S190" s="275"/>
      <c r="T190" s="27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7" t="s">
        <v>233</v>
      </c>
      <c r="AU190" s="277" t="s">
        <v>94</v>
      </c>
      <c r="AV190" s="15" t="s">
        <v>157</v>
      </c>
      <c r="AW190" s="15" t="s">
        <v>40</v>
      </c>
      <c r="AX190" s="15" t="s">
        <v>92</v>
      </c>
      <c r="AY190" s="277" t="s">
        <v>137</v>
      </c>
    </row>
    <row r="191" s="2" customFormat="1" ht="24.15" customHeight="1">
      <c r="A191" s="40"/>
      <c r="B191" s="41"/>
      <c r="C191" s="221" t="s">
        <v>333</v>
      </c>
      <c r="D191" s="221" t="s">
        <v>140</v>
      </c>
      <c r="E191" s="222" t="s">
        <v>804</v>
      </c>
      <c r="F191" s="223" t="s">
        <v>805</v>
      </c>
      <c r="G191" s="224" t="s">
        <v>366</v>
      </c>
      <c r="H191" s="225">
        <v>43.756999999999998</v>
      </c>
      <c r="I191" s="226"/>
      <c r="J191" s="227">
        <f>ROUND(I191*H191,2)</f>
        <v>0</v>
      </c>
      <c r="K191" s="228"/>
      <c r="L191" s="46"/>
      <c r="M191" s="229" t="s">
        <v>1</v>
      </c>
      <c r="N191" s="230" t="s">
        <v>49</v>
      </c>
      <c r="O191" s="93"/>
      <c r="P191" s="231">
        <f>O191*H191</f>
        <v>0</v>
      </c>
      <c r="Q191" s="231">
        <v>4.0000000000000003E-05</v>
      </c>
      <c r="R191" s="231">
        <f>Q191*H191</f>
        <v>0.0017502800000000001</v>
      </c>
      <c r="S191" s="231">
        <v>0</v>
      </c>
      <c r="T191" s="232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3" t="s">
        <v>157</v>
      </c>
      <c r="AT191" s="233" t="s">
        <v>140</v>
      </c>
      <c r="AU191" s="233" t="s">
        <v>94</v>
      </c>
      <c r="AY191" s="18" t="s">
        <v>137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8" t="s">
        <v>92</v>
      </c>
      <c r="BK191" s="234">
        <f>ROUND(I191*H191,2)</f>
        <v>0</v>
      </c>
      <c r="BL191" s="18" t="s">
        <v>157</v>
      </c>
      <c r="BM191" s="233" t="s">
        <v>806</v>
      </c>
    </row>
    <row r="192" s="2" customFormat="1" ht="33" customHeight="1">
      <c r="A192" s="40"/>
      <c r="B192" s="41"/>
      <c r="C192" s="221" t="s">
        <v>7</v>
      </c>
      <c r="D192" s="221" t="s">
        <v>140</v>
      </c>
      <c r="E192" s="222" t="s">
        <v>807</v>
      </c>
      <c r="F192" s="223" t="s">
        <v>808</v>
      </c>
      <c r="G192" s="224" t="s">
        <v>265</v>
      </c>
      <c r="H192" s="225">
        <v>4.1509999999999998</v>
      </c>
      <c r="I192" s="226"/>
      <c r="J192" s="227">
        <f>ROUND(I192*H192,2)</f>
        <v>0</v>
      </c>
      <c r="K192" s="228"/>
      <c r="L192" s="46"/>
      <c r="M192" s="229" t="s">
        <v>1</v>
      </c>
      <c r="N192" s="230" t="s">
        <v>49</v>
      </c>
      <c r="O192" s="93"/>
      <c r="P192" s="231">
        <f>O192*H192</f>
        <v>0</v>
      </c>
      <c r="Q192" s="231">
        <v>1.0382199999999999</v>
      </c>
      <c r="R192" s="231">
        <f>Q192*H192</f>
        <v>4.3096512199999992</v>
      </c>
      <c r="S192" s="231">
        <v>0</v>
      </c>
      <c r="T192" s="232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3" t="s">
        <v>157</v>
      </c>
      <c r="AT192" s="233" t="s">
        <v>140</v>
      </c>
      <c r="AU192" s="233" t="s">
        <v>94</v>
      </c>
      <c r="AY192" s="18" t="s">
        <v>137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92</v>
      </c>
      <c r="BK192" s="234">
        <f>ROUND(I192*H192,2)</f>
        <v>0</v>
      </c>
      <c r="BL192" s="18" t="s">
        <v>157</v>
      </c>
      <c r="BM192" s="233" t="s">
        <v>809</v>
      </c>
    </row>
    <row r="193" s="2" customFormat="1">
      <c r="A193" s="40"/>
      <c r="B193" s="41"/>
      <c r="C193" s="42"/>
      <c r="D193" s="235" t="s">
        <v>146</v>
      </c>
      <c r="E193" s="42"/>
      <c r="F193" s="236" t="s">
        <v>810</v>
      </c>
      <c r="G193" s="42"/>
      <c r="H193" s="42"/>
      <c r="I193" s="237"/>
      <c r="J193" s="42"/>
      <c r="K193" s="42"/>
      <c r="L193" s="46"/>
      <c r="M193" s="238"/>
      <c r="N193" s="239"/>
      <c r="O193" s="93"/>
      <c r="P193" s="93"/>
      <c r="Q193" s="93"/>
      <c r="R193" s="93"/>
      <c r="S193" s="93"/>
      <c r="T193" s="94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8" t="s">
        <v>146</v>
      </c>
      <c r="AU193" s="18" t="s">
        <v>94</v>
      </c>
    </row>
    <row r="194" s="13" customFormat="1">
      <c r="A194" s="13"/>
      <c r="B194" s="246"/>
      <c r="C194" s="247"/>
      <c r="D194" s="235" t="s">
        <v>233</v>
      </c>
      <c r="E194" s="247"/>
      <c r="F194" s="249" t="s">
        <v>811</v>
      </c>
      <c r="G194" s="247"/>
      <c r="H194" s="250">
        <v>4.1509999999999998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6" t="s">
        <v>233</v>
      </c>
      <c r="AU194" s="256" t="s">
        <v>94</v>
      </c>
      <c r="AV194" s="13" t="s">
        <v>94</v>
      </c>
      <c r="AW194" s="13" t="s">
        <v>4</v>
      </c>
      <c r="AX194" s="13" t="s">
        <v>92</v>
      </c>
      <c r="AY194" s="256" t="s">
        <v>137</v>
      </c>
    </row>
    <row r="195" s="12" customFormat="1" ht="22.8" customHeight="1">
      <c r="A195" s="12"/>
      <c r="B195" s="205"/>
      <c r="C195" s="206"/>
      <c r="D195" s="207" t="s">
        <v>83</v>
      </c>
      <c r="E195" s="219" t="s">
        <v>152</v>
      </c>
      <c r="F195" s="219" t="s">
        <v>812</v>
      </c>
      <c r="G195" s="206"/>
      <c r="H195" s="206"/>
      <c r="I195" s="209"/>
      <c r="J195" s="220">
        <f>BK195</f>
        <v>0</v>
      </c>
      <c r="K195" s="206"/>
      <c r="L195" s="211"/>
      <c r="M195" s="212"/>
      <c r="N195" s="213"/>
      <c r="O195" s="213"/>
      <c r="P195" s="214">
        <f>SUM(P196:P243)</f>
        <v>0</v>
      </c>
      <c r="Q195" s="213"/>
      <c r="R195" s="214">
        <f>SUM(R196:R243)</f>
        <v>116.79321509000002</v>
      </c>
      <c r="S195" s="213"/>
      <c r="T195" s="215">
        <f>SUM(T196:T243)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6" t="s">
        <v>92</v>
      </c>
      <c r="AT195" s="217" t="s">
        <v>83</v>
      </c>
      <c r="AU195" s="217" t="s">
        <v>92</v>
      </c>
      <c r="AY195" s="216" t="s">
        <v>137</v>
      </c>
      <c r="BK195" s="218">
        <f>SUM(BK196:BK243)</f>
        <v>0</v>
      </c>
    </row>
    <row r="196" s="2" customFormat="1" ht="24.15" customHeight="1">
      <c r="A196" s="40"/>
      <c r="B196" s="41"/>
      <c r="C196" s="221" t="s">
        <v>343</v>
      </c>
      <c r="D196" s="221" t="s">
        <v>140</v>
      </c>
      <c r="E196" s="222" t="s">
        <v>813</v>
      </c>
      <c r="F196" s="223" t="s">
        <v>814</v>
      </c>
      <c r="G196" s="224" t="s">
        <v>168</v>
      </c>
      <c r="H196" s="225">
        <v>26</v>
      </c>
      <c r="I196" s="226"/>
      <c r="J196" s="227">
        <f>ROUND(I196*H196,2)</f>
        <v>0</v>
      </c>
      <c r="K196" s="228"/>
      <c r="L196" s="46"/>
      <c r="M196" s="229" t="s">
        <v>1</v>
      </c>
      <c r="N196" s="230" t="s">
        <v>49</v>
      </c>
      <c r="O196" s="93"/>
      <c r="P196" s="231">
        <f>O196*H196</f>
        <v>0</v>
      </c>
      <c r="Q196" s="231">
        <v>0.0011900000000000001</v>
      </c>
      <c r="R196" s="231">
        <f>Q196*H196</f>
        <v>0.030940000000000002</v>
      </c>
      <c r="S196" s="231">
        <v>0</v>
      </c>
      <c r="T196" s="232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3" t="s">
        <v>157</v>
      </c>
      <c r="AT196" s="233" t="s">
        <v>140</v>
      </c>
      <c r="AU196" s="233" t="s">
        <v>94</v>
      </c>
      <c r="AY196" s="18" t="s">
        <v>137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92</v>
      </c>
      <c r="BK196" s="234">
        <f>ROUND(I196*H196,2)</f>
        <v>0</v>
      </c>
      <c r="BL196" s="18" t="s">
        <v>157</v>
      </c>
      <c r="BM196" s="233" t="s">
        <v>815</v>
      </c>
    </row>
    <row r="197" s="2" customFormat="1">
      <c r="A197" s="40"/>
      <c r="B197" s="41"/>
      <c r="C197" s="42"/>
      <c r="D197" s="235" t="s">
        <v>146</v>
      </c>
      <c r="E197" s="42"/>
      <c r="F197" s="236" t="s">
        <v>816</v>
      </c>
      <c r="G197" s="42"/>
      <c r="H197" s="42"/>
      <c r="I197" s="237"/>
      <c r="J197" s="42"/>
      <c r="K197" s="42"/>
      <c r="L197" s="46"/>
      <c r="M197" s="238"/>
      <c r="N197" s="239"/>
      <c r="O197" s="93"/>
      <c r="P197" s="93"/>
      <c r="Q197" s="93"/>
      <c r="R197" s="93"/>
      <c r="S197" s="93"/>
      <c r="T197" s="94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8" t="s">
        <v>146</v>
      </c>
      <c r="AU197" s="18" t="s">
        <v>94</v>
      </c>
    </row>
    <row r="198" s="13" customFormat="1">
      <c r="A198" s="13"/>
      <c r="B198" s="246"/>
      <c r="C198" s="247"/>
      <c r="D198" s="235" t="s">
        <v>233</v>
      </c>
      <c r="E198" s="248" t="s">
        <v>1</v>
      </c>
      <c r="F198" s="249" t="s">
        <v>817</v>
      </c>
      <c r="G198" s="247"/>
      <c r="H198" s="250">
        <v>26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6" t="s">
        <v>233</v>
      </c>
      <c r="AU198" s="256" t="s">
        <v>94</v>
      </c>
      <c r="AV198" s="13" t="s">
        <v>94</v>
      </c>
      <c r="AW198" s="13" t="s">
        <v>40</v>
      </c>
      <c r="AX198" s="13" t="s">
        <v>92</v>
      </c>
      <c r="AY198" s="256" t="s">
        <v>137</v>
      </c>
    </row>
    <row r="199" s="2" customFormat="1" ht="21.75" customHeight="1">
      <c r="A199" s="40"/>
      <c r="B199" s="41"/>
      <c r="C199" s="292" t="s">
        <v>351</v>
      </c>
      <c r="D199" s="292" t="s">
        <v>435</v>
      </c>
      <c r="E199" s="293" t="s">
        <v>818</v>
      </c>
      <c r="F199" s="294" t="s">
        <v>819</v>
      </c>
      <c r="G199" s="295" t="s">
        <v>168</v>
      </c>
      <c r="H199" s="296">
        <v>26</v>
      </c>
      <c r="I199" s="297"/>
      <c r="J199" s="298">
        <f>ROUND(I199*H199,2)</f>
        <v>0</v>
      </c>
      <c r="K199" s="299"/>
      <c r="L199" s="300"/>
      <c r="M199" s="301" t="s">
        <v>1</v>
      </c>
      <c r="N199" s="302" t="s">
        <v>49</v>
      </c>
      <c r="O199" s="93"/>
      <c r="P199" s="231">
        <f>O199*H199</f>
        <v>0</v>
      </c>
      <c r="Q199" s="231">
        <v>0.0048700000000000002</v>
      </c>
      <c r="R199" s="231">
        <f>Q199*H199</f>
        <v>0.12662000000000001</v>
      </c>
      <c r="S199" s="231">
        <v>0</v>
      </c>
      <c r="T199" s="232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3" t="s">
        <v>180</v>
      </c>
      <c r="AT199" s="233" t="s">
        <v>435</v>
      </c>
      <c r="AU199" s="233" t="s">
        <v>94</v>
      </c>
      <c r="AY199" s="18" t="s">
        <v>137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92</v>
      </c>
      <c r="BK199" s="234">
        <f>ROUND(I199*H199,2)</f>
        <v>0</v>
      </c>
      <c r="BL199" s="18" t="s">
        <v>157</v>
      </c>
      <c r="BM199" s="233" t="s">
        <v>820</v>
      </c>
    </row>
    <row r="200" s="2" customFormat="1">
      <c r="A200" s="40"/>
      <c r="B200" s="41"/>
      <c r="C200" s="42"/>
      <c r="D200" s="235" t="s">
        <v>146</v>
      </c>
      <c r="E200" s="42"/>
      <c r="F200" s="236" t="s">
        <v>821</v>
      </c>
      <c r="G200" s="42"/>
      <c r="H200" s="42"/>
      <c r="I200" s="237"/>
      <c r="J200" s="42"/>
      <c r="K200" s="42"/>
      <c r="L200" s="46"/>
      <c r="M200" s="238"/>
      <c r="N200" s="239"/>
      <c r="O200" s="93"/>
      <c r="P200" s="93"/>
      <c r="Q200" s="93"/>
      <c r="R200" s="93"/>
      <c r="S200" s="93"/>
      <c r="T200" s="94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8" t="s">
        <v>146</v>
      </c>
      <c r="AU200" s="18" t="s">
        <v>94</v>
      </c>
    </row>
    <row r="201" s="2" customFormat="1" ht="16.5" customHeight="1">
      <c r="A201" s="40"/>
      <c r="B201" s="41"/>
      <c r="C201" s="221" t="s">
        <v>355</v>
      </c>
      <c r="D201" s="221" t="s">
        <v>140</v>
      </c>
      <c r="E201" s="222" t="s">
        <v>822</v>
      </c>
      <c r="F201" s="223" t="s">
        <v>823</v>
      </c>
      <c r="G201" s="224" t="s">
        <v>237</v>
      </c>
      <c r="H201" s="225">
        <v>8.3000000000000007</v>
      </c>
      <c r="I201" s="226"/>
      <c r="J201" s="227">
        <f>ROUND(I201*H201,2)</f>
        <v>0</v>
      </c>
      <c r="K201" s="228"/>
      <c r="L201" s="46"/>
      <c r="M201" s="229" t="s">
        <v>1</v>
      </c>
      <c r="N201" s="230" t="s">
        <v>49</v>
      </c>
      <c r="O201" s="93"/>
      <c r="P201" s="231">
        <f>O201*H201</f>
        <v>0</v>
      </c>
      <c r="Q201" s="231">
        <v>2.4778600000000002</v>
      </c>
      <c r="R201" s="231">
        <f>Q201*H201</f>
        <v>20.566238000000002</v>
      </c>
      <c r="S201" s="231">
        <v>0</v>
      </c>
      <c r="T201" s="232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3" t="s">
        <v>157</v>
      </c>
      <c r="AT201" s="233" t="s">
        <v>140</v>
      </c>
      <c r="AU201" s="233" t="s">
        <v>94</v>
      </c>
      <c r="AY201" s="18" t="s">
        <v>137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8" t="s">
        <v>92</v>
      </c>
      <c r="BK201" s="234">
        <f>ROUND(I201*H201,2)</f>
        <v>0</v>
      </c>
      <c r="BL201" s="18" t="s">
        <v>157</v>
      </c>
      <c r="BM201" s="233" t="s">
        <v>824</v>
      </c>
    </row>
    <row r="202" s="13" customFormat="1">
      <c r="A202" s="13"/>
      <c r="B202" s="246"/>
      <c r="C202" s="247"/>
      <c r="D202" s="235" t="s">
        <v>233</v>
      </c>
      <c r="E202" s="248" t="s">
        <v>1</v>
      </c>
      <c r="F202" s="249" t="s">
        <v>825</v>
      </c>
      <c r="G202" s="247"/>
      <c r="H202" s="250">
        <v>8.3000000000000007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6" t="s">
        <v>233</v>
      </c>
      <c r="AU202" s="256" t="s">
        <v>94</v>
      </c>
      <c r="AV202" s="13" t="s">
        <v>94</v>
      </c>
      <c r="AW202" s="13" t="s">
        <v>40</v>
      </c>
      <c r="AX202" s="13" t="s">
        <v>92</v>
      </c>
      <c r="AY202" s="256" t="s">
        <v>137</v>
      </c>
    </row>
    <row r="203" s="2" customFormat="1" ht="16.5" customHeight="1">
      <c r="A203" s="40"/>
      <c r="B203" s="41"/>
      <c r="C203" s="221" t="s">
        <v>363</v>
      </c>
      <c r="D203" s="221" t="s">
        <v>140</v>
      </c>
      <c r="E203" s="222" t="s">
        <v>826</v>
      </c>
      <c r="F203" s="223" t="s">
        <v>827</v>
      </c>
      <c r="G203" s="224" t="s">
        <v>366</v>
      </c>
      <c r="H203" s="225">
        <v>20.497</v>
      </c>
      <c r="I203" s="226"/>
      <c r="J203" s="227">
        <f>ROUND(I203*H203,2)</f>
        <v>0</v>
      </c>
      <c r="K203" s="228"/>
      <c r="L203" s="46"/>
      <c r="M203" s="229" t="s">
        <v>1</v>
      </c>
      <c r="N203" s="230" t="s">
        <v>49</v>
      </c>
      <c r="O203" s="93"/>
      <c r="P203" s="231">
        <f>O203*H203</f>
        <v>0</v>
      </c>
      <c r="Q203" s="231">
        <v>0.041739999999999999</v>
      </c>
      <c r="R203" s="231">
        <f>Q203*H203</f>
        <v>0.85554478</v>
      </c>
      <c r="S203" s="231">
        <v>0</v>
      </c>
      <c r="T203" s="232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3" t="s">
        <v>157</v>
      </c>
      <c r="AT203" s="233" t="s">
        <v>140</v>
      </c>
      <c r="AU203" s="233" t="s">
        <v>94</v>
      </c>
      <c r="AY203" s="18" t="s">
        <v>137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8" t="s">
        <v>92</v>
      </c>
      <c r="BK203" s="234">
        <f>ROUND(I203*H203,2)</f>
        <v>0</v>
      </c>
      <c r="BL203" s="18" t="s">
        <v>157</v>
      </c>
      <c r="BM203" s="233" t="s">
        <v>828</v>
      </c>
    </row>
    <row r="204" s="13" customFormat="1">
      <c r="A204" s="13"/>
      <c r="B204" s="246"/>
      <c r="C204" s="247"/>
      <c r="D204" s="235" t="s">
        <v>233</v>
      </c>
      <c r="E204" s="248" t="s">
        <v>1</v>
      </c>
      <c r="F204" s="249" t="s">
        <v>829</v>
      </c>
      <c r="G204" s="247"/>
      <c r="H204" s="250">
        <v>14.175000000000001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6" t="s">
        <v>233</v>
      </c>
      <c r="AU204" s="256" t="s">
        <v>94</v>
      </c>
      <c r="AV204" s="13" t="s">
        <v>94</v>
      </c>
      <c r="AW204" s="13" t="s">
        <v>40</v>
      </c>
      <c r="AX204" s="13" t="s">
        <v>84</v>
      </c>
      <c r="AY204" s="256" t="s">
        <v>137</v>
      </c>
    </row>
    <row r="205" s="13" customFormat="1">
      <c r="A205" s="13"/>
      <c r="B205" s="246"/>
      <c r="C205" s="247"/>
      <c r="D205" s="235" t="s">
        <v>233</v>
      </c>
      <c r="E205" s="248" t="s">
        <v>1</v>
      </c>
      <c r="F205" s="249" t="s">
        <v>830</v>
      </c>
      <c r="G205" s="247"/>
      <c r="H205" s="250">
        <v>6.3220000000000001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6" t="s">
        <v>233</v>
      </c>
      <c r="AU205" s="256" t="s">
        <v>94</v>
      </c>
      <c r="AV205" s="13" t="s">
        <v>94</v>
      </c>
      <c r="AW205" s="13" t="s">
        <v>40</v>
      </c>
      <c r="AX205" s="13" t="s">
        <v>84</v>
      </c>
      <c r="AY205" s="256" t="s">
        <v>137</v>
      </c>
    </row>
    <row r="206" s="15" customFormat="1">
      <c r="A206" s="15"/>
      <c r="B206" s="267"/>
      <c r="C206" s="268"/>
      <c r="D206" s="235" t="s">
        <v>233</v>
      </c>
      <c r="E206" s="269" t="s">
        <v>1</v>
      </c>
      <c r="F206" s="270" t="s">
        <v>257</v>
      </c>
      <c r="G206" s="268"/>
      <c r="H206" s="271">
        <v>20.497</v>
      </c>
      <c r="I206" s="272"/>
      <c r="J206" s="268"/>
      <c r="K206" s="268"/>
      <c r="L206" s="273"/>
      <c r="M206" s="274"/>
      <c r="N206" s="275"/>
      <c r="O206" s="275"/>
      <c r="P206" s="275"/>
      <c r="Q206" s="275"/>
      <c r="R206" s="275"/>
      <c r="S206" s="275"/>
      <c r="T206" s="27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7" t="s">
        <v>233</v>
      </c>
      <c r="AU206" s="277" t="s">
        <v>94</v>
      </c>
      <c r="AV206" s="15" t="s">
        <v>157</v>
      </c>
      <c r="AW206" s="15" t="s">
        <v>40</v>
      </c>
      <c r="AX206" s="15" t="s">
        <v>92</v>
      </c>
      <c r="AY206" s="277" t="s">
        <v>137</v>
      </c>
    </row>
    <row r="207" s="2" customFormat="1" ht="24.15" customHeight="1">
      <c r="A207" s="40"/>
      <c r="B207" s="41"/>
      <c r="C207" s="221" t="s">
        <v>490</v>
      </c>
      <c r="D207" s="221" t="s">
        <v>140</v>
      </c>
      <c r="E207" s="222" t="s">
        <v>831</v>
      </c>
      <c r="F207" s="223" t="s">
        <v>832</v>
      </c>
      <c r="G207" s="224" t="s">
        <v>366</v>
      </c>
      <c r="H207" s="225">
        <v>20.497</v>
      </c>
      <c r="I207" s="226"/>
      <c r="J207" s="227">
        <f>ROUND(I207*H207,2)</f>
        <v>0</v>
      </c>
      <c r="K207" s="228"/>
      <c r="L207" s="46"/>
      <c r="M207" s="229" t="s">
        <v>1</v>
      </c>
      <c r="N207" s="230" t="s">
        <v>49</v>
      </c>
      <c r="O207" s="93"/>
      <c r="P207" s="231">
        <f>O207*H207</f>
        <v>0</v>
      </c>
      <c r="Q207" s="231">
        <v>0.00056999999999999998</v>
      </c>
      <c r="R207" s="231">
        <f>Q207*H207</f>
        <v>0.011683289999999999</v>
      </c>
      <c r="S207" s="231">
        <v>0</v>
      </c>
      <c r="T207" s="232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3" t="s">
        <v>157</v>
      </c>
      <c r="AT207" s="233" t="s">
        <v>140</v>
      </c>
      <c r="AU207" s="233" t="s">
        <v>94</v>
      </c>
      <c r="AY207" s="18" t="s">
        <v>137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8" t="s">
        <v>92</v>
      </c>
      <c r="BK207" s="234">
        <f>ROUND(I207*H207,2)</f>
        <v>0</v>
      </c>
      <c r="BL207" s="18" t="s">
        <v>157</v>
      </c>
      <c r="BM207" s="233" t="s">
        <v>833</v>
      </c>
    </row>
    <row r="208" s="2" customFormat="1" ht="16.5" customHeight="1">
      <c r="A208" s="40"/>
      <c r="B208" s="41"/>
      <c r="C208" s="221" t="s">
        <v>498</v>
      </c>
      <c r="D208" s="221" t="s">
        <v>140</v>
      </c>
      <c r="E208" s="222" t="s">
        <v>834</v>
      </c>
      <c r="F208" s="223" t="s">
        <v>835</v>
      </c>
      <c r="G208" s="224" t="s">
        <v>366</v>
      </c>
      <c r="H208" s="225">
        <v>20.497</v>
      </c>
      <c r="I208" s="226"/>
      <c r="J208" s="227">
        <f>ROUND(I208*H208,2)</f>
        <v>0</v>
      </c>
      <c r="K208" s="228"/>
      <c r="L208" s="46"/>
      <c r="M208" s="229" t="s">
        <v>1</v>
      </c>
      <c r="N208" s="230" t="s">
        <v>49</v>
      </c>
      <c r="O208" s="93"/>
      <c r="P208" s="231">
        <f>O208*H208</f>
        <v>0</v>
      </c>
      <c r="Q208" s="231">
        <v>2.0000000000000002E-05</v>
      </c>
      <c r="R208" s="231">
        <f>Q208*H208</f>
        <v>0.00040994000000000002</v>
      </c>
      <c r="S208" s="231">
        <v>0</v>
      </c>
      <c r="T208" s="232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3" t="s">
        <v>157</v>
      </c>
      <c r="AT208" s="233" t="s">
        <v>140</v>
      </c>
      <c r="AU208" s="233" t="s">
        <v>94</v>
      </c>
      <c r="AY208" s="18" t="s">
        <v>137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8" t="s">
        <v>92</v>
      </c>
      <c r="BK208" s="234">
        <f>ROUND(I208*H208,2)</f>
        <v>0</v>
      </c>
      <c r="BL208" s="18" t="s">
        <v>157</v>
      </c>
      <c r="BM208" s="233" t="s">
        <v>836</v>
      </c>
    </row>
    <row r="209" s="2" customFormat="1" ht="21.75" customHeight="1">
      <c r="A209" s="40"/>
      <c r="B209" s="41"/>
      <c r="C209" s="221" t="s">
        <v>503</v>
      </c>
      <c r="D209" s="221" t="s">
        <v>140</v>
      </c>
      <c r="E209" s="222" t="s">
        <v>837</v>
      </c>
      <c r="F209" s="223" t="s">
        <v>838</v>
      </c>
      <c r="G209" s="224" t="s">
        <v>366</v>
      </c>
      <c r="H209" s="225">
        <v>0.14999999999999999</v>
      </c>
      <c r="I209" s="226"/>
      <c r="J209" s="227">
        <f>ROUND(I209*H209,2)</f>
        <v>0</v>
      </c>
      <c r="K209" s="228"/>
      <c r="L209" s="46"/>
      <c r="M209" s="229" t="s">
        <v>1</v>
      </c>
      <c r="N209" s="230" t="s">
        <v>49</v>
      </c>
      <c r="O209" s="93"/>
      <c r="P209" s="231">
        <f>O209*H209</f>
        <v>0</v>
      </c>
      <c r="Q209" s="231">
        <v>0.0018400000000000001</v>
      </c>
      <c r="R209" s="231">
        <f>Q209*H209</f>
        <v>0.00027599999999999999</v>
      </c>
      <c r="S209" s="231">
        <v>0</v>
      </c>
      <c r="T209" s="232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3" t="s">
        <v>157</v>
      </c>
      <c r="AT209" s="233" t="s">
        <v>140</v>
      </c>
      <c r="AU209" s="233" t="s">
        <v>94</v>
      </c>
      <c r="AY209" s="18" t="s">
        <v>137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8" t="s">
        <v>92</v>
      </c>
      <c r="BK209" s="234">
        <f>ROUND(I209*H209,2)</f>
        <v>0</v>
      </c>
      <c r="BL209" s="18" t="s">
        <v>157</v>
      </c>
      <c r="BM209" s="233" t="s">
        <v>839</v>
      </c>
    </row>
    <row r="210" s="13" customFormat="1">
      <c r="A210" s="13"/>
      <c r="B210" s="246"/>
      <c r="C210" s="247"/>
      <c r="D210" s="235" t="s">
        <v>233</v>
      </c>
      <c r="E210" s="248" t="s">
        <v>1</v>
      </c>
      <c r="F210" s="249" t="s">
        <v>840</v>
      </c>
      <c r="G210" s="247"/>
      <c r="H210" s="250">
        <v>0.14999999999999999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6" t="s">
        <v>233</v>
      </c>
      <c r="AU210" s="256" t="s">
        <v>94</v>
      </c>
      <c r="AV210" s="13" t="s">
        <v>94</v>
      </c>
      <c r="AW210" s="13" t="s">
        <v>40</v>
      </c>
      <c r="AX210" s="13" t="s">
        <v>92</v>
      </c>
      <c r="AY210" s="256" t="s">
        <v>137</v>
      </c>
    </row>
    <row r="211" s="2" customFormat="1" ht="24.15" customHeight="1">
      <c r="A211" s="40"/>
      <c r="B211" s="41"/>
      <c r="C211" s="221" t="s">
        <v>509</v>
      </c>
      <c r="D211" s="221" t="s">
        <v>140</v>
      </c>
      <c r="E211" s="222" t="s">
        <v>841</v>
      </c>
      <c r="F211" s="223" t="s">
        <v>842</v>
      </c>
      <c r="G211" s="224" t="s">
        <v>265</v>
      </c>
      <c r="H211" s="225">
        <v>1.494</v>
      </c>
      <c r="I211" s="226"/>
      <c r="J211" s="227">
        <f>ROUND(I211*H211,2)</f>
        <v>0</v>
      </c>
      <c r="K211" s="228"/>
      <c r="L211" s="46"/>
      <c r="M211" s="229" t="s">
        <v>1</v>
      </c>
      <c r="N211" s="230" t="s">
        <v>49</v>
      </c>
      <c r="O211" s="93"/>
      <c r="P211" s="231">
        <f>O211*H211</f>
        <v>0</v>
      </c>
      <c r="Q211" s="231">
        <v>1.04877</v>
      </c>
      <c r="R211" s="231">
        <f>Q211*H211</f>
        <v>1.5668623799999999</v>
      </c>
      <c r="S211" s="231">
        <v>0</v>
      </c>
      <c r="T211" s="232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3" t="s">
        <v>157</v>
      </c>
      <c r="AT211" s="233" t="s">
        <v>140</v>
      </c>
      <c r="AU211" s="233" t="s">
        <v>94</v>
      </c>
      <c r="AY211" s="18" t="s">
        <v>137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8" t="s">
        <v>92</v>
      </c>
      <c r="BK211" s="234">
        <f>ROUND(I211*H211,2)</f>
        <v>0</v>
      </c>
      <c r="BL211" s="18" t="s">
        <v>157</v>
      </c>
      <c r="BM211" s="233" t="s">
        <v>843</v>
      </c>
    </row>
    <row r="212" s="2" customFormat="1">
      <c r="A212" s="40"/>
      <c r="B212" s="41"/>
      <c r="C212" s="42"/>
      <c r="D212" s="235" t="s">
        <v>146</v>
      </c>
      <c r="E212" s="42"/>
      <c r="F212" s="236" t="s">
        <v>844</v>
      </c>
      <c r="G212" s="42"/>
      <c r="H212" s="42"/>
      <c r="I212" s="237"/>
      <c r="J212" s="42"/>
      <c r="K212" s="42"/>
      <c r="L212" s="46"/>
      <c r="M212" s="238"/>
      <c r="N212" s="239"/>
      <c r="O212" s="93"/>
      <c r="P212" s="93"/>
      <c r="Q212" s="93"/>
      <c r="R212" s="93"/>
      <c r="S212" s="93"/>
      <c r="T212" s="94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8" t="s">
        <v>146</v>
      </c>
      <c r="AU212" s="18" t="s">
        <v>94</v>
      </c>
    </row>
    <row r="213" s="13" customFormat="1">
      <c r="A213" s="13"/>
      <c r="B213" s="246"/>
      <c r="C213" s="247"/>
      <c r="D213" s="235" t="s">
        <v>233</v>
      </c>
      <c r="E213" s="247"/>
      <c r="F213" s="249" t="s">
        <v>845</v>
      </c>
      <c r="G213" s="247"/>
      <c r="H213" s="250">
        <v>1.494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6" t="s">
        <v>233</v>
      </c>
      <c r="AU213" s="256" t="s">
        <v>94</v>
      </c>
      <c r="AV213" s="13" t="s">
        <v>94</v>
      </c>
      <c r="AW213" s="13" t="s">
        <v>4</v>
      </c>
      <c r="AX213" s="13" t="s">
        <v>92</v>
      </c>
      <c r="AY213" s="256" t="s">
        <v>137</v>
      </c>
    </row>
    <row r="214" s="2" customFormat="1" ht="55.5" customHeight="1">
      <c r="A214" s="40"/>
      <c r="B214" s="41"/>
      <c r="C214" s="221" t="s">
        <v>519</v>
      </c>
      <c r="D214" s="221" t="s">
        <v>140</v>
      </c>
      <c r="E214" s="222" t="s">
        <v>846</v>
      </c>
      <c r="F214" s="223" t="s">
        <v>847</v>
      </c>
      <c r="G214" s="224" t="s">
        <v>237</v>
      </c>
      <c r="H214" s="225">
        <v>8</v>
      </c>
      <c r="I214" s="226"/>
      <c r="J214" s="227">
        <f>ROUND(I214*H214,2)</f>
        <v>0</v>
      </c>
      <c r="K214" s="228"/>
      <c r="L214" s="46"/>
      <c r="M214" s="229" t="s">
        <v>1</v>
      </c>
      <c r="N214" s="230" t="s">
        <v>49</v>
      </c>
      <c r="O214" s="93"/>
      <c r="P214" s="231">
        <f>O214*H214</f>
        <v>0</v>
      </c>
      <c r="Q214" s="231">
        <v>0.72540000000000004</v>
      </c>
      <c r="R214" s="231">
        <f>Q214*H214</f>
        <v>5.8032000000000004</v>
      </c>
      <c r="S214" s="231">
        <v>0</v>
      </c>
      <c r="T214" s="232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3" t="s">
        <v>157</v>
      </c>
      <c r="AT214" s="233" t="s">
        <v>140</v>
      </c>
      <c r="AU214" s="233" t="s">
        <v>94</v>
      </c>
      <c r="AY214" s="18" t="s">
        <v>137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8" t="s">
        <v>92</v>
      </c>
      <c r="BK214" s="234">
        <f>ROUND(I214*H214,2)</f>
        <v>0</v>
      </c>
      <c r="BL214" s="18" t="s">
        <v>157</v>
      </c>
      <c r="BM214" s="233" t="s">
        <v>848</v>
      </c>
    </row>
    <row r="215" s="14" customFormat="1">
      <c r="A215" s="14"/>
      <c r="B215" s="257"/>
      <c r="C215" s="258"/>
      <c r="D215" s="235" t="s">
        <v>233</v>
      </c>
      <c r="E215" s="259" t="s">
        <v>1</v>
      </c>
      <c r="F215" s="260" t="s">
        <v>849</v>
      </c>
      <c r="G215" s="258"/>
      <c r="H215" s="259" t="s">
        <v>1</v>
      </c>
      <c r="I215" s="261"/>
      <c r="J215" s="258"/>
      <c r="K215" s="258"/>
      <c r="L215" s="262"/>
      <c r="M215" s="263"/>
      <c r="N215" s="264"/>
      <c r="O215" s="264"/>
      <c r="P215" s="264"/>
      <c r="Q215" s="264"/>
      <c r="R215" s="264"/>
      <c r="S215" s="264"/>
      <c r="T215" s="26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6" t="s">
        <v>233</v>
      </c>
      <c r="AU215" s="266" t="s">
        <v>94</v>
      </c>
      <c r="AV215" s="14" t="s">
        <v>92</v>
      </c>
      <c r="AW215" s="14" t="s">
        <v>40</v>
      </c>
      <c r="AX215" s="14" t="s">
        <v>84</v>
      </c>
      <c r="AY215" s="266" t="s">
        <v>137</v>
      </c>
    </row>
    <row r="216" s="13" customFormat="1">
      <c r="A216" s="13"/>
      <c r="B216" s="246"/>
      <c r="C216" s="247"/>
      <c r="D216" s="235" t="s">
        <v>233</v>
      </c>
      <c r="E216" s="248" t="s">
        <v>1</v>
      </c>
      <c r="F216" s="249" t="s">
        <v>850</v>
      </c>
      <c r="G216" s="247"/>
      <c r="H216" s="250">
        <v>8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6" t="s">
        <v>233</v>
      </c>
      <c r="AU216" s="256" t="s">
        <v>94</v>
      </c>
      <c r="AV216" s="13" t="s">
        <v>94</v>
      </c>
      <c r="AW216" s="13" t="s">
        <v>40</v>
      </c>
      <c r="AX216" s="13" t="s">
        <v>92</v>
      </c>
      <c r="AY216" s="256" t="s">
        <v>137</v>
      </c>
    </row>
    <row r="217" s="2" customFormat="1" ht="24.15" customHeight="1">
      <c r="A217" s="40"/>
      <c r="B217" s="41"/>
      <c r="C217" s="221" t="s">
        <v>526</v>
      </c>
      <c r="D217" s="221" t="s">
        <v>140</v>
      </c>
      <c r="E217" s="222" t="s">
        <v>851</v>
      </c>
      <c r="F217" s="223" t="s">
        <v>852</v>
      </c>
      <c r="G217" s="224" t="s">
        <v>237</v>
      </c>
      <c r="H217" s="225">
        <v>33.310000000000002</v>
      </c>
      <c r="I217" s="226"/>
      <c r="J217" s="227">
        <f>ROUND(I217*H217,2)</f>
        <v>0</v>
      </c>
      <c r="K217" s="228"/>
      <c r="L217" s="46"/>
      <c r="M217" s="229" t="s">
        <v>1</v>
      </c>
      <c r="N217" s="230" t="s">
        <v>49</v>
      </c>
      <c r="O217" s="93"/>
      <c r="P217" s="231">
        <f>O217*H217</f>
        <v>0</v>
      </c>
      <c r="Q217" s="231">
        <v>2.4535100000000001</v>
      </c>
      <c r="R217" s="231">
        <f>Q217*H217</f>
        <v>81.726418100000004</v>
      </c>
      <c r="S217" s="231">
        <v>0</v>
      </c>
      <c r="T217" s="232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3" t="s">
        <v>157</v>
      </c>
      <c r="AT217" s="233" t="s">
        <v>140</v>
      </c>
      <c r="AU217" s="233" t="s">
        <v>94</v>
      </c>
      <c r="AY217" s="18" t="s">
        <v>137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8" t="s">
        <v>92</v>
      </c>
      <c r="BK217" s="234">
        <f>ROUND(I217*H217,2)</f>
        <v>0</v>
      </c>
      <c r="BL217" s="18" t="s">
        <v>157</v>
      </c>
      <c r="BM217" s="233" t="s">
        <v>853</v>
      </c>
    </row>
    <row r="218" s="2" customFormat="1">
      <c r="A218" s="40"/>
      <c r="B218" s="41"/>
      <c r="C218" s="42"/>
      <c r="D218" s="235" t="s">
        <v>146</v>
      </c>
      <c r="E218" s="42"/>
      <c r="F218" s="236" t="s">
        <v>854</v>
      </c>
      <c r="G218" s="42"/>
      <c r="H218" s="42"/>
      <c r="I218" s="237"/>
      <c r="J218" s="42"/>
      <c r="K218" s="42"/>
      <c r="L218" s="46"/>
      <c r="M218" s="238"/>
      <c r="N218" s="239"/>
      <c r="O218" s="93"/>
      <c r="P218" s="93"/>
      <c r="Q218" s="93"/>
      <c r="R218" s="93"/>
      <c r="S218" s="93"/>
      <c r="T218" s="94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8" t="s">
        <v>146</v>
      </c>
      <c r="AU218" s="18" t="s">
        <v>94</v>
      </c>
    </row>
    <row r="219" s="13" customFormat="1">
      <c r="A219" s="13"/>
      <c r="B219" s="246"/>
      <c r="C219" s="247"/>
      <c r="D219" s="235" t="s">
        <v>233</v>
      </c>
      <c r="E219" s="248" t="s">
        <v>1</v>
      </c>
      <c r="F219" s="249" t="s">
        <v>855</v>
      </c>
      <c r="G219" s="247"/>
      <c r="H219" s="250">
        <v>33.310000000000002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6" t="s">
        <v>233</v>
      </c>
      <c r="AU219" s="256" t="s">
        <v>94</v>
      </c>
      <c r="AV219" s="13" t="s">
        <v>94</v>
      </c>
      <c r="AW219" s="13" t="s">
        <v>40</v>
      </c>
      <c r="AX219" s="13" t="s">
        <v>92</v>
      </c>
      <c r="AY219" s="256" t="s">
        <v>137</v>
      </c>
    </row>
    <row r="220" s="2" customFormat="1" ht="37.8" customHeight="1">
      <c r="A220" s="40"/>
      <c r="B220" s="41"/>
      <c r="C220" s="221" t="s">
        <v>532</v>
      </c>
      <c r="D220" s="221" t="s">
        <v>140</v>
      </c>
      <c r="E220" s="222" t="s">
        <v>856</v>
      </c>
      <c r="F220" s="223" t="s">
        <v>857</v>
      </c>
      <c r="G220" s="224" t="s">
        <v>366</v>
      </c>
      <c r="H220" s="225">
        <v>114.455</v>
      </c>
      <c r="I220" s="226"/>
      <c r="J220" s="227">
        <f>ROUND(I220*H220,2)</f>
        <v>0</v>
      </c>
      <c r="K220" s="228"/>
      <c r="L220" s="46"/>
      <c r="M220" s="229" t="s">
        <v>1</v>
      </c>
      <c r="N220" s="230" t="s">
        <v>49</v>
      </c>
      <c r="O220" s="93"/>
      <c r="P220" s="231">
        <f>O220*H220</f>
        <v>0</v>
      </c>
      <c r="Q220" s="231">
        <v>0.0038800000000000002</v>
      </c>
      <c r="R220" s="231">
        <f>Q220*H220</f>
        <v>0.44408540000000002</v>
      </c>
      <c r="S220" s="231">
        <v>0</v>
      </c>
      <c r="T220" s="232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3" t="s">
        <v>157</v>
      </c>
      <c r="AT220" s="233" t="s">
        <v>140</v>
      </c>
      <c r="AU220" s="233" t="s">
        <v>94</v>
      </c>
      <c r="AY220" s="18" t="s">
        <v>137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8" t="s">
        <v>92</v>
      </c>
      <c r="BK220" s="234">
        <f>ROUND(I220*H220,2)</f>
        <v>0</v>
      </c>
      <c r="BL220" s="18" t="s">
        <v>157</v>
      </c>
      <c r="BM220" s="233" t="s">
        <v>858</v>
      </c>
    </row>
    <row r="221" s="2" customFormat="1">
      <c r="A221" s="40"/>
      <c r="B221" s="41"/>
      <c r="C221" s="42"/>
      <c r="D221" s="235" t="s">
        <v>146</v>
      </c>
      <c r="E221" s="42"/>
      <c r="F221" s="236" t="s">
        <v>859</v>
      </c>
      <c r="G221" s="42"/>
      <c r="H221" s="42"/>
      <c r="I221" s="237"/>
      <c r="J221" s="42"/>
      <c r="K221" s="42"/>
      <c r="L221" s="46"/>
      <c r="M221" s="238"/>
      <c r="N221" s="239"/>
      <c r="O221" s="93"/>
      <c r="P221" s="93"/>
      <c r="Q221" s="93"/>
      <c r="R221" s="93"/>
      <c r="S221" s="93"/>
      <c r="T221" s="94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8" t="s">
        <v>146</v>
      </c>
      <c r="AU221" s="18" t="s">
        <v>94</v>
      </c>
    </row>
    <row r="222" s="13" customFormat="1">
      <c r="A222" s="13"/>
      <c r="B222" s="246"/>
      <c r="C222" s="247"/>
      <c r="D222" s="235" t="s">
        <v>233</v>
      </c>
      <c r="E222" s="248" t="s">
        <v>1</v>
      </c>
      <c r="F222" s="249" t="s">
        <v>860</v>
      </c>
      <c r="G222" s="247"/>
      <c r="H222" s="250">
        <v>47.648000000000003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6" t="s">
        <v>233</v>
      </c>
      <c r="AU222" s="256" t="s">
        <v>94</v>
      </c>
      <c r="AV222" s="13" t="s">
        <v>94</v>
      </c>
      <c r="AW222" s="13" t="s">
        <v>40</v>
      </c>
      <c r="AX222" s="13" t="s">
        <v>84</v>
      </c>
      <c r="AY222" s="256" t="s">
        <v>137</v>
      </c>
    </row>
    <row r="223" s="13" customFormat="1">
      <c r="A223" s="13"/>
      <c r="B223" s="246"/>
      <c r="C223" s="247"/>
      <c r="D223" s="235" t="s">
        <v>233</v>
      </c>
      <c r="E223" s="248" t="s">
        <v>1</v>
      </c>
      <c r="F223" s="249" t="s">
        <v>861</v>
      </c>
      <c r="G223" s="247"/>
      <c r="H223" s="250">
        <v>66.807000000000002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6" t="s">
        <v>233</v>
      </c>
      <c r="AU223" s="256" t="s">
        <v>94</v>
      </c>
      <c r="AV223" s="13" t="s">
        <v>94</v>
      </c>
      <c r="AW223" s="13" t="s">
        <v>40</v>
      </c>
      <c r="AX223" s="13" t="s">
        <v>84</v>
      </c>
      <c r="AY223" s="256" t="s">
        <v>137</v>
      </c>
    </row>
    <row r="224" s="15" customFormat="1">
      <c r="A224" s="15"/>
      <c r="B224" s="267"/>
      <c r="C224" s="268"/>
      <c r="D224" s="235" t="s">
        <v>233</v>
      </c>
      <c r="E224" s="269" t="s">
        <v>1</v>
      </c>
      <c r="F224" s="270" t="s">
        <v>257</v>
      </c>
      <c r="G224" s="268"/>
      <c r="H224" s="271">
        <v>114.45500000000001</v>
      </c>
      <c r="I224" s="272"/>
      <c r="J224" s="268"/>
      <c r="K224" s="268"/>
      <c r="L224" s="273"/>
      <c r="M224" s="274"/>
      <c r="N224" s="275"/>
      <c r="O224" s="275"/>
      <c r="P224" s="275"/>
      <c r="Q224" s="275"/>
      <c r="R224" s="275"/>
      <c r="S224" s="275"/>
      <c r="T224" s="27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7" t="s">
        <v>233</v>
      </c>
      <c r="AU224" s="277" t="s">
        <v>94</v>
      </c>
      <c r="AV224" s="15" t="s">
        <v>157</v>
      </c>
      <c r="AW224" s="15" t="s">
        <v>40</v>
      </c>
      <c r="AX224" s="15" t="s">
        <v>92</v>
      </c>
      <c r="AY224" s="277" t="s">
        <v>137</v>
      </c>
    </row>
    <row r="225" s="2" customFormat="1" ht="24.15" customHeight="1">
      <c r="A225" s="40"/>
      <c r="B225" s="41"/>
      <c r="C225" s="221" t="s">
        <v>537</v>
      </c>
      <c r="D225" s="221" t="s">
        <v>140</v>
      </c>
      <c r="E225" s="222" t="s">
        <v>862</v>
      </c>
      <c r="F225" s="223" t="s">
        <v>863</v>
      </c>
      <c r="G225" s="224" t="s">
        <v>366</v>
      </c>
      <c r="H225" s="225">
        <v>114.455</v>
      </c>
      <c r="I225" s="226"/>
      <c r="J225" s="227">
        <f>ROUND(I225*H225,2)</f>
        <v>0</v>
      </c>
      <c r="K225" s="228"/>
      <c r="L225" s="46"/>
      <c r="M225" s="229" t="s">
        <v>1</v>
      </c>
      <c r="N225" s="230" t="s">
        <v>49</v>
      </c>
      <c r="O225" s="93"/>
      <c r="P225" s="231">
        <f>O225*H225</f>
        <v>0</v>
      </c>
      <c r="Q225" s="231">
        <v>4.0000000000000003E-05</v>
      </c>
      <c r="R225" s="231">
        <f>Q225*H225</f>
        <v>0.0045782000000000002</v>
      </c>
      <c r="S225" s="231">
        <v>0</v>
      </c>
      <c r="T225" s="232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3" t="s">
        <v>157</v>
      </c>
      <c r="AT225" s="233" t="s">
        <v>140</v>
      </c>
      <c r="AU225" s="233" t="s">
        <v>94</v>
      </c>
      <c r="AY225" s="18" t="s">
        <v>137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8" t="s">
        <v>92</v>
      </c>
      <c r="BK225" s="234">
        <f>ROUND(I225*H225,2)</f>
        <v>0</v>
      </c>
      <c r="BL225" s="18" t="s">
        <v>157</v>
      </c>
      <c r="BM225" s="233" t="s">
        <v>864</v>
      </c>
    </row>
    <row r="226" s="2" customFormat="1" ht="24.15" customHeight="1">
      <c r="A226" s="40"/>
      <c r="B226" s="41"/>
      <c r="C226" s="221" t="s">
        <v>543</v>
      </c>
      <c r="D226" s="221" t="s">
        <v>140</v>
      </c>
      <c r="E226" s="222" t="s">
        <v>865</v>
      </c>
      <c r="F226" s="223" t="s">
        <v>866</v>
      </c>
      <c r="G226" s="224" t="s">
        <v>168</v>
      </c>
      <c r="H226" s="225">
        <v>8</v>
      </c>
      <c r="I226" s="226"/>
      <c r="J226" s="227">
        <f>ROUND(I226*H226,2)</f>
        <v>0</v>
      </c>
      <c r="K226" s="228"/>
      <c r="L226" s="46"/>
      <c r="M226" s="229" t="s">
        <v>1</v>
      </c>
      <c r="N226" s="230" t="s">
        <v>49</v>
      </c>
      <c r="O226" s="93"/>
      <c r="P226" s="231">
        <f>O226*H226</f>
        <v>0</v>
      </c>
      <c r="Q226" s="231">
        <v>0.0083999999999999995</v>
      </c>
      <c r="R226" s="231">
        <f>Q226*H226</f>
        <v>0.067199999999999996</v>
      </c>
      <c r="S226" s="231">
        <v>0</v>
      </c>
      <c r="T226" s="232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3" t="s">
        <v>157</v>
      </c>
      <c r="AT226" s="233" t="s">
        <v>140</v>
      </c>
      <c r="AU226" s="233" t="s">
        <v>94</v>
      </c>
      <c r="AY226" s="18" t="s">
        <v>137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8" t="s">
        <v>92</v>
      </c>
      <c r="BK226" s="234">
        <f>ROUND(I226*H226,2)</f>
        <v>0</v>
      </c>
      <c r="BL226" s="18" t="s">
        <v>157</v>
      </c>
      <c r="BM226" s="233" t="s">
        <v>867</v>
      </c>
    </row>
    <row r="227" s="13" customFormat="1">
      <c r="A227" s="13"/>
      <c r="B227" s="246"/>
      <c r="C227" s="247"/>
      <c r="D227" s="235" t="s">
        <v>233</v>
      </c>
      <c r="E227" s="248" t="s">
        <v>1</v>
      </c>
      <c r="F227" s="249" t="s">
        <v>868</v>
      </c>
      <c r="G227" s="247"/>
      <c r="H227" s="250">
        <v>8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6" t="s">
        <v>233</v>
      </c>
      <c r="AU227" s="256" t="s">
        <v>94</v>
      </c>
      <c r="AV227" s="13" t="s">
        <v>94</v>
      </c>
      <c r="AW227" s="13" t="s">
        <v>40</v>
      </c>
      <c r="AX227" s="13" t="s">
        <v>92</v>
      </c>
      <c r="AY227" s="256" t="s">
        <v>137</v>
      </c>
    </row>
    <row r="228" s="2" customFormat="1" ht="44.25" customHeight="1">
      <c r="A228" s="40"/>
      <c r="B228" s="41"/>
      <c r="C228" s="221" t="s">
        <v>548</v>
      </c>
      <c r="D228" s="221" t="s">
        <v>140</v>
      </c>
      <c r="E228" s="222" t="s">
        <v>869</v>
      </c>
      <c r="F228" s="223" t="s">
        <v>870</v>
      </c>
      <c r="G228" s="224" t="s">
        <v>265</v>
      </c>
      <c r="H228" s="225">
        <v>4.3300000000000001</v>
      </c>
      <c r="I228" s="226"/>
      <c r="J228" s="227">
        <f>ROUND(I228*H228,2)</f>
        <v>0</v>
      </c>
      <c r="K228" s="228"/>
      <c r="L228" s="46"/>
      <c r="M228" s="229" t="s">
        <v>1</v>
      </c>
      <c r="N228" s="230" t="s">
        <v>49</v>
      </c>
      <c r="O228" s="93"/>
      <c r="P228" s="231">
        <f>O228*H228</f>
        <v>0</v>
      </c>
      <c r="Q228" s="231">
        <v>1.0383</v>
      </c>
      <c r="R228" s="231">
        <f>Q228*H228</f>
        <v>4.4958390000000001</v>
      </c>
      <c r="S228" s="231">
        <v>0</v>
      </c>
      <c r="T228" s="232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3" t="s">
        <v>157</v>
      </c>
      <c r="AT228" s="233" t="s">
        <v>140</v>
      </c>
      <c r="AU228" s="233" t="s">
        <v>94</v>
      </c>
      <c r="AY228" s="18" t="s">
        <v>137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8" t="s">
        <v>92</v>
      </c>
      <c r="BK228" s="234">
        <f>ROUND(I228*H228,2)</f>
        <v>0</v>
      </c>
      <c r="BL228" s="18" t="s">
        <v>157</v>
      </c>
      <c r="BM228" s="233" t="s">
        <v>871</v>
      </c>
    </row>
    <row r="229" s="2" customFormat="1">
      <c r="A229" s="40"/>
      <c r="B229" s="41"/>
      <c r="C229" s="42"/>
      <c r="D229" s="235" t="s">
        <v>146</v>
      </c>
      <c r="E229" s="42"/>
      <c r="F229" s="236" t="s">
        <v>872</v>
      </c>
      <c r="G229" s="42"/>
      <c r="H229" s="42"/>
      <c r="I229" s="237"/>
      <c r="J229" s="42"/>
      <c r="K229" s="42"/>
      <c r="L229" s="46"/>
      <c r="M229" s="238"/>
      <c r="N229" s="239"/>
      <c r="O229" s="93"/>
      <c r="P229" s="93"/>
      <c r="Q229" s="93"/>
      <c r="R229" s="93"/>
      <c r="S229" s="93"/>
      <c r="T229" s="94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8" t="s">
        <v>146</v>
      </c>
      <c r="AU229" s="18" t="s">
        <v>94</v>
      </c>
    </row>
    <row r="230" s="13" customFormat="1">
      <c r="A230" s="13"/>
      <c r="B230" s="246"/>
      <c r="C230" s="247"/>
      <c r="D230" s="235" t="s">
        <v>233</v>
      </c>
      <c r="E230" s="247"/>
      <c r="F230" s="249" t="s">
        <v>873</v>
      </c>
      <c r="G230" s="247"/>
      <c r="H230" s="250">
        <v>4.3300000000000001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6" t="s">
        <v>233</v>
      </c>
      <c r="AU230" s="256" t="s">
        <v>94</v>
      </c>
      <c r="AV230" s="13" t="s">
        <v>94</v>
      </c>
      <c r="AW230" s="13" t="s">
        <v>4</v>
      </c>
      <c r="AX230" s="13" t="s">
        <v>92</v>
      </c>
      <c r="AY230" s="256" t="s">
        <v>137</v>
      </c>
    </row>
    <row r="231" s="2" customFormat="1" ht="24.15" customHeight="1">
      <c r="A231" s="40"/>
      <c r="B231" s="41"/>
      <c r="C231" s="221" t="s">
        <v>553</v>
      </c>
      <c r="D231" s="221" t="s">
        <v>140</v>
      </c>
      <c r="E231" s="222" t="s">
        <v>874</v>
      </c>
      <c r="F231" s="223" t="s">
        <v>875</v>
      </c>
      <c r="G231" s="224" t="s">
        <v>230</v>
      </c>
      <c r="H231" s="225">
        <v>14</v>
      </c>
      <c r="I231" s="226"/>
      <c r="J231" s="227">
        <f>ROUND(I231*H231,2)</f>
        <v>0</v>
      </c>
      <c r="K231" s="228"/>
      <c r="L231" s="46"/>
      <c r="M231" s="229" t="s">
        <v>1</v>
      </c>
      <c r="N231" s="230" t="s">
        <v>49</v>
      </c>
      <c r="O231" s="93"/>
      <c r="P231" s="231">
        <f>O231*H231</f>
        <v>0</v>
      </c>
      <c r="Q231" s="231">
        <v>0.0039500000000000004</v>
      </c>
      <c r="R231" s="231">
        <f>Q231*H231</f>
        <v>0.055300000000000002</v>
      </c>
      <c r="S231" s="231">
        <v>0</v>
      </c>
      <c r="T231" s="232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3" t="s">
        <v>157</v>
      </c>
      <c r="AT231" s="233" t="s">
        <v>140</v>
      </c>
      <c r="AU231" s="233" t="s">
        <v>94</v>
      </c>
      <c r="AY231" s="18" t="s">
        <v>137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8" t="s">
        <v>92</v>
      </c>
      <c r="BK231" s="234">
        <f>ROUND(I231*H231,2)</f>
        <v>0</v>
      </c>
      <c r="BL231" s="18" t="s">
        <v>157</v>
      </c>
      <c r="BM231" s="233" t="s">
        <v>876</v>
      </c>
    </row>
    <row r="232" s="2" customFormat="1">
      <c r="A232" s="40"/>
      <c r="B232" s="41"/>
      <c r="C232" s="42"/>
      <c r="D232" s="235" t="s">
        <v>146</v>
      </c>
      <c r="E232" s="42"/>
      <c r="F232" s="236" t="s">
        <v>877</v>
      </c>
      <c r="G232" s="42"/>
      <c r="H232" s="42"/>
      <c r="I232" s="237"/>
      <c r="J232" s="42"/>
      <c r="K232" s="42"/>
      <c r="L232" s="46"/>
      <c r="M232" s="238"/>
      <c r="N232" s="239"/>
      <c r="O232" s="93"/>
      <c r="P232" s="93"/>
      <c r="Q232" s="93"/>
      <c r="R232" s="93"/>
      <c r="S232" s="93"/>
      <c r="T232" s="94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8" t="s">
        <v>146</v>
      </c>
      <c r="AU232" s="18" t="s">
        <v>94</v>
      </c>
    </row>
    <row r="233" s="13" customFormat="1">
      <c r="A233" s="13"/>
      <c r="B233" s="246"/>
      <c r="C233" s="247"/>
      <c r="D233" s="235" t="s">
        <v>233</v>
      </c>
      <c r="E233" s="248" t="s">
        <v>1</v>
      </c>
      <c r="F233" s="249" t="s">
        <v>878</v>
      </c>
      <c r="G233" s="247"/>
      <c r="H233" s="250">
        <v>14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6" t="s">
        <v>233</v>
      </c>
      <c r="AU233" s="256" t="s">
        <v>94</v>
      </c>
      <c r="AV233" s="13" t="s">
        <v>94</v>
      </c>
      <c r="AW233" s="13" t="s">
        <v>40</v>
      </c>
      <c r="AX233" s="13" t="s">
        <v>92</v>
      </c>
      <c r="AY233" s="256" t="s">
        <v>137</v>
      </c>
    </row>
    <row r="234" s="2" customFormat="1" ht="21.75" customHeight="1">
      <c r="A234" s="40"/>
      <c r="B234" s="41"/>
      <c r="C234" s="292" t="s">
        <v>558</v>
      </c>
      <c r="D234" s="292" t="s">
        <v>435</v>
      </c>
      <c r="E234" s="293" t="s">
        <v>879</v>
      </c>
      <c r="F234" s="294" t="s">
        <v>880</v>
      </c>
      <c r="G234" s="295" t="s">
        <v>230</v>
      </c>
      <c r="H234" s="296">
        <v>14</v>
      </c>
      <c r="I234" s="297"/>
      <c r="J234" s="298">
        <f>ROUND(I234*H234,2)</f>
        <v>0</v>
      </c>
      <c r="K234" s="299"/>
      <c r="L234" s="300"/>
      <c r="M234" s="301" t="s">
        <v>1</v>
      </c>
      <c r="N234" s="302" t="s">
        <v>49</v>
      </c>
      <c r="O234" s="93"/>
      <c r="P234" s="231">
        <f>O234*H234</f>
        <v>0</v>
      </c>
      <c r="Q234" s="231">
        <v>0.070499999999999993</v>
      </c>
      <c r="R234" s="231">
        <f>Q234*H234</f>
        <v>0.98699999999999988</v>
      </c>
      <c r="S234" s="231">
        <v>0</v>
      </c>
      <c r="T234" s="232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3" t="s">
        <v>180</v>
      </c>
      <c r="AT234" s="233" t="s">
        <v>435</v>
      </c>
      <c r="AU234" s="233" t="s">
        <v>94</v>
      </c>
      <c r="AY234" s="18" t="s">
        <v>137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8" t="s">
        <v>92</v>
      </c>
      <c r="BK234" s="234">
        <f>ROUND(I234*H234,2)</f>
        <v>0</v>
      </c>
      <c r="BL234" s="18" t="s">
        <v>157</v>
      </c>
      <c r="BM234" s="233" t="s">
        <v>881</v>
      </c>
    </row>
    <row r="235" s="2" customFormat="1">
      <c r="A235" s="40"/>
      <c r="B235" s="41"/>
      <c r="C235" s="42"/>
      <c r="D235" s="235" t="s">
        <v>146</v>
      </c>
      <c r="E235" s="42"/>
      <c r="F235" s="236" t="s">
        <v>882</v>
      </c>
      <c r="G235" s="42"/>
      <c r="H235" s="42"/>
      <c r="I235" s="237"/>
      <c r="J235" s="42"/>
      <c r="K235" s="42"/>
      <c r="L235" s="46"/>
      <c r="M235" s="238"/>
      <c r="N235" s="239"/>
      <c r="O235" s="93"/>
      <c r="P235" s="93"/>
      <c r="Q235" s="93"/>
      <c r="R235" s="93"/>
      <c r="S235" s="93"/>
      <c r="T235" s="94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8" t="s">
        <v>146</v>
      </c>
      <c r="AU235" s="18" t="s">
        <v>94</v>
      </c>
    </row>
    <row r="236" s="2" customFormat="1" ht="24.15" customHeight="1">
      <c r="A236" s="40"/>
      <c r="B236" s="41"/>
      <c r="C236" s="221" t="s">
        <v>563</v>
      </c>
      <c r="D236" s="221" t="s">
        <v>140</v>
      </c>
      <c r="E236" s="222" t="s">
        <v>883</v>
      </c>
      <c r="F236" s="223" t="s">
        <v>884</v>
      </c>
      <c r="G236" s="224" t="s">
        <v>230</v>
      </c>
      <c r="H236" s="225">
        <v>29</v>
      </c>
      <c r="I236" s="226"/>
      <c r="J236" s="227">
        <f>ROUND(I236*H236,2)</f>
        <v>0</v>
      </c>
      <c r="K236" s="228"/>
      <c r="L236" s="46"/>
      <c r="M236" s="229" t="s">
        <v>1</v>
      </c>
      <c r="N236" s="230" t="s">
        <v>49</v>
      </c>
      <c r="O236" s="93"/>
      <c r="P236" s="231">
        <f>O236*H236</f>
        <v>0</v>
      </c>
      <c r="Q236" s="231">
        <v>0.00080999999999999996</v>
      </c>
      <c r="R236" s="231">
        <f>Q236*H236</f>
        <v>0.023489999999999997</v>
      </c>
      <c r="S236" s="231">
        <v>0</v>
      </c>
      <c r="T236" s="232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3" t="s">
        <v>157</v>
      </c>
      <c r="AT236" s="233" t="s">
        <v>140</v>
      </c>
      <c r="AU236" s="233" t="s">
        <v>94</v>
      </c>
      <c r="AY236" s="18" t="s">
        <v>137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8" t="s">
        <v>92</v>
      </c>
      <c r="BK236" s="234">
        <f>ROUND(I236*H236,2)</f>
        <v>0</v>
      </c>
      <c r="BL236" s="18" t="s">
        <v>157</v>
      </c>
      <c r="BM236" s="233" t="s">
        <v>885</v>
      </c>
    </row>
    <row r="237" s="13" customFormat="1">
      <c r="A237" s="13"/>
      <c r="B237" s="246"/>
      <c r="C237" s="247"/>
      <c r="D237" s="235" t="s">
        <v>233</v>
      </c>
      <c r="E237" s="248" t="s">
        <v>1</v>
      </c>
      <c r="F237" s="249" t="s">
        <v>886</v>
      </c>
      <c r="G237" s="247"/>
      <c r="H237" s="250">
        <v>29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6" t="s">
        <v>233</v>
      </c>
      <c r="AU237" s="256" t="s">
        <v>94</v>
      </c>
      <c r="AV237" s="13" t="s">
        <v>94</v>
      </c>
      <c r="AW237" s="13" t="s">
        <v>40</v>
      </c>
      <c r="AX237" s="13" t="s">
        <v>92</v>
      </c>
      <c r="AY237" s="256" t="s">
        <v>137</v>
      </c>
    </row>
    <row r="238" s="2" customFormat="1" ht="24.15" customHeight="1">
      <c r="A238" s="40"/>
      <c r="B238" s="41"/>
      <c r="C238" s="221" t="s">
        <v>572</v>
      </c>
      <c r="D238" s="221" t="s">
        <v>140</v>
      </c>
      <c r="E238" s="222" t="s">
        <v>887</v>
      </c>
      <c r="F238" s="223" t="s">
        <v>884</v>
      </c>
      <c r="G238" s="224" t="s">
        <v>168</v>
      </c>
      <c r="H238" s="225">
        <v>8</v>
      </c>
      <c r="I238" s="226"/>
      <c r="J238" s="227">
        <f>ROUND(I238*H238,2)</f>
        <v>0</v>
      </c>
      <c r="K238" s="228"/>
      <c r="L238" s="46"/>
      <c r="M238" s="229" t="s">
        <v>1</v>
      </c>
      <c r="N238" s="230" t="s">
        <v>49</v>
      </c>
      <c r="O238" s="93"/>
      <c r="P238" s="231">
        <f>O238*H238</f>
        <v>0</v>
      </c>
      <c r="Q238" s="231">
        <v>0.00010000000000000001</v>
      </c>
      <c r="R238" s="231">
        <f>Q238*H238</f>
        <v>0.00080000000000000004</v>
      </c>
      <c r="S238" s="231">
        <v>0</v>
      </c>
      <c r="T238" s="232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3" t="s">
        <v>157</v>
      </c>
      <c r="AT238" s="233" t="s">
        <v>140</v>
      </c>
      <c r="AU238" s="233" t="s">
        <v>94</v>
      </c>
      <c r="AY238" s="18" t="s">
        <v>137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8" t="s">
        <v>92</v>
      </c>
      <c r="BK238" s="234">
        <f>ROUND(I238*H238,2)</f>
        <v>0</v>
      </c>
      <c r="BL238" s="18" t="s">
        <v>157</v>
      </c>
      <c r="BM238" s="233" t="s">
        <v>888</v>
      </c>
    </row>
    <row r="239" s="2" customFormat="1">
      <c r="A239" s="40"/>
      <c r="B239" s="41"/>
      <c r="C239" s="42"/>
      <c r="D239" s="235" t="s">
        <v>146</v>
      </c>
      <c r="E239" s="42"/>
      <c r="F239" s="236" t="s">
        <v>889</v>
      </c>
      <c r="G239" s="42"/>
      <c r="H239" s="42"/>
      <c r="I239" s="237"/>
      <c r="J239" s="42"/>
      <c r="K239" s="42"/>
      <c r="L239" s="46"/>
      <c r="M239" s="238"/>
      <c r="N239" s="239"/>
      <c r="O239" s="93"/>
      <c r="P239" s="93"/>
      <c r="Q239" s="93"/>
      <c r="R239" s="93"/>
      <c r="S239" s="93"/>
      <c r="T239" s="94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8" t="s">
        <v>146</v>
      </c>
      <c r="AU239" s="18" t="s">
        <v>94</v>
      </c>
    </row>
    <row r="240" s="13" customFormat="1">
      <c r="A240" s="13"/>
      <c r="B240" s="246"/>
      <c r="C240" s="247"/>
      <c r="D240" s="235" t="s">
        <v>233</v>
      </c>
      <c r="E240" s="248" t="s">
        <v>1</v>
      </c>
      <c r="F240" s="249" t="s">
        <v>890</v>
      </c>
      <c r="G240" s="247"/>
      <c r="H240" s="250">
        <v>8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6" t="s">
        <v>233</v>
      </c>
      <c r="AU240" s="256" t="s">
        <v>94</v>
      </c>
      <c r="AV240" s="13" t="s">
        <v>94</v>
      </c>
      <c r="AW240" s="13" t="s">
        <v>40</v>
      </c>
      <c r="AX240" s="13" t="s">
        <v>92</v>
      </c>
      <c r="AY240" s="256" t="s">
        <v>137</v>
      </c>
    </row>
    <row r="241" s="2" customFormat="1" ht="24.15" customHeight="1">
      <c r="A241" s="40"/>
      <c r="B241" s="41"/>
      <c r="C241" s="221" t="s">
        <v>577</v>
      </c>
      <c r="D241" s="221" t="s">
        <v>140</v>
      </c>
      <c r="E241" s="222" t="s">
        <v>891</v>
      </c>
      <c r="F241" s="223" t="s">
        <v>884</v>
      </c>
      <c r="G241" s="224" t="s">
        <v>230</v>
      </c>
      <c r="H241" s="225">
        <v>33</v>
      </c>
      <c r="I241" s="226"/>
      <c r="J241" s="227">
        <f>ROUND(I241*H241,2)</f>
        <v>0</v>
      </c>
      <c r="K241" s="228"/>
      <c r="L241" s="46"/>
      <c r="M241" s="229" t="s">
        <v>1</v>
      </c>
      <c r="N241" s="230" t="s">
        <v>49</v>
      </c>
      <c r="O241" s="93"/>
      <c r="P241" s="231">
        <f>O241*H241</f>
        <v>0</v>
      </c>
      <c r="Q241" s="231">
        <v>0.00080999999999999996</v>
      </c>
      <c r="R241" s="231">
        <f>Q241*H241</f>
        <v>0.026729999999999997</v>
      </c>
      <c r="S241" s="231">
        <v>0</v>
      </c>
      <c r="T241" s="232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3" t="s">
        <v>157</v>
      </c>
      <c r="AT241" s="233" t="s">
        <v>140</v>
      </c>
      <c r="AU241" s="233" t="s">
        <v>94</v>
      </c>
      <c r="AY241" s="18" t="s">
        <v>137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8" t="s">
        <v>92</v>
      </c>
      <c r="BK241" s="234">
        <f>ROUND(I241*H241,2)</f>
        <v>0</v>
      </c>
      <c r="BL241" s="18" t="s">
        <v>157</v>
      </c>
      <c r="BM241" s="233" t="s">
        <v>892</v>
      </c>
    </row>
    <row r="242" s="2" customFormat="1">
      <c r="A242" s="40"/>
      <c r="B242" s="41"/>
      <c r="C242" s="42"/>
      <c r="D242" s="235" t="s">
        <v>146</v>
      </c>
      <c r="E242" s="42"/>
      <c r="F242" s="236" t="s">
        <v>893</v>
      </c>
      <c r="G242" s="42"/>
      <c r="H242" s="42"/>
      <c r="I242" s="237"/>
      <c r="J242" s="42"/>
      <c r="K242" s="42"/>
      <c r="L242" s="46"/>
      <c r="M242" s="238"/>
      <c r="N242" s="239"/>
      <c r="O242" s="93"/>
      <c r="P242" s="93"/>
      <c r="Q242" s="93"/>
      <c r="R242" s="93"/>
      <c r="S242" s="93"/>
      <c r="T242" s="94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8" t="s">
        <v>146</v>
      </c>
      <c r="AU242" s="18" t="s">
        <v>94</v>
      </c>
    </row>
    <row r="243" s="13" customFormat="1">
      <c r="A243" s="13"/>
      <c r="B243" s="246"/>
      <c r="C243" s="247"/>
      <c r="D243" s="235" t="s">
        <v>233</v>
      </c>
      <c r="E243" s="248" t="s">
        <v>1</v>
      </c>
      <c r="F243" s="249" t="s">
        <v>894</v>
      </c>
      <c r="G243" s="247"/>
      <c r="H243" s="250">
        <v>33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6" t="s">
        <v>233</v>
      </c>
      <c r="AU243" s="256" t="s">
        <v>94</v>
      </c>
      <c r="AV243" s="13" t="s">
        <v>94</v>
      </c>
      <c r="AW243" s="13" t="s">
        <v>40</v>
      </c>
      <c r="AX243" s="13" t="s">
        <v>92</v>
      </c>
      <c r="AY243" s="256" t="s">
        <v>137</v>
      </c>
    </row>
    <row r="244" s="12" customFormat="1" ht="22.8" customHeight="1">
      <c r="A244" s="12"/>
      <c r="B244" s="205"/>
      <c r="C244" s="206"/>
      <c r="D244" s="207" t="s">
        <v>83</v>
      </c>
      <c r="E244" s="219" t="s">
        <v>157</v>
      </c>
      <c r="F244" s="219" t="s">
        <v>465</v>
      </c>
      <c r="G244" s="206"/>
      <c r="H244" s="206"/>
      <c r="I244" s="209"/>
      <c r="J244" s="220">
        <f>BK244</f>
        <v>0</v>
      </c>
      <c r="K244" s="206"/>
      <c r="L244" s="211"/>
      <c r="M244" s="212"/>
      <c r="N244" s="213"/>
      <c r="O244" s="213"/>
      <c r="P244" s="214">
        <f>SUM(P245:P273)</f>
        <v>0</v>
      </c>
      <c r="Q244" s="213"/>
      <c r="R244" s="214">
        <f>SUM(R245:R273)</f>
        <v>318.76093399999996</v>
      </c>
      <c r="S244" s="213"/>
      <c r="T244" s="215">
        <f>SUM(T245:T273)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6" t="s">
        <v>92</v>
      </c>
      <c r="AT244" s="217" t="s">
        <v>83</v>
      </c>
      <c r="AU244" s="217" t="s">
        <v>92</v>
      </c>
      <c r="AY244" s="216" t="s">
        <v>137</v>
      </c>
      <c r="BK244" s="218">
        <f>SUM(BK245:BK273)</f>
        <v>0</v>
      </c>
    </row>
    <row r="245" s="2" customFormat="1" ht="37.8" customHeight="1">
      <c r="A245" s="40"/>
      <c r="B245" s="41"/>
      <c r="C245" s="221" t="s">
        <v>585</v>
      </c>
      <c r="D245" s="221" t="s">
        <v>140</v>
      </c>
      <c r="E245" s="222" t="s">
        <v>895</v>
      </c>
      <c r="F245" s="223" t="s">
        <v>896</v>
      </c>
      <c r="G245" s="224" t="s">
        <v>237</v>
      </c>
      <c r="H245" s="225">
        <v>28.75</v>
      </c>
      <c r="I245" s="226"/>
      <c r="J245" s="227">
        <f>ROUND(I245*H245,2)</f>
        <v>0</v>
      </c>
      <c r="K245" s="228"/>
      <c r="L245" s="46"/>
      <c r="M245" s="229" t="s">
        <v>1</v>
      </c>
      <c r="N245" s="230" t="s">
        <v>49</v>
      </c>
      <c r="O245" s="93"/>
      <c r="P245" s="231">
        <f>O245*H245</f>
        <v>0</v>
      </c>
      <c r="Q245" s="231">
        <v>2.4779100000000001</v>
      </c>
      <c r="R245" s="231">
        <f>Q245*H245</f>
        <v>71.239912500000003</v>
      </c>
      <c r="S245" s="231">
        <v>0</v>
      </c>
      <c r="T245" s="232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3" t="s">
        <v>157</v>
      </c>
      <c r="AT245" s="233" t="s">
        <v>140</v>
      </c>
      <c r="AU245" s="233" t="s">
        <v>94</v>
      </c>
      <c r="AY245" s="18" t="s">
        <v>137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8" t="s">
        <v>92</v>
      </c>
      <c r="BK245" s="234">
        <f>ROUND(I245*H245,2)</f>
        <v>0</v>
      </c>
      <c r="BL245" s="18" t="s">
        <v>157</v>
      </c>
      <c r="BM245" s="233" t="s">
        <v>897</v>
      </c>
    </row>
    <row r="246" s="13" customFormat="1">
      <c r="A246" s="13"/>
      <c r="B246" s="246"/>
      <c r="C246" s="247"/>
      <c r="D246" s="235" t="s">
        <v>233</v>
      </c>
      <c r="E246" s="248" t="s">
        <v>1</v>
      </c>
      <c r="F246" s="249" t="s">
        <v>898</v>
      </c>
      <c r="G246" s="247"/>
      <c r="H246" s="250">
        <v>28.75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6" t="s">
        <v>233</v>
      </c>
      <c r="AU246" s="256" t="s">
        <v>94</v>
      </c>
      <c r="AV246" s="13" t="s">
        <v>94</v>
      </c>
      <c r="AW246" s="13" t="s">
        <v>40</v>
      </c>
      <c r="AX246" s="13" t="s">
        <v>92</v>
      </c>
      <c r="AY246" s="256" t="s">
        <v>137</v>
      </c>
    </row>
    <row r="247" s="2" customFormat="1" ht="24.15" customHeight="1">
      <c r="A247" s="40"/>
      <c r="B247" s="41"/>
      <c r="C247" s="221" t="s">
        <v>590</v>
      </c>
      <c r="D247" s="221" t="s">
        <v>140</v>
      </c>
      <c r="E247" s="222" t="s">
        <v>899</v>
      </c>
      <c r="F247" s="223" t="s">
        <v>900</v>
      </c>
      <c r="G247" s="224" t="s">
        <v>265</v>
      </c>
      <c r="H247" s="225">
        <v>4.5999999999999996</v>
      </c>
      <c r="I247" s="226"/>
      <c r="J247" s="227">
        <f>ROUND(I247*H247,2)</f>
        <v>0</v>
      </c>
      <c r="K247" s="228"/>
      <c r="L247" s="46"/>
      <c r="M247" s="229" t="s">
        <v>1</v>
      </c>
      <c r="N247" s="230" t="s">
        <v>49</v>
      </c>
      <c r="O247" s="93"/>
      <c r="P247" s="231">
        <f>O247*H247</f>
        <v>0</v>
      </c>
      <c r="Q247" s="231">
        <v>1.0490900000000001</v>
      </c>
      <c r="R247" s="231">
        <f>Q247*H247</f>
        <v>4.8258140000000003</v>
      </c>
      <c r="S247" s="231">
        <v>0</v>
      </c>
      <c r="T247" s="232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3" t="s">
        <v>157</v>
      </c>
      <c r="AT247" s="233" t="s">
        <v>140</v>
      </c>
      <c r="AU247" s="233" t="s">
        <v>94</v>
      </c>
      <c r="AY247" s="18" t="s">
        <v>137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8" t="s">
        <v>92</v>
      </c>
      <c r="BK247" s="234">
        <f>ROUND(I247*H247,2)</f>
        <v>0</v>
      </c>
      <c r="BL247" s="18" t="s">
        <v>157</v>
      </c>
      <c r="BM247" s="233" t="s">
        <v>901</v>
      </c>
    </row>
    <row r="248" s="2" customFormat="1">
      <c r="A248" s="40"/>
      <c r="B248" s="41"/>
      <c r="C248" s="42"/>
      <c r="D248" s="235" t="s">
        <v>146</v>
      </c>
      <c r="E248" s="42"/>
      <c r="F248" s="236" t="s">
        <v>902</v>
      </c>
      <c r="G248" s="42"/>
      <c r="H248" s="42"/>
      <c r="I248" s="237"/>
      <c r="J248" s="42"/>
      <c r="K248" s="42"/>
      <c r="L248" s="46"/>
      <c r="M248" s="238"/>
      <c r="N248" s="239"/>
      <c r="O248" s="93"/>
      <c r="P248" s="93"/>
      <c r="Q248" s="93"/>
      <c r="R248" s="93"/>
      <c r="S248" s="93"/>
      <c r="T248" s="94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8" t="s">
        <v>146</v>
      </c>
      <c r="AU248" s="18" t="s">
        <v>94</v>
      </c>
    </row>
    <row r="249" s="13" customFormat="1">
      <c r="A249" s="13"/>
      <c r="B249" s="246"/>
      <c r="C249" s="247"/>
      <c r="D249" s="235" t="s">
        <v>233</v>
      </c>
      <c r="E249" s="247"/>
      <c r="F249" s="249" t="s">
        <v>903</v>
      </c>
      <c r="G249" s="247"/>
      <c r="H249" s="250">
        <v>4.5999999999999996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6" t="s">
        <v>233</v>
      </c>
      <c r="AU249" s="256" t="s">
        <v>94</v>
      </c>
      <c r="AV249" s="13" t="s">
        <v>94</v>
      </c>
      <c r="AW249" s="13" t="s">
        <v>4</v>
      </c>
      <c r="AX249" s="13" t="s">
        <v>92</v>
      </c>
      <c r="AY249" s="256" t="s">
        <v>137</v>
      </c>
    </row>
    <row r="250" s="2" customFormat="1" ht="21.75" customHeight="1">
      <c r="A250" s="40"/>
      <c r="B250" s="41"/>
      <c r="C250" s="221" t="s">
        <v>595</v>
      </c>
      <c r="D250" s="221" t="s">
        <v>140</v>
      </c>
      <c r="E250" s="222" t="s">
        <v>904</v>
      </c>
      <c r="F250" s="223" t="s">
        <v>905</v>
      </c>
      <c r="G250" s="224" t="s">
        <v>366</v>
      </c>
      <c r="H250" s="225">
        <v>55.664000000000001</v>
      </c>
      <c r="I250" s="226"/>
      <c r="J250" s="227">
        <f>ROUND(I250*H250,2)</f>
        <v>0</v>
      </c>
      <c r="K250" s="228"/>
      <c r="L250" s="46"/>
      <c r="M250" s="229" t="s">
        <v>1</v>
      </c>
      <c r="N250" s="230" t="s">
        <v>49</v>
      </c>
      <c r="O250" s="93"/>
      <c r="P250" s="231">
        <f>O250*H250</f>
        <v>0</v>
      </c>
      <c r="Q250" s="231">
        <v>0.01325</v>
      </c>
      <c r="R250" s="231">
        <f>Q250*H250</f>
        <v>0.73754799999999998</v>
      </c>
      <c r="S250" s="231">
        <v>0</v>
      </c>
      <c r="T250" s="232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3" t="s">
        <v>157</v>
      </c>
      <c r="AT250" s="233" t="s">
        <v>140</v>
      </c>
      <c r="AU250" s="233" t="s">
        <v>94</v>
      </c>
      <c r="AY250" s="18" t="s">
        <v>137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8" t="s">
        <v>92</v>
      </c>
      <c r="BK250" s="234">
        <f>ROUND(I250*H250,2)</f>
        <v>0</v>
      </c>
      <c r="BL250" s="18" t="s">
        <v>157</v>
      </c>
      <c r="BM250" s="233" t="s">
        <v>906</v>
      </c>
    </row>
    <row r="251" s="13" customFormat="1">
      <c r="A251" s="13"/>
      <c r="B251" s="246"/>
      <c r="C251" s="247"/>
      <c r="D251" s="235" t="s">
        <v>233</v>
      </c>
      <c r="E251" s="248" t="s">
        <v>1</v>
      </c>
      <c r="F251" s="249" t="s">
        <v>907</v>
      </c>
      <c r="G251" s="247"/>
      <c r="H251" s="250">
        <v>5.1639999999999997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6" t="s">
        <v>233</v>
      </c>
      <c r="AU251" s="256" t="s">
        <v>94</v>
      </c>
      <c r="AV251" s="13" t="s">
        <v>94</v>
      </c>
      <c r="AW251" s="13" t="s">
        <v>40</v>
      </c>
      <c r="AX251" s="13" t="s">
        <v>84</v>
      </c>
      <c r="AY251" s="256" t="s">
        <v>137</v>
      </c>
    </row>
    <row r="252" s="13" customFormat="1">
      <c r="A252" s="13"/>
      <c r="B252" s="246"/>
      <c r="C252" s="247"/>
      <c r="D252" s="235" t="s">
        <v>233</v>
      </c>
      <c r="E252" s="248" t="s">
        <v>1</v>
      </c>
      <c r="F252" s="249" t="s">
        <v>908</v>
      </c>
      <c r="G252" s="247"/>
      <c r="H252" s="250">
        <v>50.5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6" t="s">
        <v>233</v>
      </c>
      <c r="AU252" s="256" t="s">
        <v>94</v>
      </c>
      <c r="AV252" s="13" t="s">
        <v>94</v>
      </c>
      <c r="AW252" s="13" t="s">
        <v>40</v>
      </c>
      <c r="AX252" s="13" t="s">
        <v>84</v>
      </c>
      <c r="AY252" s="256" t="s">
        <v>137</v>
      </c>
    </row>
    <row r="253" s="15" customFormat="1">
      <c r="A253" s="15"/>
      <c r="B253" s="267"/>
      <c r="C253" s="268"/>
      <c r="D253" s="235" t="s">
        <v>233</v>
      </c>
      <c r="E253" s="269" t="s">
        <v>1</v>
      </c>
      <c r="F253" s="270" t="s">
        <v>257</v>
      </c>
      <c r="G253" s="268"/>
      <c r="H253" s="271">
        <v>55.664000000000001</v>
      </c>
      <c r="I253" s="272"/>
      <c r="J253" s="268"/>
      <c r="K253" s="268"/>
      <c r="L253" s="273"/>
      <c r="M253" s="274"/>
      <c r="N253" s="275"/>
      <c r="O253" s="275"/>
      <c r="P253" s="275"/>
      <c r="Q253" s="275"/>
      <c r="R253" s="275"/>
      <c r="S253" s="275"/>
      <c r="T253" s="27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7" t="s">
        <v>233</v>
      </c>
      <c r="AU253" s="277" t="s">
        <v>94</v>
      </c>
      <c r="AV253" s="15" t="s">
        <v>157</v>
      </c>
      <c r="AW253" s="15" t="s">
        <v>40</v>
      </c>
      <c r="AX253" s="15" t="s">
        <v>92</v>
      </c>
      <c r="AY253" s="277" t="s">
        <v>137</v>
      </c>
    </row>
    <row r="254" s="2" customFormat="1" ht="24.15" customHeight="1">
      <c r="A254" s="40"/>
      <c r="B254" s="41"/>
      <c r="C254" s="221" t="s">
        <v>602</v>
      </c>
      <c r="D254" s="221" t="s">
        <v>140</v>
      </c>
      <c r="E254" s="222" t="s">
        <v>909</v>
      </c>
      <c r="F254" s="223" t="s">
        <v>910</v>
      </c>
      <c r="G254" s="224" t="s">
        <v>366</v>
      </c>
      <c r="H254" s="225">
        <v>55.664000000000001</v>
      </c>
      <c r="I254" s="226"/>
      <c r="J254" s="227">
        <f>ROUND(I254*H254,2)</f>
        <v>0</v>
      </c>
      <c r="K254" s="228"/>
      <c r="L254" s="46"/>
      <c r="M254" s="229" t="s">
        <v>1</v>
      </c>
      <c r="N254" s="230" t="s">
        <v>49</v>
      </c>
      <c r="O254" s="93"/>
      <c r="P254" s="231">
        <f>O254*H254</f>
        <v>0</v>
      </c>
      <c r="Q254" s="231">
        <v>0</v>
      </c>
      <c r="R254" s="231">
        <f>Q254*H254</f>
        <v>0</v>
      </c>
      <c r="S254" s="231">
        <v>0</v>
      </c>
      <c r="T254" s="232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3" t="s">
        <v>157</v>
      </c>
      <c r="AT254" s="233" t="s">
        <v>140</v>
      </c>
      <c r="AU254" s="233" t="s">
        <v>94</v>
      </c>
      <c r="AY254" s="18" t="s">
        <v>137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8" t="s">
        <v>92</v>
      </c>
      <c r="BK254" s="234">
        <f>ROUND(I254*H254,2)</f>
        <v>0</v>
      </c>
      <c r="BL254" s="18" t="s">
        <v>157</v>
      </c>
      <c r="BM254" s="233" t="s">
        <v>911</v>
      </c>
    </row>
    <row r="255" s="2" customFormat="1" ht="24.15" customHeight="1">
      <c r="A255" s="40"/>
      <c r="B255" s="41"/>
      <c r="C255" s="221" t="s">
        <v>606</v>
      </c>
      <c r="D255" s="221" t="s">
        <v>140</v>
      </c>
      <c r="E255" s="222" t="s">
        <v>912</v>
      </c>
      <c r="F255" s="223" t="s">
        <v>913</v>
      </c>
      <c r="G255" s="224" t="s">
        <v>366</v>
      </c>
      <c r="H255" s="225">
        <v>6.46</v>
      </c>
      <c r="I255" s="226"/>
      <c r="J255" s="227">
        <f>ROUND(I255*H255,2)</f>
        <v>0</v>
      </c>
      <c r="K255" s="228"/>
      <c r="L255" s="46"/>
      <c r="M255" s="229" t="s">
        <v>1</v>
      </c>
      <c r="N255" s="230" t="s">
        <v>49</v>
      </c>
      <c r="O255" s="93"/>
      <c r="P255" s="231">
        <f>O255*H255</f>
        <v>0</v>
      </c>
      <c r="Q255" s="231">
        <v>0.22797999999999999</v>
      </c>
      <c r="R255" s="231">
        <f>Q255*H255</f>
        <v>1.4727508</v>
      </c>
      <c r="S255" s="231">
        <v>0</v>
      </c>
      <c r="T255" s="232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3" t="s">
        <v>157</v>
      </c>
      <c r="AT255" s="233" t="s">
        <v>140</v>
      </c>
      <c r="AU255" s="233" t="s">
        <v>94</v>
      </c>
      <c r="AY255" s="18" t="s">
        <v>137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8" t="s">
        <v>92</v>
      </c>
      <c r="BK255" s="234">
        <f>ROUND(I255*H255,2)</f>
        <v>0</v>
      </c>
      <c r="BL255" s="18" t="s">
        <v>157</v>
      </c>
      <c r="BM255" s="233" t="s">
        <v>914</v>
      </c>
    </row>
    <row r="256" s="13" customFormat="1">
      <c r="A256" s="13"/>
      <c r="B256" s="246"/>
      <c r="C256" s="247"/>
      <c r="D256" s="235" t="s">
        <v>233</v>
      </c>
      <c r="E256" s="248" t="s">
        <v>1</v>
      </c>
      <c r="F256" s="249" t="s">
        <v>915</v>
      </c>
      <c r="G256" s="247"/>
      <c r="H256" s="250">
        <v>6.46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6" t="s">
        <v>233</v>
      </c>
      <c r="AU256" s="256" t="s">
        <v>94</v>
      </c>
      <c r="AV256" s="13" t="s">
        <v>94</v>
      </c>
      <c r="AW256" s="13" t="s">
        <v>40</v>
      </c>
      <c r="AX256" s="13" t="s">
        <v>92</v>
      </c>
      <c r="AY256" s="256" t="s">
        <v>137</v>
      </c>
    </row>
    <row r="257" s="2" customFormat="1" ht="33" customHeight="1">
      <c r="A257" s="40"/>
      <c r="B257" s="41"/>
      <c r="C257" s="221" t="s">
        <v>611</v>
      </c>
      <c r="D257" s="221" t="s">
        <v>140</v>
      </c>
      <c r="E257" s="222" t="s">
        <v>916</v>
      </c>
      <c r="F257" s="223" t="s">
        <v>917</v>
      </c>
      <c r="G257" s="224" t="s">
        <v>366</v>
      </c>
      <c r="H257" s="225">
        <v>115.2</v>
      </c>
      <c r="I257" s="226"/>
      <c r="J257" s="227">
        <f>ROUND(I257*H257,2)</f>
        <v>0</v>
      </c>
      <c r="K257" s="228"/>
      <c r="L257" s="46"/>
      <c r="M257" s="229" t="s">
        <v>1</v>
      </c>
      <c r="N257" s="230" t="s">
        <v>49</v>
      </c>
      <c r="O257" s="93"/>
      <c r="P257" s="231">
        <f>O257*H257</f>
        <v>0</v>
      </c>
      <c r="Q257" s="231">
        <v>0.24290000000000001</v>
      </c>
      <c r="R257" s="231">
        <f>Q257*H257</f>
        <v>27.98208</v>
      </c>
      <c r="S257" s="231">
        <v>0</v>
      </c>
      <c r="T257" s="232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3" t="s">
        <v>157</v>
      </c>
      <c r="AT257" s="233" t="s">
        <v>140</v>
      </c>
      <c r="AU257" s="233" t="s">
        <v>94</v>
      </c>
      <c r="AY257" s="18" t="s">
        <v>137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8" t="s">
        <v>92</v>
      </c>
      <c r="BK257" s="234">
        <f>ROUND(I257*H257,2)</f>
        <v>0</v>
      </c>
      <c r="BL257" s="18" t="s">
        <v>157</v>
      </c>
      <c r="BM257" s="233" t="s">
        <v>918</v>
      </c>
    </row>
    <row r="258" s="2" customFormat="1">
      <c r="A258" s="40"/>
      <c r="B258" s="41"/>
      <c r="C258" s="42"/>
      <c r="D258" s="235" t="s">
        <v>146</v>
      </c>
      <c r="E258" s="42"/>
      <c r="F258" s="236" t="s">
        <v>919</v>
      </c>
      <c r="G258" s="42"/>
      <c r="H258" s="42"/>
      <c r="I258" s="237"/>
      <c r="J258" s="42"/>
      <c r="K258" s="42"/>
      <c r="L258" s="46"/>
      <c r="M258" s="238"/>
      <c r="N258" s="239"/>
      <c r="O258" s="93"/>
      <c r="P258" s="93"/>
      <c r="Q258" s="93"/>
      <c r="R258" s="93"/>
      <c r="S258" s="93"/>
      <c r="T258" s="9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8" t="s">
        <v>146</v>
      </c>
      <c r="AU258" s="18" t="s">
        <v>94</v>
      </c>
    </row>
    <row r="259" s="2" customFormat="1" ht="24.15" customHeight="1">
      <c r="A259" s="40"/>
      <c r="B259" s="41"/>
      <c r="C259" s="221" t="s">
        <v>615</v>
      </c>
      <c r="D259" s="221" t="s">
        <v>140</v>
      </c>
      <c r="E259" s="222" t="s">
        <v>920</v>
      </c>
      <c r="F259" s="223" t="s">
        <v>921</v>
      </c>
      <c r="G259" s="224" t="s">
        <v>366</v>
      </c>
      <c r="H259" s="225">
        <v>1.95</v>
      </c>
      <c r="I259" s="226"/>
      <c r="J259" s="227">
        <f>ROUND(I259*H259,2)</f>
        <v>0</v>
      </c>
      <c r="K259" s="228"/>
      <c r="L259" s="46"/>
      <c r="M259" s="229" t="s">
        <v>1</v>
      </c>
      <c r="N259" s="230" t="s">
        <v>49</v>
      </c>
      <c r="O259" s="93"/>
      <c r="P259" s="231">
        <f>O259*H259</f>
        <v>0</v>
      </c>
      <c r="Q259" s="231">
        <v>0.05305</v>
      </c>
      <c r="R259" s="231">
        <f>Q259*H259</f>
        <v>0.1034475</v>
      </c>
      <c r="S259" s="231">
        <v>0</v>
      </c>
      <c r="T259" s="232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3" t="s">
        <v>157</v>
      </c>
      <c r="AT259" s="233" t="s">
        <v>140</v>
      </c>
      <c r="AU259" s="233" t="s">
        <v>94</v>
      </c>
      <c r="AY259" s="18" t="s">
        <v>137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8" t="s">
        <v>92</v>
      </c>
      <c r="BK259" s="234">
        <f>ROUND(I259*H259,2)</f>
        <v>0</v>
      </c>
      <c r="BL259" s="18" t="s">
        <v>157</v>
      </c>
      <c r="BM259" s="233" t="s">
        <v>922</v>
      </c>
    </row>
    <row r="260" s="2" customFormat="1">
      <c r="A260" s="40"/>
      <c r="B260" s="41"/>
      <c r="C260" s="42"/>
      <c r="D260" s="235" t="s">
        <v>146</v>
      </c>
      <c r="E260" s="42"/>
      <c r="F260" s="236" t="s">
        <v>923</v>
      </c>
      <c r="G260" s="42"/>
      <c r="H260" s="42"/>
      <c r="I260" s="237"/>
      <c r="J260" s="42"/>
      <c r="K260" s="42"/>
      <c r="L260" s="46"/>
      <c r="M260" s="238"/>
      <c r="N260" s="239"/>
      <c r="O260" s="93"/>
      <c r="P260" s="93"/>
      <c r="Q260" s="93"/>
      <c r="R260" s="93"/>
      <c r="S260" s="93"/>
      <c r="T260" s="94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8" t="s">
        <v>146</v>
      </c>
      <c r="AU260" s="18" t="s">
        <v>94</v>
      </c>
    </row>
    <row r="261" s="14" customFormat="1">
      <c r="A261" s="14"/>
      <c r="B261" s="257"/>
      <c r="C261" s="258"/>
      <c r="D261" s="235" t="s">
        <v>233</v>
      </c>
      <c r="E261" s="259" t="s">
        <v>1</v>
      </c>
      <c r="F261" s="260" t="s">
        <v>924</v>
      </c>
      <c r="G261" s="258"/>
      <c r="H261" s="259" t="s">
        <v>1</v>
      </c>
      <c r="I261" s="261"/>
      <c r="J261" s="258"/>
      <c r="K261" s="258"/>
      <c r="L261" s="262"/>
      <c r="M261" s="263"/>
      <c r="N261" s="264"/>
      <c r="O261" s="264"/>
      <c r="P261" s="264"/>
      <c r="Q261" s="264"/>
      <c r="R261" s="264"/>
      <c r="S261" s="264"/>
      <c r="T261" s="26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6" t="s">
        <v>233</v>
      </c>
      <c r="AU261" s="266" t="s">
        <v>94</v>
      </c>
      <c r="AV261" s="14" t="s">
        <v>92</v>
      </c>
      <c r="AW261" s="14" t="s">
        <v>40</v>
      </c>
      <c r="AX261" s="14" t="s">
        <v>84</v>
      </c>
      <c r="AY261" s="266" t="s">
        <v>137</v>
      </c>
    </row>
    <row r="262" s="13" customFormat="1">
      <c r="A262" s="13"/>
      <c r="B262" s="246"/>
      <c r="C262" s="247"/>
      <c r="D262" s="235" t="s">
        <v>233</v>
      </c>
      <c r="E262" s="248" t="s">
        <v>1</v>
      </c>
      <c r="F262" s="249" t="s">
        <v>925</v>
      </c>
      <c r="G262" s="247"/>
      <c r="H262" s="250">
        <v>1.95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6" t="s">
        <v>233</v>
      </c>
      <c r="AU262" s="256" t="s">
        <v>94</v>
      </c>
      <c r="AV262" s="13" t="s">
        <v>94</v>
      </c>
      <c r="AW262" s="13" t="s">
        <v>40</v>
      </c>
      <c r="AX262" s="13" t="s">
        <v>92</v>
      </c>
      <c r="AY262" s="256" t="s">
        <v>137</v>
      </c>
    </row>
    <row r="263" s="2" customFormat="1" ht="33" customHeight="1">
      <c r="A263" s="40"/>
      <c r="B263" s="41"/>
      <c r="C263" s="221" t="s">
        <v>620</v>
      </c>
      <c r="D263" s="221" t="s">
        <v>140</v>
      </c>
      <c r="E263" s="222" t="s">
        <v>470</v>
      </c>
      <c r="F263" s="223" t="s">
        <v>471</v>
      </c>
      <c r="G263" s="224" t="s">
        <v>237</v>
      </c>
      <c r="H263" s="225">
        <v>0.35999999999999999</v>
      </c>
      <c r="I263" s="226"/>
      <c r="J263" s="227">
        <f>ROUND(I263*H263,2)</f>
        <v>0</v>
      </c>
      <c r="K263" s="228"/>
      <c r="L263" s="46"/>
      <c r="M263" s="229" t="s">
        <v>1</v>
      </c>
      <c r="N263" s="230" t="s">
        <v>49</v>
      </c>
      <c r="O263" s="93"/>
      <c r="P263" s="231">
        <f>O263*H263</f>
        <v>0</v>
      </c>
      <c r="Q263" s="231">
        <v>1.8907700000000001</v>
      </c>
      <c r="R263" s="231">
        <f>Q263*H263</f>
        <v>0.68067719999999998</v>
      </c>
      <c r="S263" s="231">
        <v>0</v>
      </c>
      <c r="T263" s="232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3" t="s">
        <v>157</v>
      </c>
      <c r="AT263" s="233" t="s">
        <v>140</v>
      </c>
      <c r="AU263" s="233" t="s">
        <v>94</v>
      </c>
      <c r="AY263" s="18" t="s">
        <v>137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8" t="s">
        <v>92</v>
      </c>
      <c r="BK263" s="234">
        <f>ROUND(I263*H263,2)</f>
        <v>0</v>
      </c>
      <c r="BL263" s="18" t="s">
        <v>157</v>
      </c>
      <c r="BM263" s="233" t="s">
        <v>926</v>
      </c>
    </row>
    <row r="264" s="13" customFormat="1">
      <c r="A264" s="13"/>
      <c r="B264" s="246"/>
      <c r="C264" s="247"/>
      <c r="D264" s="235" t="s">
        <v>233</v>
      </c>
      <c r="E264" s="248" t="s">
        <v>1</v>
      </c>
      <c r="F264" s="249" t="s">
        <v>927</v>
      </c>
      <c r="G264" s="247"/>
      <c r="H264" s="250">
        <v>0.35999999999999999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6" t="s">
        <v>233</v>
      </c>
      <c r="AU264" s="256" t="s">
        <v>94</v>
      </c>
      <c r="AV264" s="13" t="s">
        <v>94</v>
      </c>
      <c r="AW264" s="13" t="s">
        <v>40</v>
      </c>
      <c r="AX264" s="13" t="s">
        <v>92</v>
      </c>
      <c r="AY264" s="256" t="s">
        <v>137</v>
      </c>
    </row>
    <row r="265" s="2" customFormat="1" ht="24.15" customHeight="1">
      <c r="A265" s="40"/>
      <c r="B265" s="41"/>
      <c r="C265" s="221" t="s">
        <v>625</v>
      </c>
      <c r="D265" s="221" t="s">
        <v>140</v>
      </c>
      <c r="E265" s="222" t="s">
        <v>928</v>
      </c>
      <c r="F265" s="223" t="s">
        <v>929</v>
      </c>
      <c r="G265" s="224" t="s">
        <v>366</v>
      </c>
      <c r="H265" s="225">
        <v>167.5</v>
      </c>
      <c r="I265" s="226"/>
      <c r="J265" s="227">
        <f>ROUND(I265*H265,2)</f>
        <v>0</v>
      </c>
      <c r="K265" s="228"/>
      <c r="L265" s="46"/>
      <c r="M265" s="229" t="s">
        <v>1</v>
      </c>
      <c r="N265" s="230" t="s">
        <v>49</v>
      </c>
      <c r="O265" s="93"/>
      <c r="P265" s="231">
        <f>O265*H265</f>
        <v>0</v>
      </c>
      <c r="Q265" s="231">
        <v>0.40000000000000002</v>
      </c>
      <c r="R265" s="231">
        <f>Q265*H265</f>
        <v>67</v>
      </c>
      <c r="S265" s="231">
        <v>0</v>
      </c>
      <c r="T265" s="232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3" t="s">
        <v>157</v>
      </c>
      <c r="AT265" s="233" t="s">
        <v>140</v>
      </c>
      <c r="AU265" s="233" t="s">
        <v>94</v>
      </c>
      <c r="AY265" s="18" t="s">
        <v>137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8" t="s">
        <v>92</v>
      </c>
      <c r="BK265" s="234">
        <f>ROUND(I265*H265,2)</f>
        <v>0</v>
      </c>
      <c r="BL265" s="18" t="s">
        <v>157</v>
      </c>
      <c r="BM265" s="233" t="s">
        <v>930</v>
      </c>
    </row>
    <row r="266" s="14" customFormat="1">
      <c r="A266" s="14"/>
      <c r="B266" s="257"/>
      <c r="C266" s="258"/>
      <c r="D266" s="235" t="s">
        <v>233</v>
      </c>
      <c r="E266" s="259" t="s">
        <v>1</v>
      </c>
      <c r="F266" s="260" t="s">
        <v>931</v>
      </c>
      <c r="G266" s="258"/>
      <c r="H266" s="259" t="s">
        <v>1</v>
      </c>
      <c r="I266" s="261"/>
      <c r="J266" s="258"/>
      <c r="K266" s="258"/>
      <c r="L266" s="262"/>
      <c r="M266" s="263"/>
      <c r="N266" s="264"/>
      <c r="O266" s="264"/>
      <c r="P266" s="264"/>
      <c r="Q266" s="264"/>
      <c r="R266" s="264"/>
      <c r="S266" s="264"/>
      <c r="T266" s="26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6" t="s">
        <v>233</v>
      </c>
      <c r="AU266" s="266" t="s">
        <v>94</v>
      </c>
      <c r="AV266" s="14" t="s">
        <v>92</v>
      </c>
      <c r="AW266" s="14" t="s">
        <v>40</v>
      </c>
      <c r="AX266" s="14" t="s">
        <v>84</v>
      </c>
      <c r="AY266" s="266" t="s">
        <v>137</v>
      </c>
    </row>
    <row r="267" s="13" customFormat="1">
      <c r="A267" s="13"/>
      <c r="B267" s="246"/>
      <c r="C267" s="247"/>
      <c r="D267" s="235" t="s">
        <v>233</v>
      </c>
      <c r="E267" s="248" t="s">
        <v>1</v>
      </c>
      <c r="F267" s="249" t="s">
        <v>932</v>
      </c>
      <c r="G267" s="247"/>
      <c r="H267" s="250">
        <v>167.5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6" t="s">
        <v>233</v>
      </c>
      <c r="AU267" s="256" t="s">
        <v>94</v>
      </c>
      <c r="AV267" s="13" t="s">
        <v>94</v>
      </c>
      <c r="AW267" s="13" t="s">
        <v>40</v>
      </c>
      <c r="AX267" s="13" t="s">
        <v>92</v>
      </c>
      <c r="AY267" s="256" t="s">
        <v>137</v>
      </c>
    </row>
    <row r="268" s="2" customFormat="1" ht="24.15" customHeight="1">
      <c r="A268" s="40"/>
      <c r="B268" s="41"/>
      <c r="C268" s="221" t="s">
        <v>630</v>
      </c>
      <c r="D268" s="221" t="s">
        <v>140</v>
      </c>
      <c r="E268" s="222" t="s">
        <v>933</v>
      </c>
      <c r="F268" s="223" t="s">
        <v>934</v>
      </c>
      <c r="G268" s="224" t="s">
        <v>237</v>
      </c>
      <c r="H268" s="225">
        <v>24.120000000000001</v>
      </c>
      <c r="I268" s="226"/>
      <c r="J268" s="227">
        <f>ROUND(I268*H268,2)</f>
        <v>0</v>
      </c>
      <c r="K268" s="228"/>
      <c r="L268" s="46"/>
      <c r="M268" s="229" t="s">
        <v>1</v>
      </c>
      <c r="N268" s="230" t="s">
        <v>49</v>
      </c>
      <c r="O268" s="93"/>
      <c r="P268" s="231">
        <f>O268*H268</f>
        <v>0</v>
      </c>
      <c r="Q268" s="231">
        <v>2.4500000000000002</v>
      </c>
      <c r="R268" s="231">
        <f>Q268*H268</f>
        <v>59.094000000000008</v>
      </c>
      <c r="S268" s="231">
        <v>0</v>
      </c>
      <c r="T268" s="232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3" t="s">
        <v>157</v>
      </c>
      <c r="AT268" s="233" t="s">
        <v>140</v>
      </c>
      <c r="AU268" s="233" t="s">
        <v>94</v>
      </c>
      <c r="AY268" s="18" t="s">
        <v>137</v>
      </c>
      <c r="BE268" s="234">
        <f>IF(N268="základní",J268,0)</f>
        <v>0</v>
      </c>
      <c r="BF268" s="234">
        <f>IF(N268="snížená",J268,0)</f>
        <v>0</v>
      </c>
      <c r="BG268" s="234">
        <f>IF(N268="zákl. přenesená",J268,0)</f>
        <v>0</v>
      </c>
      <c r="BH268" s="234">
        <f>IF(N268="sníž. přenesená",J268,0)</f>
        <v>0</v>
      </c>
      <c r="BI268" s="234">
        <f>IF(N268="nulová",J268,0)</f>
        <v>0</v>
      </c>
      <c r="BJ268" s="18" t="s">
        <v>92</v>
      </c>
      <c r="BK268" s="234">
        <f>ROUND(I268*H268,2)</f>
        <v>0</v>
      </c>
      <c r="BL268" s="18" t="s">
        <v>157</v>
      </c>
      <c r="BM268" s="233" t="s">
        <v>935</v>
      </c>
    </row>
    <row r="269" s="2" customFormat="1">
      <c r="A269" s="40"/>
      <c r="B269" s="41"/>
      <c r="C269" s="42"/>
      <c r="D269" s="235" t="s">
        <v>146</v>
      </c>
      <c r="E269" s="42"/>
      <c r="F269" s="236" t="s">
        <v>936</v>
      </c>
      <c r="G269" s="42"/>
      <c r="H269" s="42"/>
      <c r="I269" s="237"/>
      <c r="J269" s="42"/>
      <c r="K269" s="42"/>
      <c r="L269" s="46"/>
      <c r="M269" s="238"/>
      <c r="N269" s="239"/>
      <c r="O269" s="93"/>
      <c r="P269" s="93"/>
      <c r="Q269" s="93"/>
      <c r="R269" s="93"/>
      <c r="S269" s="93"/>
      <c r="T269" s="94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8" t="s">
        <v>146</v>
      </c>
      <c r="AU269" s="18" t="s">
        <v>94</v>
      </c>
    </row>
    <row r="270" s="13" customFormat="1">
      <c r="A270" s="13"/>
      <c r="B270" s="246"/>
      <c r="C270" s="247"/>
      <c r="D270" s="235" t="s">
        <v>233</v>
      </c>
      <c r="E270" s="248" t="s">
        <v>1</v>
      </c>
      <c r="F270" s="249" t="s">
        <v>937</v>
      </c>
      <c r="G270" s="247"/>
      <c r="H270" s="250">
        <v>24.120000000000001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6" t="s">
        <v>233</v>
      </c>
      <c r="AU270" s="256" t="s">
        <v>94</v>
      </c>
      <c r="AV270" s="13" t="s">
        <v>94</v>
      </c>
      <c r="AW270" s="13" t="s">
        <v>40</v>
      </c>
      <c r="AX270" s="13" t="s">
        <v>92</v>
      </c>
      <c r="AY270" s="256" t="s">
        <v>137</v>
      </c>
    </row>
    <row r="271" s="2" customFormat="1" ht="44.25" customHeight="1">
      <c r="A271" s="40"/>
      <c r="B271" s="41"/>
      <c r="C271" s="221" t="s">
        <v>634</v>
      </c>
      <c r="D271" s="221" t="s">
        <v>140</v>
      </c>
      <c r="E271" s="222" t="s">
        <v>938</v>
      </c>
      <c r="F271" s="223" t="s">
        <v>939</v>
      </c>
      <c r="G271" s="224" t="s">
        <v>366</v>
      </c>
      <c r="H271" s="225">
        <v>115.2</v>
      </c>
      <c r="I271" s="226"/>
      <c r="J271" s="227">
        <f>ROUND(I271*H271,2)</f>
        <v>0</v>
      </c>
      <c r="K271" s="228"/>
      <c r="L271" s="46"/>
      <c r="M271" s="229" t="s">
        <v>1</v>
      </c>
      <c r="N271" s="230" t="s">
        <v>49</v>
      </c>
      <c r="O271" s="93"/>
      <c r="P271" s="231">
        <f>O271*H271</f>
        <v>0</v>
      </c>
      <c r="Q271" s="231">
        <v>0.74326999999999999</v>
      </c>
      <c r="R271" s="231">
        <f>Q271*H271</f>
        <v>85.624703999999994</v>
      </c>
      <c r="S271" s="231">
        <v>0</v>
      </c>
      <c r="T271" s="232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3" t="s">
        <v>157</v>
      </c>
      <c r="AT271" s="233" t="s">
        <v>140</v>
      </c>
      <c r="AU271" s="233" t="s">
        <v>94</v>
      </c>
      <c r="AY271" s="18" t="s">
        <v>137</v>
      </c>
      <c r="BE271" s="234">
        <f>IF(N271="základní",J271,0)</f>
        <v>0</v>
      </c>
      <c r="BF271" s="234">
        <f>IF(N271="snížená",J271,0)</f>
        <v>0</v>
      </c>
      <c r="BG271" s="234">
        <f>IF(N271="zákl. přenesená",J271,0)</f>
        <v>0</v>
      </c>
      <c r="BH271" s="234">
        <f>IF(N271="sníž. přenesená",J271,0)</f>
        <v>0</v>
      </c>
      <c r="BI271" s="234">
        <f>IF(N271="nulová",J271,0)</f>
        <v>0</v>
      </c>
      <c r="BJ271" s="18" t="s">
        <v>92</v>
      </c>
      <c r="BK271" s="234">
        <f>ROUND(I271*H271,2)</f>
        <v>0</v>
      </c>
      <c r="BL271" s="18" t="s">
        <v>157</v>
      </c>
      <c r="BM271" s="233" t="s">
        <v>940</v>
      </c>
    </row>
    <row r="272" s="2" customFormat="1">
      <c r="A272" s="40"/>
      <c r="B272" s="41"/>
      <c r="C272" s="42"/>
      <c r="D272" s="235" t="s">
        <v>146</v>
      </c>
      <c r="E272" s="42"/>
      <c r="F272" s="236" t="s">
        <v>941</v>
      </c>
      <c r="G272" s="42"/>
      <c r="H272" s="42"/>
      <c r="I272" s="237"/>
      <c r="J272" s="42"/>
      <c r="K272" s="42"/>
      <c r="L272" s="46"/>
      <c r="M272" s="238"/>
      <c r="N272" s="239"/>
      <c r="O272" s="93"/>
      <c r="P272" s="93"/>
      <c r="Q272" s="93"/>
      <c r="R272" s="93"/>
      <c r="S272" s="93"/>
      <c r="T272" s="94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8" t="s">
        <v>146</v>
      </c>
      <c r="AU272" s="18" t="s">
        <v>94</v>
      </c>
    </row>
    <row r="273" s="13" customFormat="1">
      <c r="A273" s="13"/>
      <c r="B273" s="246"/>
      <c r="C273" s="247"/>
      <c r="D273" s="235" t="s">
        <v>233</v>
      </c>
      <c r="E273" s="248" t="s">
        <v>1</v>
      </c>
      <c r="F273" s="249" t="s">
        <v>942</v>
      </c>
      <c r="G273" s="247"/>
      <c r="H273" s="250">
        <v>115.2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6" t="s">
        <v>233</v>
      </c>
      <c r="AU273" s="256" t="s">
        <v>94</v>
      </c>
      <c r="AV273" s="13" t="s">
        <v>94</v>
      </c>
      <c r="AW273" s="13" t="s">
        <v>40</v>
      </c>
      <c r="AX273" s="13" t="s">
        <v>92</v>
      </c>
      <c r="AY273" s="256" t="s">
        <v>137</v>
      </c>
    </row>
    <row r="274" s="12" customFormat="1" ht="22.8" customHeight="1">
      <c r="A274" s="12"/>
      <c r="B274" s="205"/>
      <c r="C274" s="206"/>
      <c r="D274" s="207" t="s">
        <v>83</v>
      </c>
      <c r="E274" s="219" t="s">
        <v>136</v>
      </c>
      <c r="F274" s="219" t="s">
        <v>478</v>
      </c>
      <c r="G274" s="206"/>
      <c r="H274" s="206"/>
      <c r="I274" s="209"/>
      <c r="J274" s="220">
        <f>BK274</f>
        <v>0</v>
      </c>
      <c r="K274" s="206"/>
      <c r="L274" s="211"/>
      <c r="M274" s="212"/>
      <c r="N274" s="213"/>
      <c r="O274" s="213"/>
      <c r="P274" s="214">
        <f>SUM(P275:P277)</f>
        <v>0</v>
      </c>
      <c r="Q274" s="213"/>
      <c r="R274" s="214">
        <f>SUM(R275:R277)</f>
        <v>3.8188800000000001</v>
      </c>
      <c r="S274" s="213"/>
      <c r="T274" s="215">
        <f>SUM(T275:T277)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6" t="s">
        <v>92</v>
      </c>
      <c r="AT274" s="217" t="s">
        <v>83</v>
      </c>
      <c r="AU274" s="217" t="s">
        <v>92</v>
      </c>
      <c r="AY274" s="216" t="s">
        <v>137</v>
      </c>
      <c r="BK274" s="218">
        <f>SUM(BK275:BK277)</f>
        <v>0</v>
      </c>
    </row>
    <row r="275" s="2" customFormat="1" ht="37.8" customHeight="1">
      <c r="A275" s="40"/>
      <c r="B275" s="41"/>
      <c r="C275" s="221" t="s">
        <v>943</v>
      </c>
      <c r="D275" s="221" t="s">
        <v>140</v>
      </c>
      <c r="E275" s="222" t="s">
        <v>944</v>
      </c>
      <c r="F275" s="223" t="s">
        <v>945</v>
      </c>
      <c r="G275" s="224" t="s">
        <v>366</v>
      </c>
      <c r="H275" s="225">
        <v>52</v>
      </c>
      <c r="I275" s="226"/>
      <c r="J275" s="227">
        <f>ROUND(I275*H275,2)</f>
        <v>0</v>
      </c>
      <c r="K275" s="228"/>
      <c r="L275" s="46"/>
      <c r="M275" s="229" t="s">
        <v>1</v>
      </c>
      <c r="N275" s="230" t="s">
        <v>49</v>
      </c>
      <c r="O275" s="93"/>
      <c r="P275" s="231">
        <f>O275*H275</f>
        <v>0</v>
      </c>
      <c r="Q275" s="231">
        <v>0.073440000000000005</v>
      </c>
      <c r="R275" s="231">
        <f>Q275*H275</f>
        <v>3.8188800000000001</v>
      </c>
      <c r="S275" s="231">
        <v>0</v>
      </c>
      <c r="T275" s="232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3" t="s">
        <v>157</v>
      </c>
      <c r="AT275" s="233" t="s">
        <v>140</v>
      </c>
      <c r="AU275" s="233" t="s">
        <v>94</v>
      </c>
      <c r="AY275" s="18" t="s">
        <v>137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8" t="s">
        <v>92</v>
      </c>
      <c r="BK275" s="234">
        <f>ROUND(I275*H275,2)</f>
        <v>0</v>
      </c>
      <c r="BL275" s="18" t="s">
        <v>157</v>
      </c>
      <c r="BM275" s="233" t="s">
        <v>946</v>
      </c>
    </row>
    <row r="276" s="14" customFormat="1">
      <c r="A276" s="14"/>
      <c r="B276" s="257"/>
      <c r="C276" s="258"/>
      <c r="D276" s="235" t="s">
        <v>233</v>
      </c>
      <c r="E276" s="259" t="s">
        <v>1</v>
      </c>
      <c r="F276" s="260" t="s">
        <v>947</v>
      </c>
      <c r="G276" s="258"/>
      <c r="H276" s="259" t="s">
        <v>1</v>
      </c>
      <c r="I276" s="261"/>
      <c r="J276" s="258"/>
      <c r="K276" s="258"/>
      <c r="L276" s="262"/>
      <c r="M276" s="263"/>
      <c r="N276" s="264"/>
      <c r="O276" s="264"/>
      <c r="P276" s="264"/>
      <c r="Q276" s="264"/>
      <c r="R276" s="264"/>
      <c r="S276" s="264"/>
      <c r="T276" s="26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6" t="s">
        <v>233</v>
      </c>
      <c r="AU276" s="266" t="s">
        <v>94</v>
      </c>
      <c r="AV276" s="14" t="s">
        <v>92</v>
      </c>
      <c r="AW276" s="14" t="s">
        <v>40</v>
      </c>
      <c r="AX276" s="14" t="s">
        <v>84</v>
      </c>
      <c r="AY276" s="266" t="s">
        <v>137</v>
      </c>
    </row>
    <row r="277" s="13" customFormat="1">
      <c r="A277" s="13"/>
      <c r="B277" s="246"/>
      <c r="C277" s="247"/>
      <c r="D277" s="235" t="s">
        <v>233</v>
      </c>
      <c r="E277" s="248" t="s">
        <v>1</v>
      </c>
      <c r="F277" s="249" t="s">
        <v>948</v>
      </c>
      <c r="G277" s="247"/>
      <c r="H277" s="250">
        <v>52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6" t="s">
        <v>233</v>
      </c>
      <c r="AU277" s="256" t="s">
        <v>94</v>
      </c>
      <c r="AV277" s="13" t="s">
        <v>94</v>
      </c>
      <c r="AW277" s="13" t="s">
        <v>40</v>
      </c>
      <c r="AX277" s="13" t="s">
        <v>92</v>
      </c>
      <c r="AY277" s="256" t="s">
        <v>137</v>
      </c>
    </row>
    <row r="278" s="12" customFormat="1" ht="22.8" customHeight="1">
      <c r="A278" s="12"/>
      <c r="B278" s="205"/>
      <c r="C278" s="206"/>
      <c r="D278" s="207" t="s">
        <v>83</v>
      </c>
      <c r="E278" s="219" t="s">
        <v>165</v>
      </c>
      <c r="F278" s="219" t="s">
        <v>949</v>
      </c>
      <c r="G278" s="206"/>
      <c r="H278" s="206"/>
      <c r="I278" s="209"/>
      <c r="J278" s="220">
        <f>BK278</f>
        <v>0</v>
      </c>
      <c r="K278" s="206"/>
      <c r="L278" s="211"/>
      <c r="M278" s="212"/>
      <c r="N278" s="213"/>
      <c r="O278" s="213"/>
      <c r="P278" s="214">
        <f>SUM(P279:P286)</f>
        <v>0</v>
      </c>
      <c r="Q278" s="213"/>
      <c r="R278" s="214">
        <f>SUM(R279:R286)</f>
        <v>0.28095799999999999</v>
      </c>
      <c r="S278" s="213"/>
      <c r="T278" s="215">
        <f>SUM(T279:T286)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6" t="s">
        <v>92</v>
      </c>
      <c r="AT278" s="217" t="s">
        <v>83</v>
      </c>
      <c r="AU278" s="217" t="s">
        <v>92</v>
      </c>
      <c r="AY278" s="216" t="s">
        <v>137</v>
      </c>
      <c r="BK278" s="218">
        <f>SUM(BK279:BK286)</f>
        <v>0</v>
      </c>
    </row>
    <row r="279" s="2" customFormat="1" ht="24.15" customHeight="1">
      <c r="A279" s="40"/>
      <c r="B279" s="41"/>
      <c r="C279" s="221" t="s">
        <v>950</v>
      </c>
      <c r="D279" s="221" t="s">
        <v>140</v>
      </c>
      <c r="E279" s="222" t="s">
        <v>951</v>
      </c>
      <c r="F279" s="223" t="s">
        <v>952</v>
      </c>
      <c r="G279" s="224" t="s">
        <v>366</v>
      </c>
      <c r="H279" s="225">
        <v>6.5</v>
      </c>
      <c r="I279" s="226"/>
      <c r="J279" s="227">
        <f>ROUND(I279*H279,2)</f>
        <v>0</v>
      </c>
      <c r="K279" s="228"/>
      <c r="L279" s="46"/>
      <c r="M279" s="229" t="s">
        <v>1</v>
      </c>
      <c r="N279" s="230" t="s">
        <v>49</v>
      </c>
      <c r="O279" s="93"/>
      <c r="P279" s="231">
        <f>O279*H279</f>
        <v>0</v>
      </c>
      <c r="Q279" s="231">
        <v>0.00081999999999999998</v>
      </c>
      <c r="R279" s="231">
        <f>Q279*H279</f>
        <v>0.0053299999999999997</v>
      </c>
      <c r="S279" s="231">
        <v>0</v>
      </c>
      <c r="T279" s="232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3" t="s">
        <v>157</v>
      </c>
      <c r="AT279" s="233" t="s">
        <v>140</v>
      </c>
      <c r="AU279" s="233" t="s">
        <v>94</v>
      </c>
      <c r="AY279" s="18" t="s">
        <v>137</v>
      </c>
      <c r="BE279" s="234">
        <f>IF(N279="základní",J279,0)</f>
        <v>0</v>
      </c>
      <c r="BF279" s="234">
        <f>IF(N279="snížená",J279,0)</f>
        <v>0</v>
      </c>
      <c r="BG279" s="234">
        <f>IF(N279="zákl. přenesená",J279,0)</f>
        <v>0</v>
      </c>
      <c r="BH279" s="234">
        <f>IF(N279="sníž. přenesená",J279,0)</f>
        <v>0</v>
      </c>
      <c r="BI279" s="234">
        <f>IF(N279="nulová",J279,0)</f>
        <v>0</v>
      </c>
      <c r="BJ279" s="18" t="s">
        <v>92</v>
      </c>
      <c r="BK279" s="234">
        <f>ROUND(I279*H279,2)</f>
        <v>0</v>
      </c>
      <c r="BL279" s="18" t="s">
        <v>157</v>
      </c>
      <c r="BM279" s="233" t="s">
        <v>953</v>
      </c>
    </row>
    <row r="280" s="14" customFormat="1">
      <c r="A280" s="14"/>
      <c r="B280" s="257"/>
      <c r="C280" s="258"/>
      <c r="D280" s="235" t="s">
        <v>233</v>
      </c>
      <c r="E280" s="259" t="s">
        <v>1</v>
      </c>
      <c r="F280" s="260" t="s">
        <v>954</v>
      </c>
      <c r="G280" s="258"/>
      <c r="H280" s="259" t="s">
        <v>1</v>
      </c>
      <c r="I280" s="261"/>
      <c r="J280" s="258"/>
      <c r="K280" s="258"/>
      <c r="L280" s="262"/>
      <c r="M280" s="263"/>
      <c r="N280" s="264"/>
      <c r="O280" s="264"/>
      <c r="P280" s="264"/>
      <c r="Q280" s="264"/>
      <c r="R280" s="264"/>
      <c r="S280" s="264"/>
      <c r="T280" s="26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6" t="s">
        <v>233</v>
      </c>
      <c r="AU280" s="266" t="s">
        <v>94</v>
      </c>
      <c r="AV280" s="14" t="s">
        <v>92</v>
      </c>
      <c r="AW280" s="14" t="s">
        <v>40</v>
      </c>
      <c r="AX280" s="14" t="s">
        <v>84</v>
      </c>
      <c r="AY280" s="266" t="s">
        <v>137</v>
      </c>
    </row>
    <row r="281" s="13" customFormat="1">
      <c r="A281" s="13"/>
      <c r="B281" s="246"/>
      <c r="C281" s="247"/>
      <c r="D281" s="235" t="s">
        <v>233</v>
      </c>
      <c r="E281" s="248" t="s">
        <v>1</v>
      </c>
      <c r="F281" s="249" t="s">
        <v>955</v>
      </c>
      <c r="G281" s="247"/>
      <c r="H281" s="250">
        <v>6.5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6" t="s">
        <v>233</v>
      </c>
      <c r="AU281" s="256" t="s">
        <v>94</v>
      </c>
      <c r="AV281" s="13" t="s">
        <v>94</v>
      </c>
      <c r="AW281" s="13" t="s">
        <v>40</v>
      </c>
      <c r="AX281" s="13" t="s">
        <v>92</v>
      </c>
      <c r="AY281" s="256" t="s">
        <v>137</v>
      </c>
    </row>
    <row r="282" s="2" customFormat="1" ht="37.8" customHeight="1">
      <c r="A282" s="40"/>
      <c r="B282" s="41"/>
      <c r="C282" s="221" t="s">
        <v>956</v>
      </c>
      <c r="D282" s="221" t="s">
        <v>140</v>
      </c>
      <c r="E282" s="222" t="s">
        <v>957</v>
      </c>
      <c r="F282" s="223" t="s">
        <v>958</v>
      </c>
      <c r="G282" s="224" t="s">
        <v>366</v>
      </c>
      <c r="H282" s="225">
        <v>3.8999999999999999</v>
      </c>
      <c r="I282" s="226"/>
      <c r="J282" s="227">
        <f>ROUND(I282*H282,2)</f>
        <v>0</v>
      </c>
      <c r="K282" s="228"/>
      <c r="L282" s="46"/>
      <c r="M282" s="229" t="s">
        <v>1</v>
      </c>
      <c r="N282" s="230" t="s">
        <v>49</v>
      </c>
      <c r="O282" s="93"/>
      <c r="P282" s="231">
        <f>O282*H282</f>
        <v>0</v>
      </c>
      <c r="Q282" s="231">
        <v>0.00051999999999999995</v>
      </c>
      <c r="R282" s="231">
        <f>Q282*H282</f>
        <v>0.0020279999999999999</v>
      </c>
      <c r="S282" s="231">
        <v>0</v>
      </c>
      <c r="T282" s="232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3" t="s">
        <v>157</v>
      </c>
      <c r="AT282" s="233" t="s">
        <v>140</v>
      </c>
      <c r="AU282" s="233" t="s">
        <v>94</v>
      </c>
      <c r="AY282" s="18" t="s">
        <v>137</v>
      </c>
      <c r="BE282" s="234">
        <f>IF(N282="základní",J282,0)</f>
        <v>0</v>
      </c>
      <c r="BF282" s="234">
        <f>IF(N282="snížená",J282,0)</f>
        <v>0</v>
      </c>
      <c r="BG282" s="234">
        <f>IF(N282="zákl. přenesená",J282,0)</f>
        <v>0</v>
      </c>
      <c r="BH282" s="234">
        <f>IF(N282="sníž. přenesená",J282,0)</f>
        <v>0</v>
      </c>
      <c r="BI282" s="234">
        <f>IF(N282="nulová",J282,0)</f>
        <v>0</v>
      </c>
      <c r="BJ282" s="18" t="s">
        <v>92</v>
      </c>
      <c r="BK282" s="234">
        <f>ROUND(I282*H282,2)</f>
        <v>0</v>
      </c>
      <c r="BL282" s="18" t="s">
        <v>157</v>
      </c>
      <c r="BM282" s="233" t="s">
        <v>959</v>
      </c>
    </row>
    <row r="283" s="14" customFormat="1">
      <c r="A283" s="14"/>
      <c r="B283" s="257"/>
      <c r="C283" s="258"/>
      <c r="D283" s="235" t="s">
        <v>233</v>
      </c>
      <c r="E283" s="259" t="s">
        <v>1</v>
      </c>
      <c r="F283" s="260" t="s">
        <v>960</v>
      </c>
      <c r="G283" s="258"/>
      <c r="H283" s="259" t="s">
        <v>1</v>
      </c>
      <c r="I283" s="261"/>
      <c r="J283" s="258"/>
      <c r="K283" s="258"/>
      <c r="L283" s="262"/>
      <c r="M283" s="263"/>
      <c r="N283" s="264"/>
      <c r="O283" s="264"/>
      <c r="P283" s="264"/>
      <c r="Q283" s="264"/>
      <c r="R283" s="264"/>
      <c r="S283" s="264"/>
      <c r="T283" s="26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6" t="s">
        <v>233</v>
      </c>
      <c r="AU283" s="266" t="s">
        <v>94</v>
      </c>
      <c r="AV283" s="14" t="s">
        <v>92</v>
      </c>
      <c r="AW283" s="14" t="s">
        <v>40</v>
      </c>
      <c r="AX283" s="14" t="s">
        <v>84</v>
      </c>
      <c r="AY283" s="266" t="s">
        <v>137</v>
      </c>
    </row>
    <row r="284" s="13" customFormat="1">
      <c r="A284" s="13"/>
      <c r="B284" s="246"/>
      <c r="C284" s="247"/>
      <c r="D284" s="235" t="s">
        <v>233</v>
      </c>
      <c r="E284" s="248" t="s">
        <v>1</v>
      </c>
      <c r="F284" s="249" t="s">
        <v>961</v>
      </c>
      <c r="G284" s="247"/>
      <c r="H284" s="250">
        <v>3.8999999999999999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6" t="s">
        <v>233</v>
      </c>
      <c r="AU284" s="256" t="s">
        <v>94</v>
      </c>
      <c r="AV284" s="13" t="s">
        <v>94</v>
      </c>
      <c r="AW284" s="13" t="s">
        <v>40</v>
      </c>
      <c r="AX284" s="13" t="s">
        <v>92</v>
      </c>
      <c r="AY284" s="256" t="s">
        <v>137</v>
      </c>
    </row>
    <row r="285" s="2" customFormat="1" ht="37.8" customHeight="1">
      <c r="A285" s="40"/>
      <c r="B285" s="41"/>
      <c r="C285" s="221" t="s">
        <v>962</v>
      </c>
      <c r="D285" s="221" t="s">
        <v>140</v>
      </c>
      <c r="E285" s="222" t="s">
        <v>963</v>
      </c>
      <c r="F285" s="223" t="s">
        <v>964</v>
      </c>
      <c r="G285" s="224" t="s">
        <v>366</v>
      </c>
      <c r="H285" s="225">
        <v>16</v>
      </c>
      <c r="I285" s="226"/>
      <c r="J285" s="227">
        <f>ROUND(I285*H285,2)</f>
        <v>0</v>
      </c>
      <c r="K285" s="228"/>
      <c r="L285" s="46"/>
      <c r="M285" s="229" t="s">
        <v>1</v>
      </c>
      <c r="N285" s="230" t="s">
        <v>49</v>
      </c>
      <c r="O285" s="93"/>
      <c r="P285" s="231">
        <f>O285*H285</f>
        <v>0</v>
      </c>
      <c r="Q285" s="231">
        <v>0.017100000000000001</v>
      </c>
      <c r="R285" s="231">
        <f>Q285*H285</f>
        <v>0.27360000000000001</v>
      </c>
      <c r="S285" s="231">
        <v>0</v>
      </c>
      <c r="T285" s="232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3" t="s">
        <v>157</v>
      </c>
      <c r="AT285" s="233" t="s">
        <v>140</v>
      </c>
      <c r="AU285" s="233" t="s">
        <v>94</v>
      </c>
      <c r="AY285" s="18" t="s">
        <v>137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8" t="s">
        <v>92</v>
      </c>
      <c r="BK285" s="234">
        <f>ROUND(I285*H285,2)</f>
        <v>0</v>
      </c>
      <c r="BL285" s="18" t="s">
        <v>157</v>
      </c>
      <c r="BM285" s="233" t="s">
        <v>965</v>
      </c>
    </row>
    <row r="286" s="13" customFormat="1">
      <c r="A286" s="13"/>
      <c r="B286" s="246"/>
      <c r="C286" s="247"/>
      <c r="D286" s="235" t="s">
        <v>233</v>
      </c>
      <c r="E286" s="248" t="s">
        <v>1</v>
      </c>
      <c r="F286" s="249" t="s">
        <v>966</v>
      </c>
      <c r="G286" s="247"/>
      <c r="H286" s="250">
        <v>16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6" t="s">
        <v>233</v>
      </c>
      <c r="AU286" s="256" t="s">
        <v>94</v>
      </c>
      <c r="AV286" s="13" t="s">
        <v>94</v>
      </c>
      <c r="AW286" s="13" t="s">
        <v>40</v>
      </c>
      <c r="AX286" s="13" t="s">
        <v>92</v>
      </c>
      <c r="AY286" s="256" t="s">
        <v>137</v>
      </c>
    </row>
    <row r="287" s="12" customFormat="1" ht="22.8" customHeight="1">
      <c r="A287" s="12"/>
      <c r="B287" s="205"/>
      <c r="C287" s="206"/>
      <c r="D287" s="207" t="s">
        <v>83</v>
      </c>
      <c r="E287" s="219" t="s">
        <v>183</v>
      </c>
      <c r="F287" s="219" t="s">
        <v>275</v>
      </c>
      <c r="G287" s="206"/>
      <c r="H287" s="206"/>
      <c r="I287" s="209"/>
      <c r="J287" s="220">
        <f>BK287</f>
        <v>0</v>
      </c>
      <c r="K287" s="206"/>
      <c r="L287" s="211"/>
      <c r="M287" s="212"/>
      <c r="N287" s="213"/>
      <c r="O287" s="213"/>
      <c r="P287" s="214">
        <f>SUM(P288:P309)</f>
        <v>0</v>
      </c>
      <c r="Q287" s="213"/>
      <c r="R287" s="214">
        <f>SUM(R288:R309)</f>
        <v>1.0858946999999999</v>
      </c>
      <c r="S287" s="213"/>
      <c r="T287" s="215">
        <f>SUM(T288:T309)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6" t="s">
        <v>92</v>
      </c>
      <c r="AT287" s="217" t="s">
        <v>83</v>
      </c>
      <c r="AU287" s="217" t="s">
        <v>92</v>
      </c>
      <c r="AY287" s="216" t="s">
        <v>137</v>
      </c>
      <c r="BK287" s="218">
        <f>SUM(BK288:BK309)</f>
        <v>0</v>
      </c>
    </row>
    <row r="288" s="2" customFormat="1" ht="24.15" customHeight="1">
      <c r="A288" s="40"/>
      <c r="B288" s="41"/>
      <c r="C288" s="221" t="s">
        <v>967</v>
      </c>
      <c r="D288" s="221" t="s">
        <v>140</v>
      </c>
      <c r="E288" s="222" t="s">
        <v>968</v>
      </c>
      <c r="F288" s="223" t="s">
        <v>969</v>
      </c>
      <c r="G288" s="224" t="s">
        <v>168</v>
      </c>
      <c r="H288" s="225">
        <v>2</v>
      </c>
      <c r="I288" s="226"/>
      <c r="J288" s="227">
        <f>ROUND(I288*H288,2)</f>
        <v>0</v>
      </c>
      <c r="K288" s="228"/>
      <c r="L288" s="46"/>
      <c r="M288" s="229" t="s">
        <v>1</v>
      </c>
      <c r="N288" s="230" t="s">
        <v>49</v>
      </c>
      <c r="O288" s="93"/>
      <c r="P288" s="231">
        <f>O288*H288</f>
        <v>0</v>
      </c>
      <c r="Q288" s="231">
        <v>0.081119999999999998</v>
      </c>
      <c r="R288" s="231">
        <f>Q288*H288</f>
        <v>0.16224</v>
      </c>
      <c r="S288" s="231">
        <v>0</v>
      </c>
      <c r="T288" s="232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3" t="s">
        <v>157</v>
      </c>
      <c r="AT288" s="233" t="s">
        <v>140</v>
      </c>
      <c r="AU288" s="233" t="s">
        <v>94</v>
      </c>
      <c r="AY288" s="18" t="s">
        <v>137</v>
      </c>
      <c r="BE288" s="234">
        <f>IF(N288="základní",J288,0)</f>
        <v>0</v>
      </c>
      <c r="BF288" s="234">
        <f>IF(N288="snížená",J288,0)</f>
        <v>0</v>
      </c>
      <c r="BG288" s="234">
        <f>IF(N288="zákl. přenesená",J288,0)</f>
        <v>0</v>
      </c>
      <c r="BH288" s="234">
        <f>IF(N288="sníž. přenesená",J288,0)</f>
        <v>0</v>
      </c>
      <c r="BI288" s="234">
        <f>IF(N288="nulová",J288,0)</f>
        <v>0</v>
      </c>
      <c r="BJ288" s="18" t="s">
        <v>92</v>
      </c>
      <c r="BK288" s="234">
        <f>ROUND(I288*H288,2)</f>
        <v>0</v>
      </c>
      <c r="BL288" s="18" t="s">
        <v>157</v>
      </c>
      <c r="BM288" s="233" t="s">
        <v>970</v>
      </c>
    </row>
    <row r="289" s="2" customFormat="1">
      <c r="A289" s="40"/>
      <c r="B289" s="41"/>
      <c r="C289" s="42"/>
      <c r="D289" s="235" t="s">
        <v>146</v>
      </c>
      <c r="E289" s="42"/>
      <c r="F289" s="236" t="s">
        <v>971</v>
      </c>
      <c r="G289" s="42"/>
      <c r="H289" s="42"/>
      <c r="I289" s="237"/>
      <c r="J289" s="42"/>
      <c r="K289" s="42"/>
      <c r="L289" s="46"/>
      <c r="M289" s="238"/>
      <c r="N289" s="239"/>
      <c r="O289" s="93"/>
      <c r="P289" s="93"/>
      <c r="Q289" s="93"/>
      <c r="R289" s="93"/>
      <c r="S289" s="93"/>
      <c r="T289" s="94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8" t="s">
        <v>146</v>
      </c>
      <c r="AU289" s="18" t="s">
        <v>94</v>
      </c>
    </row>
    <row r="290" s="2" customFormat="1" ht="37.8" customHeight="1">
      <c r="A290" s="40"/>
      <c r="B290" s="41"/>
      <c r="C290" s="221" t="s">
        <v>972</v>
      </c>
      <c r="D290" s="221" t="s">
        <v>140</v>
      </c>
      <c r="E290" s="222" t="s">
        <v>973</v>
      </c>
      <c r="F290" s="223" t="s">
        <v>974</v>
      </c>
      <c r="G290" s="224" t="s">
        <v>230</v>
      </c>
      <c r="H290" s="225">
        <v>67.325999999999993</v>
      </c>
      <c r="I290" s="226"/>
      <c r="J290" s="227">
        <f>ROUND(I290*H290,2)</f>
        <v>0</v>
      </c>
      <c r="K290" s="228"/>
      <c r="L290" s="46"/>
      <c r="M290" s="229" t="s">
        <v>1</v>
      </c>
      <c r="N290" s="230" t="s">
        <v>49</v>
      </c>
      <c r="O290" s="93"/>
      <c r="P290" s="231">
        <f>O290*H290</f>
        <v>0</v>
      </c>
      <c r="Q290" s="231">
        <v>0.0034499999999999999</v>
      </c>
      <c r="R290" s="231">
        <f>Q290*H290</f>
        <v>0.23227469999999997</v>
      </c>
      <c r="S290" s="231">
        <v>0</v>
      </c>
      <c r="T290" s="232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3" t="s">
        <v>157</v>
      </c>
      <c r="AT290" s="233" t="s">
        <v>140</v>
      </c>
      <c r="AU290" s="233" t="s">
        <v>94</v>
      </c>
      <c r="AY290" s="18" t="s">
        <v>137</v>
      </c>
      <c r="BE290" s="234">
        <f>IF(N290="základní",J290,0)</f>
        <v>0</v>
      </c>
      <c r="BF290" s="234">
        <f>IF(N290="snížená",J290,0)</f>
        <v>0</v>
      </c>
      <c r="BG290" s="234">
        <f>IF(N290="zákl. přenesená",J290,0)</f>
        <v>0</v>
      </c>
      <c r="BH290" s="234">
        <f>IF(N290="sníž. přenesená",J290,0)</f>
        <v>0</v>
      </c>
      <c r="BI290" s="234">
        <f>IF(N290="nulová",J290,0)</f>
        <v>0</v>
      </c>
      <c r="BJ290" s="18" t="s">
        <v>92</v>
      </c>
      <c r="BK290" s="234">
        <f>ROUND(I290*H290,2)</f>
        <v>0</v>
      </c>
      <c r="BL290" s="18" t="s">
        <v>157</v>
      </c>
      <c r="BM290" s="233" t="s">
        <v>975</v>
      </c>
    </row>
    <row r="291" s="13" customFormat="1">
      <c r="A291" s="13"/>
      <c r="B291" s="246"/>
      <c r="C291" s="247"/>
      <c r="D291" s="235" t="s">
        <v>233</v>
      </c>
      <c r="E291" s="248" t="s">
        <v>1</v>
      </c>
      <c r="F291" s="249" t="s">
        <v>976</v>
      </c>
      <c r="G291" s="247"/>
      <c r="H291" s="250">
        <v>67.325999999999993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6" t="s">
        <v>233</v>
      </c>
      <c r="AU291" s="256" t="s">
        <v>94</v>
      </c>
      <c r="AV291" s="13" t="s">
        <v>94</v>
      </c>
      <c r="AW291" s="13" t="s">
        <v>40</v>
      </c>
      <c r="AX291" s="13" t="s">
        <v>92</v>
      </c>
      <c r="AY291" s="256" t="s">
        <v>137</v>
      </c>
    </row>
    <row r="292" s="2" customFormat="1" ht="21.75" customHeight="1">
      <c r="A292" s="40"/>
      <c r="B292" s="41"/>
      <c r="C292" s="221" t="s">
        <v>977</v>
      </c>
      <c r="D292" s="221" t="s">
        <v>140</v>
      </c>
      <c r="E292" s="222" t="s">
        <v>978</v>
      </c>
      <c r="F292" s="223" t="s">
        <v>979</v>
      </c>
      <c r="G292" s="224" t="s">
        <v>366</v>
      </c>
      <c r="H292" s="225">
        <v>20</v>
      </c>
      <c r="I292" s="226"/>
      <c r="J292" s="227">
        <f>ROUND(I292*H292,2)</f>
        <v>0</v>
      </c>
      <c r="K292" s="228"/>
      <c r="L292" s="46"/>
      <c r="M292" s="229" t="s">
        <v>1</v>
      </c>
      <c r="N292" s="230" t="s">
        <v>49</v>
      </c>
      <c r="O292" s="93"/>
      <c r="P292" s="231">
        <f>O292*H292</f>
        <v>0</v>
      </c>
      <c r="Q292" s="231">
        <v>0.00042000000000000002</v>
      </c>
      <c r="R292" s="231">
        <f>Q292*H292</f>
        <v>0.0084000000000000012</v>
      </c>
      <c r="S292" s="231">
        <v>0</v>
      </c>
      <c r="T292" s="232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3" t="s">
        <v>157</v>
      </c>
      <c r="AT292" s="233" t="s">
        <v>140</v>
      </c>
      <c r="AU292" s="233" t="s">
        <v>94</v>
      </c>
      <c r="AY292" s="18" t="s">
        <v>137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8" t="s">
        <v>92</v>
      </c>
      <c r="BK292" s="234">
        <f>ROUND(I292*H292,2)</f>
        <v>0</v>
      </c>
      <c r="BL292" s="18" t="s">
        <v>157</v>
      </c>
      <c r="BM292" s="233" t="s">
        <v>980</v>
      </c>
    </row>
    <row r="293" s="13" customFormat="1">
      <c r="A293" s="13"/>
      <c r="B293" s="246"/>
      <c r="C293" s="247"/>
      <c r="D293" s="235" t="s">
        <v>233</v>
      </c>
      <c r="E293" s="248" t="s">
        <v>1</v>
      </c>
      <c r="F293" s="249" t="s">
        <v>981</v>
      </c>
      <c r="G293" s="247"/>
      <c r="H293" s="250">
        <v>20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6" t="s">
        <v>233</v>
      </c>
      <c r="AU293" s="256" t="s">
        <v>94</v>
      </c>
      <c r="AV293" s="13" t="s">
        <v>94</v>
      </c>
      <c r="AW293" s="13" t="s">
        <v>40</v>
      </c>
      <c r="AX293" s="13" t="s">
        <v>92</v>
      </c>
      <c r="AY293" s="256" t="s">
        <v>137</v>
      </c>
    </row>
    <row r="294" s="2" customFormat="1" ht="24.15" customHeight="1">
      <c r="A294" s="40"/>
      <c r="B294" s="41"/>
      <c r="C294" s="221" t="s">
        <v>982</v>
      </c>
      <c r="D294" s="221" t="s">
        <v>140</v>
      </c>
      <c r="E294" s="222" t="s">
        <v>983</v>
      </c>
      <c r="F294" s="223" t="s">
        <v>984</v>
      </c>
      <c r="G294" s="224" t="s">
        <v>168</v>
      </c>
      <c r="H294" s="225">
        <v>2</v>
      </c>
      <c r="I294" s="226"/>
      <c r="J294" s="227">
        <f>ROUND(I294*H294,2)</f>
        <v>0</v>
      </c>
      <c r="K294" s="228"/>
      <c r="L294" s="46"/>
      <c r="M294" s="229" t="s">
        <v>1</v>
      </c>
      <c r="N294" s="230" t="s">
        <v>49</v>
      </c>
      <c r="O294" s="93"/>
      <c r="P294" s="231">
        <f>O294*H294</f>
        <v>0</v>
      </c>
      <c r="Q294" s="231">
        <v>0.00068999999999999997</v>
      </c>
      <c r="R294" s="231">
        <f>Q294*H294</f>
        <v>0.0013799999999999999</v>
      </c>
      <c r="S294" s="231">
        <v>0</v>
      </c>
      <c r="T294" s="232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3" t="s">
        <v>157</v>
      </c>
      <c r="AT294" s="233" t="s">
        <v>140</v>
      </c>
      <c r="AU294" s="233" t="s">
        <v>94</v>
      </c>
      <c r="AY294" s="18" t="s">
        <v>137</v>
      </c>
      <c r="BE294" s="234">
        <f>IF(N294="základní",J294,0)</f>
        <v>0</v>
      </c>
      <c r="BF294" s="234">
        <f>IF(N294="snížená",J294,0)</f>
        <v>0</v>
      </c>
      <c r="BG294" s="234">
        <f>IF(N294="zákl. přenesená",J294,0)</f>
        <v>0</v>
      </c>
      <c r="BH294" s="234">
        <f>IF(N294="sníž. přenesená",J294,0)</f>
        <v>0</v>
      </c>
      <c r="BI294" s="234">
        <f>IF(N294="nulová",J294,0)</f>
        <v>0</v>
      </c>
      <c r="BJ294" s="18" t="s">
        <v>92</v>
      </c>
      <c r="BK294" s="234">
        <f>ROUND(I294*H294,2)</f>
        <v>0</v>
      </c>
      <c r="BL294" s="18" t="s">
        <v>157</v>
      </c>
      <c r="BM294" s="233" t="s">
        <v>985</v>
      </c>
    </row>
    <row r="295" s="2" customFormat="1">
      <c r="A295" s="40"/>
      <c r="B295" s="41"/>
      <c r="C295" s="42"/>
      <c r="D295" s="235" t="s">
        <v>146</v>
      </c>
      <c r="E295" s="42"/>
      <c r="F295" s="236" t="s">
        <v>986</v>
      </c>
      <c r="G295" s="42"/>
      <c r="H295" s="42"/>
      <c r="I295" s="237"/>
      <c r="J295" s="42"/>
      <c r="K295" s="42"/>
      <c r="L295" s="46"/>
      <c r="M295" s="238"/>
      <c r="N295" s="239"/>
      <c r="O295" s="93"/>
      <c r="P295" s="93"/>
      <c r="Q295" s="93"/>
      <c r="R295" s="93"/>
      <c r="S295" s="93"/>
      <c r="T295" s="94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8" t="s">
        <v>146</v>
      </c>
      <c r="AU295" s="18" t="s">
        <v>94</v>
      </c>
    </row>
    <row r="296" s="2" customFormat="1" ht="16.5" customHeight="1">
      <c r="A296" s="40"/>
      <c r="B296" s="41"/>
      <c r="C296" s="292" t="s">
        <v>987</v>
      </c>
      <c r="D296" s="292" t="s">
        <v>435</v>
      </c>
      <c r="E296" s="293" t="s">
        <v>988</v>
      </c>
      <c r="F296" s="294" t="s">
        <v>989</v>
      </c>
      <c r="G296" s="295" t="s">
        <v>265</v>
      </c>
      <c r="H296" s="296">
        <v>0.435</v>
      </c>
      <c r="I296" s="297"/>
      <c r="J296" s="298">
        <f>ROUND(I296*H296,2)</f>
        <v>0</v>
      </c>
      <c r="K296" s="299"/>
      <c r="L296" s="300"/>
      <c r="M296" s="301" t="s">
        <v>1</v>
      </c>
      <c r="N296" s="302" t="s">
        <v>49</v>
      </c>
      <c r="O296" s="93"/>
      <c r="P296" s="231">
        <f>O296*H296</f>
        <v>0</v>
      </c>
      <c r="Q296" s="231">
        <v>1</v>
      </c>
      <c r="R296" s="231">
        <f>Q296*H296</f>
        <v>0.435</v>
      </c>
      <c r="S296" s="231">
        <v>0</v>
      </c>
      <c r="T296" s="232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3" t="s">
        <v>180</v>
      </c>
      <c r="AT296" s="233" t="s">
        <v>435</v>
      </c>
      <c r="AU296" s="233" t="s">
        <v>94</v>
      </c>
      <c r="AY296" s="18" t="s">
        <v>137</v>
      </c>
      <c r="BE296" s="234">
        <f>IF(N296="základní",J296,0)</f>
        <v>0</v>
      </c>
      <c r="BF296" s="234">
        <f>IF(N296="snížená",J296,0)</f>
        <v>0</v>
      </c>
      <c r="BG296" s="234">
        <f>IF(N296="zákl. přenesená",J296,0)</f>
        <v>0</v>
      </c>
      <c r="BH296" s="234">
        <f>IF(N296="sníž. přenesená",J296,0)</f>
        <v>0</v>
      </c>
      <c r="BI296" s="234">
        <f>IF(N296="nulová",J296,0)</f>
        <v>0</v>
      </c>
      <c r="BJ296" s="18" t="s">
        <v>92</v>
      </c>
      <c r="BK296" s="234">
        <f>ROUND(I296*H296,2)</f>
        <v>0</v>
      </c>
      <c r="BL296" s="18" t="s">
        <v>157</v>
      </c>
      <c r="BM296" s="233" t="s">
        <v>990</v>
      </c>
    </row>
    <row r="297" s="2" customFormat="1">
      <c r="A297" s="40"/>
      <c r="B297" s="41"/>
      <c r="C297" s="42"/>
      <c r="D297" s="235" t="s">
        <v>146</v>
      </c>
      <c r="E297" s="42"/>
      <c r="F297" s="236" t="s">
        <v>991</v>
      </c>
      <c r="G297" s="42"/>
      <c r="H297" s="42"/>
      <c r="I297" s="237"/>
      <c r="J297" s="42"/>
      <c r="K297" s="42"/>
      <c r="L297" s="46"/>
      <c r="M297" s="238"/>
      <c r="N297" s="239"/>
      <c r="O297" s="93"/>
      <c r="P297" s="93"/>
      <c r="Q297" s="93"/>
      <c r="R297" s="93"/>
      <c r="S297" s="93"/>
      <c r="T297" s="94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8" t="s">
        <v>146</v>
      </c>
      <c r="AU297" s="18" t="s">
        <v>94</v>
      </c>
    </row>
    <row r="298" s="13" customFormat="1">
      <c r="A298" s="13"/>
      <c r="B298" s="246"/>
      <c r="C298" s="247"/>
      <c r="D298" s="235" t="s">
        <v>233</v>
      </c>
      <c r="E298" s="248" t="s">
        <v>1</v>
      </c>
      <c r="F298" s="249" t="s">
        <v>992</v>
      </c>
      <c r="G298" s="247"/>
      <c r="H298" s="250">
        <v>0.435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6" t="s">
        <v>233</v>
      </c>
      <c r="AU298" s="256" t="s">
        <v>94</v>
      </c>
      <c r="AV298" s="13" t="s">
        <v>94</v>
      </c>
      <c r="AW298" s="13" t="s">
        <v>40</v>
      </c>
      <c r="AX298" s="13" t="s">
        <v>92</v>
      </c>
      <c r="AY298" s="256" t="s">
        <v>137</v>
      </c>
    </row>
    <row r="299" s="2" customFormat="1" ht="21.75" customHeight="1">
      <c r="A299" s="40"/>
      <c r="B299" s="41"/>
      <c r="C299" s="292" t="s">
        <v>993</v>
      </c>
      <c r="D299" s="292" t="s">
        <v>435</v>
      </c>
      <c r="E299" s="293" t="s">
        <v>994</v>
      </c>
      <c r="F299" s="294" t="s">
        <v>995</v>
      </c>
      <c r="G299" s="295" t="s">
        <v>265</v>
      </c>
      <c r="H299" s="296">
        <v>0.13400000000000001</v>
      </c>
      <c r="I299" s="297"/>
      <c r="J299" s="298">
        <f>ROUND(I299*H299,2)</f>
        <v>0</v>
      </c>
      <c r="K299" s="299"/>
      <c r="L299" s="300"/>
      <c r="M299" s="301" t="s">
        <v>1</v>
      </c>
      <c r="N299" s="302" t="s">
        <v>49</v>
      </c>
      <c r="O299" s="93"/>
      <c r="P299" s="231">
        <f>O299*H299</f>
        <v>0</v>
      </c>
      <c r="Q299" s="231">
        <v>1</v>
      </c>
      <c r="R299" s="231">
        <f>Q299*H299</f>
        <v>0.13400000000000001</v>
      </c>
      <c r="S299" s="231">
        <v>0</v>
      </c>
      <c r="T299" s="232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3" t="s">
        <v>180</v>
      </c>
      <c r="AT299" s="233" t="s">
        <v>435</v>
      </c>
      <c r="AU299" s="233" t="s">
        <v>94</v>
      </c>
      <c r="AY299" s="18" t="s">
        <v>137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8" t="s">
        <v>92</v>
      </c>
      <c r="BK299" s="234">
        <f>ROUND(I299*H299,2)</f>
        <v>0</v>
      </c>
      <c r="BL299" s="18" t="s">
        <v>157</v>
      </c>
      <c r="BM299" s="233" t="s">
        <v>996</v>
      </c>
    </row>
    <row r="300" s="2" customFormat="1">
      <c r="A300" s="40"/>
      <c r="B300" s="41"/>
      <c r="C300" s="42"/>
      <c r="D300" s="235" t="s">
        <v>146</v>
      </c>
      <c r="E300" s="42"/>
      <c r="F300" s="236" t="s">
        <v>997</v>
      </c>
      <c r="G300" s="42"/>
      <c r="H300" s="42"/>
      <c r="I300" s="237"/>
      <c r="J300" s="42"/>
      <c r="K300" s="42"/>
      <c r="L300" s="46"/>
      <c r="M300" s="238"/>
      <c r="N300" s="239"/>
      <c r="O300" s="93"/>
      <c r="P300" s="93"/>
      <c r="Q300" s="93"/>
      <c r="R300" s="93"/>
      <c r="S300" s="93"/>
      <c r="T300" s="94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8" t="s">
        <v>146</v>
      </c>
      <c r="AU300" s="18" t="s">
        <v>94</v>
      </c>
    </row>
    <row r="301" s="14" customFormat="1">
      <c r="A301" s="14"/>
      <c r="B301" s="257"/>
      <c r="C301" s="258"/>
      <c r="D301" s="235" t="s">
        <v>233</v>
      </c>
      <c r="E301" s="259" t="s">
        <v>1</v>
      </c>
      <c r="F301" s="260" t="s">
        <v>998</v>
      </c>
      <c r="G301" s="258"/>
      <c r="H301" s="259" t="s">
        <v>1</v>
      </c>
      <c r="I301" s="261"/>
      <c r="J301" s="258"/>
      <c r="K301" s="258"/>
      <c r="L301" s="262"/>
      <c r="M301" s="263"/>
      <c r="N301" s="264"/>
      <c r="O301" s="264"/>
      <c r="P301" s="264"/>
      <c r="Q301" s="264"/>
      <c r="R301" s="264"/>
      <c r="S301" s="264"/>
      <c r="T301" s="26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6" t="s">
        <v>233</v>
      </c>
      <c r="AU301" s="266" t="s">
        <v>94</v>
      </c>
      <c r="AV301" s="14" t="s">
        <v>92</v>
      </c>
      <c r="AW301" s="14" t="s">
        <v>40</v>
      </c>
      <c r="AX301" s="14" t="s">
        <v>84</v>
      </c>
      <c r="AY301" s="266" t="s">
        <v>137</v>
      </c>
    </row>
    <row r="302" s="13" customFormat="1">
      <c r="A302" s="13"/>
      <c r="B302" s="246"/>
      <c r="C302" s="247"/>
      <c r="D302" s="235" t="s">
        <v>233</v>
      </c>
      <c r="E302" s="248" t="s">
        <v>1</v>
      </c>
      <c r="F302" s="249" t="s">
        <v>999</v>
      </c>
      <c r="G302" s="247"/>
      <c r="H302" s="250">
        <v>0.13400000000000001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6" t="s">
        <v>233</v>
      </c>
      <c r="AU302" s="256" t="s">
        <v>94</v>
      </c>
      <c r="AV302" s="13" t="s">
        <v>94</v>
      </c>
      <c r="AW302" s="13" t="s">
        <v>40</v>
      </c>
      <c r="AX302" s="13" t="s">
        <v>92</v>
      </c>
      <c r="AY302" s="256" t="s">
        <v>137</v>
      </c>
    </row>
    <row r="303" s="2" customFormat="1" ht="16.5" customHeight="1">
      <c r="A303" s="40"/>
      <c r="B303" s="41"/>
      <c r="C303" s="292" t="s">
        <v>1000</v>
      </c>
      <c r="D303" s="292" t="s">
        <v>435</v>
      </c>
      <c r="E303" s="293" t="s">
        <v>1001</v>
      </c>
      <c r="F303" s="294" t="s">
        <v>1002</v>
      </c>
      <c r="G303" s="295" t="s">
        <v>265</v>
      </c>
      <c r="H303" s="296">
        <v>0.075999999999999998</v>
      </c>
      <c r="I303" s="297"/>
      <c r="J303" s="298">
        <f>ROUND(I303*H303,2)</f>
        <v>0</v>
      </c>
      <c r="K303" s="299"/>
      <c r="L303" s="300"/>
      <c r="M303" s="301" t="s">
        <v>1</v>
      </c>
      <c r="N303" s="302" t="s">
        <v>49</v>
      </c>
      <c r="O303" s="93"/>
      <c r="P303" s="231">
        <f>O303*H303</f>
        <v>0</v>
      </c>
      <c r="Q303" s="231">
        <v>1</v>
      </c>
      <c r="R303" s="231">
        <f>Q303*H303</f>
        <v>0.075999999999999998</v>
      </c>
      <c r="S303" s="231">
        <v>0</v>
      </c>
      <c r="T303" s="232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3" t="s">
        <v>180</v>
      </c>
      <c r="AT303" s="233" t="s">
        <v>435</v>
      </c>
      <c r="AU303" s="233" t="s">
        <v>94</v>
      </c>
      <c r="AY303" s="18" t="s">
        <v>137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8" t="s">
        <v>92</v>
      </c>
      <c r="BK303" s="234">
        <f>ROUND(I303*H303,2)</f>
        <v>0</v>
      </c>
      <c r="BL303" s="18" t="s">
        <v>157</v>
      </c>
      <c r="BM303" s="233" t="s">
        <v>1003</v>
      </c>
    </row>
    <row r="304" s="2" customFormat="1">
      <c r="A304" s="40"/>
      <c r="B304" s="41"/>
      <c r="C304" s="42"/>
      <c r="D304" s="235" t="s">
        <v>146</v>
      </c>
      <c r="E304" s="42"/>
      <c r="F304" s="236" t="s">
        <v>1004</v>
      </c>
      <c r="G304" s="42"/>
      <c r="H304" s="42"/>
      <c r="I304" s="237"/>
      <c r="J304" s="42"/>
      <c r="K304" s="42"/>
      <c r="L304" s="46"/>
      <c r="M304" s="238"/>
      <c r="N304" s="239"/>
      <c r="O304" s="93"/>
      <c r="P304" s="93"/>
      <c r="Q304" s="93"/>
      <c r="R304" s="93"/>
      <c r="S304" s="93"/>
      <c r="T304" s="94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8" t="s">
        <v>146</v>
      </c>
      <c r="AU304" s="18" t="s">
        <v>94</v>
      </c>
    </row>
    <row r="305" s="14" customFormat="1">
      <c r="A305" s="14"/>
      <c r="B305" s="257"/>
      <c r="C305" s="258"/>
      <c r="D305" s="235" t="s">
        <v>233</v>
      </c>
      <c r="E305" s="259" t="s">
        <v>1</v>
      </c>
      <c r="F305" s="260" t="s">
        <v>1005</v>
      </c>
      <c r="G305" s="258"/>
      <c r="H305" s="259" t="s">
        <v>1</v>
      </c>
      <c r="I305" s="261"/>
      <c r="J305" s="258"/>
      <c r="K305" s="258"/>
      <c r="L305" s="262"/>
      <c r="M305" s="263"/>
      <c r="N305" s="264"/>
      <c r="O305" s="264"/>
      <c r="P305" s="264"/>
      <c r="Q305" s="264"/>
      <c r="R305" s="264"/>
      <c r="S305" s="264"/>
      <c r="T305" s="26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6" t="s">
        <v>233</v>
      </c>
      <c r="AU305" s="266" t="s">
        <v>94</v>
      </c>
      <c r="AV305" s="14" t="s">
        <v>92</v>
      </c>
      <c r="AW305" s="14" t="s">
        <v>40</v>
      </c>
      <c r="AX305" s="14" t="s">
        <v>84</v>
      </c>
      <c r="AY305" s="266" t="s">
        <v>137</v>
      </c>
    </row>
    <row r="306" s="13" customFormat="1">
      <c r="A306" s="13"/>
      <c r="B306" s="246"/>
      <c r="C306" s="247"/>
      <c r="D306" s="235" t="s">
        <v>233</v>
      </c>
      <c r="E306" s="248" t="s">
        <v>1</v>
      </c>
      <c r="F306" s="249" t="s">
        <v>1006</v>
      </c>
      <c r="G306" s="247"/>
      <c r="H306" s="250">
        <v>0.075999999999999998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6" t="s">
        <v>233</v>
      </c>
      <c r="AU306" s="256" t="s">
        <v>94</v>
      </c>
      <c r="AV306" s="13" t="s">
        <v>94</v>
      </c>
      <c r="AW306" s="13" t="s">
        <v>40</v>
      </c>
      <c r="AX306" s="13" t="s">
        <v>92</v>
      </c>
      <c r="AY306" s="256" t="s">
        <v>137</v>
      </c>
    </row>
    <row r="307" s="2" customFormat="1" ht="24.15" customHeight="1">
      <c r="A307" s="40"/>
      <c r="B307" s="41"/>
      <c r="C307" s="221" t="s">
        <v>1007</v>
      </c>
      <c r="D307" s="221" t="s">
        <v>140</v>
      </c>
      <c r="E307" s="222" t="s">
        <v>1008</v>
      </c>
      <c r="F307" s="223" t="s">
        <v>1009</v>
      </c>
      <c r="G307" s="224" t="s">
        <v>265</v>
      </c>
      <c r="H307" s="225">
        <v>5</v>
      </c>
      <c r="I307" s="226"/>
      <c r="J307" s="227">
        <f>ROUND(I307*H307,2)</f>
        <v>0</v>
      </c>
      <c r="K307" s="228"/>
      <c r="L307" s="46"/>
      <c r="M307" s="229" t="s">
        <v>1</v>
      </c>
      <c r="N307" s="230" t="s">
        <v>49</v>
      </c>
      <c r="O307" s="93"/>
      <c r="P307" s="231">
        <f>O307*H307</f>
        <v>0</v>
      </c>
      <c r="Q307" s="231">
        <v>0.0073200000000000001</v>
      </c>
      <c r="R307" s="231">
        <f>Q307*H307</f>
        <v>0.036600000000000001</v>
      </c>
      <c r="S307" s="231">
        <v>0</v>
      </c>
      <c r="T307" s="232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3" t="s">
        <v>157</v>
      </c>
      <c r="AT307" s="233" t="s">
        <v>140</v>
      </c>
      <c r="AU307" s="233" t="s">
        <v>94</v>
      </c>
      <c r="AY307" s="18" t="s">
        <v>137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8" t="s">
        <v>92</v>
      </c>
      <c r="BK307" s="234">
        <f>ROUND(I307*H307,2)</f>
        <v>0</v>
      </c>
      <c r="BL307" s="18" t="s">
        <v>157</v>
      </c>
      <c r="BM307" s="233" t="s">
        <v>1010</v>
      </c>
    </row>
    <row r="308" s="13" customFormat="1">
      <c r="A308" s="13"/>
      <c r="B308" s="246"/>
      <c r="C308" s="247"/>
      <c r="D308" s="235" t="s">
        <v>233</v>
      </c>
      <c r="E308" s="248" t="s">
        <v>1</v>
      </c>
      <c r="F308" s="249" t="s">
        <v>1011</v>
      </c>
      <c r="G308" s="247"/>
      <c r="H308" s="250">
        <v>5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6" t="s">
        <v>233</v>
      </c>
      <c r="AU308" s="256" t="s">
        <v>94</v>
      </c>
      <c r="AV308" s="13" t="s">
        <v>94</v>
      </c>
      <c r="AW308" s="13" t="s">
        <v>40</v>
      </c>
      <c r="AX308" s="13" t="s">
        <v>92</v>
      </c>
      <c r="AY308" s="256" t="s">
        <v>137</v>
      </c>
    </row>
    <row r="309" s="2" customFormat="1" ht="33" customHeight="1">
      <c r="A309" s="40"/>
      <c r="B309" s="41"/>
      <c r="C309" s="221" t="s">
        <v>1012</v>
      </c>
      <c r="D309" s="221" t="s">
        <v>140</v>
      </c>
      <c r="E309" s="222" t="s">
        <v>1013</v>
      </c>
      <c r="F309" s="223" t="s">
        <v>1014</v>
      </c>
      <c r="G309" s="224" t="s">
        <v>265</v>
      </c>
      <c r="H309" s="225">
        <v>5</v>
      </c>
      <c r="I309" s="226"/>
      <c r="J309" s="227">
        <f>ROUND(I309*H309,2)</f>
        <v>0</v>
      </c>
      <c r="K309" s="228"/>
      <c r="L309" s="46"/>
      <c r="M309" s="229" t="s">
        <v>1</v>
      </c>
      <c r="N309" s="230" t="s">
        <v>49</v>
      </c>
      <c r="O309" s="93"/>
      <c r="P309" s="231">
        <f>O309*H309</f>
        <v>0</v>
      </c>
      <c r="Q309" s="231">
        <v>0</v>
      </c>
      <c r="R309" s="231">
        <f>Q309*H309</f>
        <v>0</v>
      </c>
      <c r="S309" s="231">
        <v>0</v>
      </c>
      <c r="T309" s="232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3" t="s">
        <v>157</v>
      </c>
      <c r="AT309" s="233" t="s">
        <v>140</v>
      </c>
      <c r="AU309" s="233" t="s">
        <v>94</v>
      </c>
      <c r="AY309" s="18" t="s">
        <v>137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8" t="s">
        <v>92</v>
      </c>
      <c r="BK309" s="234">
        <f>ROUND(I309*H309,2)</f>
        <v>0</v>
      </c>
      <c r="BL309" s="18" t="s">
        <v>157</v>
      </c>
      <c r="BM309" s="233" t="s">
        <v>1015</v>
      </c>
    </row>
    <row r="310" s="12" customFormat="1" ht="22.8" customHeight="1">
      <c r="A310" s="12"/>
      <c r="B310" s="205"/>
      <c r="C310" s="206"/>
      <c r="D310" s="207" t="s">
        <v>83</v>
      </c>
      <c r="E310" s="219" t="s">
        <v>349</v>
      </c>
      <c r="F310" s="219" t="s">
        <v>350</v>
      </c>
      <c r="G310" s="206"/>
      <c r="H310" s="206"/>
      <c r="I310" s="209"/>
      <c r="J310" s="220">
        <f>BK310</f>
        <v>0</v>
      </c>
      <c r="K310" s="206"/>
      <c r="L310" s="211"/>
      <c r="M310" s="212"/>
      <c r="N310" s="213"/>
      <c r="O310" s="213"/>
      <c r="P310" s="214">
        <f>SUM(P311:P312)</f>
        <v>0</v>
      </c>
      <c r="Q310" s="213"/>
      <c r="R310" s="214">
        <f>SUM(R311:R312)</f>
        <v>0</v>
      </c>
      <c r="S310" s="213"/>
      <c r="T310" s="215">
        <f>SUM(T311:T312)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6" t="s">
        <v>92</v>
      </c>
      <c r="AT310" s="217" t="s">
        <v>83</v>
      </c>
      <c r="AU310" s="217" t="s">
        <v>92</v>
      </c>
      <c r="AY310" s="216" t="s">
        <v>137</v>
      </c>
      <c r="BK310" s="218">
        <f>SUM(BK311:BK312)</f>
        <v>0</v>
      </c>
    </row>
    <row r="311" s="2" customFormat="1" ht="44.25" customHeight="1">
      <c r="A311" s="40"/>
      <c r="B311" s="41"/>
      <c r="C311" s="221" t="s">
        <v>1016</v>
      </c>
      <c r="D311" s="221" t="s">
        <v>140</v>
      </c>
      <c r="E311" s="222" t="s">
        <v>352</v>
      </c>
      <c r="F311" s="223" t="s">
        <v>1017</v>
      </c>
      <c r="G311" s="224" t="s">
        <v>265</v>
      </c>
      <c r="H311" s="225">
        <v>547.97500000000002</v>
      </c>
      <c r="I311" s="226"/>
      <c r="J311" s="227">
        <f>ROUND(I311*H311,2)</f>
        <v>0</v>
      </c>
      <c r="K311" s="228"/>
      <c r="L311" s="46"/>
      <c r="M311" s="229" t="s">
        <v>1</v>
      </c>
      <c r="N311" s="230" t="s">
        <v>49</v>
      </c>
      <c r="O311" s="93"/>
      <c r="P311" s="231">
        <f>O311*H311</f>
        <v>0</v>
      </c>
      <c r="Q311" s="231">
        <v>0</v>
      </c>
      <c r="R311" s="231">
        <f>Q311*H311</f>
        <v>0</v>
      </c>
      <c r="S311" s="231">
        <v>0</v>
      </c>
      <c r="T311" s="232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33" t="s">
        <v>157</v>
      </c>
      <c r="AT311" s="233" t="s">
        <v>140</v>
      </c>
      <c r="AU311" s="233" t="s">
        <v>94</v>
      </c>
      <c r="AY311" s="18" t="s">
        <v>137</v>
      </c>
      <c r="BE311" s="234">
        <f>IF(N311="základní",J311,0)</f>
        <v>0</v>
      </c>
      <c r="BF311" s="234">
        <f>IF(N311="snížená",J311,0)</f>
        <v>0</v>
      </c>
      <c r="BG311" s="234">
        <f>IF(N311="zákl. přenesená",J311,0)</f>
        <v>0</v>
      </c>
      <c r="BH311" s="234">
        <f>IF(N311="sníž. přenesená",J311,0)</f>
        <v>0</v>
      </c>
      <c r="BI311" s="234">
        <f>IF(N311="nulová",J311,0)</f>
        <v>0</v>
      </c>
      <c r="BJ311" s="18" t="s">
        <v>92</v>
      </c>
      <c r="BK311" s="234">
        <f>ROUND(I311*H311,2)</f>
        <v>0</v>
      </c>
      <c r="BL311" s="18" t="s">
        <v>157</v>
      </c>
      <c r="BM311" s="233" t="s">
        <v>1018</v>
      </c>
    </row>
    <row r="312" s="2" customFormat="1" ht="55.5" customHeight="1">
      <c r="A312" s="40"/>
      <c r="B312" s="41"/>
      <c r="C312" s="221" t="s">
        <v>1019</v>
      </c>
      <c r="D312" s="221" t="s">
        <v>140</v>
      </c>
      <c r="E312" s="222" t="s">
        <v>356</v>
      </c>
      <c r="F312" s="223" t="s">
        <v>357</v>
      </c>
      <c r="G312" s="224" t="s">
        <v>265</v>
      </c>
      <c r="H312" s="225">
        <v>547.97500000000002</v>
      </c>
      <c r="I312" s="226"/>
      <c r="J312" s="227">
        <f>ROUND(I312*H312,2)</f>
        <v>0</v>
      </c>
      <c r="K312" s="228"/>
      <c r="L312" s="46"/>
      <c r="M312" s="229" t="s">
        <v>1</v>
      </c>
      <c r="N312" s="230" t="s">
        <v>49</v>
      </c>
      <c r="O312" s="93"/>
      <c r="P312" s="231">
        <f>O312*H312</f>
        <v>0</v>
      </c>
      <c r="Q312" s="231">
        <v>0</v>
      </c>
      <c r="R312" s="231">
        <f>Q312*H312</f>
        <v>0</v>
      </c>
      <c r="S312" s="231">
        <v>0</v>
      </c>
      <c r="T312" s="232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3" t="s">
        <v>157</v>
      </c>
      <c r="AT312" s="233" t="s">
        <v>140</v>
      </c>
      <c r="AU312" s="233" t="s">
        <v>94</v>
      </c>
      <c r="AY312" s="18" t="s">
        <v>137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8" t="s">
        <v>92</v>
      </c>
      <c r="BK312" s="234">
        <f>ROUND(I312*H312,2)</f>
        <v>0</v>
      </c>
      <c r="BL312" s="18" t="s">
        <v>157</v>
      </c>
      <c r="BM312" s="233" t="s">
        <v>1020</v>
      </c>
    </row>
    <row r="313" s="12" customFormat="1" ht="25.92" customHeight="1">
      <c r="A313" s="12"/>
      <c r="B313" s="205"/>
      <c r="C313" s="206"/>
      <c r="D313" s="207" t="s">
        <v>83</v>
      </c>
      <c r="E313" s="208" t="s">
        <v>359</v>
      </c>
      <c r="F313" s="208" t="s">
        <v>360</v>
      </c>
      <c r="G313" s="206"/>
      <c r="H313" s="206"/>
      <c r="I313" s="209"/>
      <c r="J313" s="210">
        <f>BK313</f>
        <v>0</v>
      </c>
      <c r="K313" s="206"/>
      <c r="L313" s="211"/>
      <c r="M313" s="212"/>
      <c r="N313" s="213"/>
      <c r="O313" s="213"/>
      <c r="P313" s="214">
        <f>P314</f>
        <v>0</v>
      </c>
      <c r="Q313" s="213"/>
      <c r="R313" s="214">
        <f>R314</f>
        <v>0.82246940000000002</v>
      </c>
      <c r="S313" s="213"/>
      <c r="T313" s="215">
        <f>T314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16" t="s">
        <v>94</v>
      </c>
      <c r="AT313" s="217" t="s">
        <v>83</v>
      </c>
      <c r="AU313" s="217" t="s">
        <v>84</v>
      </c>
      <c r="AY313" s="216" t="s">
        <v>137</v>
      </c>
      <c r="BK313" s="218">
        <f>BK314</f>
        <v>0</v>
      </c>
    </row>
    <row r="314" s="12" customFormat="1" ht="22.8" customHeight="1">
      <c r="A314" s="12"/>
      <c r="B314" s="205"/>
      <c r="C314" s="206"/>
      <c r="D314" s="207" t="s">
        <v>83</v>
      </c>
      <c r="E314" s="219" t="s">
        <v>361</v>
      </c>
      <c r="F314" s="219" t="s">
        <v>362</v>
      </c>
      <c r="G314" s="206"/>
      <c r="H314" s="206"/>
      <c r="I314" s="209"/>
      <c r="J314" s="220">
        <f>BK314</f>
        <v>0</v>
      </c>
      <c r="K314" s="206"/>
      <c r="L314" s="211"/>
      <c r="M314" s="212"/>
      <c r="N314" s="213"/>
      <c r="O314" s="213"/>
      <c r="P314" s="214">
        <f>SUM(P315:P375)</f>
        <v>0</v>
      </c>
      <c r="Q314" s="213"/>
      <c r="R314" s="214">
        <f>SUM(R315:R375)</f>
        <v>0.82246940000000002</v>
      </c>
      <c r="S314" s="213"/>
      <c r="T314" s="215">
        <f>SUM(T315:T375)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6" t="s">
        <v>94</v>
      </c>
      <c r="AT314" s="217" t="s">
        <v>83</v>
      </c>
      <c r="AU314" s="217" t="s">
        <v>92</v>
      </c>
      <c r="AY314" s="216" t="s">
        <v>137</v>
      </c>
      <c r="BK314" s="218">
        <f>SUM(BK315:BK375)</f>
        <v>0</v>
      </c>
    </row>
    <row r="315" s="2" customFormat="1" ht="37.8" customHeight="1">
      <c r="A315" s="40"/>
      <c r="B315" s="41"/>
      <c r="C315" s="221" t="s">
        <v>1021</v>
      </c>
      <c r="D315" s="221" t="s">
        <v>140</v>
      </c>
      <c r="E315" s="222" t="s">
        <v>1022</v>
      </c>
      <c r="F315" s="223" t="s">
        <v>1023</v>
      </c>
      <c r="G315" s="224" t="s">
        <v>366</v>
      </c>
      <c r="H315" s="225">
        <v>33.503999999999998</v>
      </c>
      <c r="I315" s="226"/>
      <c r="J315" s="227">
        <f>ROUND(I315*H315,2)</f>
        <v>0</v>
      </c>
      <c r="K315" s="228"/>
      <c r="L315" s="46"/>
      <c r="M315" s="229" t="s">
        <v>1</v>
      </c>
      <c r="N315" s="230" t="s">
        <v>49</v>
      </c>
      <c r="O315" s="93"/>
      <c r="P315" s="231">
        <f>O315*H315</f>
        <v>0</v>
      </c>
      <c r="Q315" s="231">
        <v>0</v>
      </c>
      <c r="R315" s="231">
        <f>Q315*H315</f>
        <v>0</v>
      </c>
      <c r="S315" s="231">
        <v>0</v>
      </c>
      <c r="T315" s="232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3" t="s">
        <v>309</v>
      </c>
      <c r="AT315" s="233" t="s">
        <v>140</v>
      </c>
      <c r="AU315" s="233" t="s">
        <v>94</v>
      </c>
      <c r="AY315" s="18" t="s">
        <v>137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8" t="s">
        <v>92</v>
      </c>
      <c r="BK315" s="234">
        <f>ROUND(I315*H315,2)</f>
        <v>0</v>
      </c>
      <c r="BL315" s="18" t="s">
        <v>309</v>
      </c>
      <c r="BM315" s="233" t="s">
        <v>1024</v>
      </c>
    </row>
    <row r="316" s="13" customFormat="1">
      <c r="A316" s="13"/>
      <c r="B316" s="246"/>
      <c r="C316" s="247"/>
      <c r="D316" s="235" t="s">
        <v>233</v>
      </c>
      <c r="E316" s="248" t="s">
        <v>1</v>
      </c>
      <c r="F316" s="249" t="s">
        <v>1025</v>
      </c>
      <c r="G316" s="247"/>
      <c r="H316" s="250">
        <v>33.503999999999998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6" t="s">
        <v>233</v>
      </c>
      <c r="AU316" s="256" t="s">
        <v>94</v>
      </c>
      <c r="AV316" s="13" t="s">
        <v>94</v>
      </c>
      <c r="AW316" s="13" t="s">
        <v>40</v>
      </c>
      <c r="AX316" s="13" t="s">
        <v>92</v>
      </c>
      <c r="AY316" s="256" t="s">
        <v>137</v>
      </c>
    </row>
    <row r="317" s="2" customFormat="1" ht="16.5" customHeight="1">
      <c r="A317" s="40"/>
      <c r="B317" s="41"/>
      <c r="C317" s="292" t="s">
        <v>1026</v>
      </c>
      <c r="D317" s="292" t="s">
        <v>435</v>
      </c>
      <c r="E317" s="293" t="s">
        <v>1027</v>
      </c>
      <c r="F317" s="294" t="s">
        <v>1028</v>
      </c>
      <c r="G317" s="295" t="s">
        <v>265</v>
      </c>
      <c r="H317" s="296">
        <v>0.01</v>
      </c>
      <c r="I317" s="297"/>
      <c r="J317" s="298">
        <f>ROUND(I317*H317,2)</f>
        <v>0</v>
      </c>
      <c r="K317" s="299"/>
      <c r="L317" s="300"/>
      <c r="M317" s="301" t="s">
        <v>1</v>
      </c>
      <c r="N317" s="302" t="s">
        <v>49</v>
      </c>
      <c r="O317" s="93"/>
      <c r="P317" s="231">
        <f>O317*H317</f>
        <v>0</v>
      </c>
      <c r="Q317" s="231">
        <v>1</v>
      </c>
      <c r="R317" s="231">
        <f>Q317*H317</f>
        <v>0.01</v>
      </c>
      <c r="S317" s="231">
        <v>0</v>
      </c>
      <c r="T317" s="232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33" t="s">
        <v>532</v>
      </c>
      <c r="AT317" s="233" t="s">
        <v>435</v>
      </c>
      <c r="AU317" s="233" t="s">
        <v>94</v>
      </c>
      <c r="AY317" s="18" t="s">
        <v>137</v>
      </c>
      <c r="BE317" s="234">
        <f>IF(N317="základní",J317,0)</f>
        <v>0</v>
      </c>
      <c r="BF317" s="234">
        <f>IF(N317="snížená",J317,0)</f>
        <v>0</v>
      </c>
      <c r="BG317" s="234">
        <f>IF(N317="zákl. přenesená",J317,0)</f>
        <v>0</v>
      </c>
      <c r="BH317" s="234">
        <f>IF(N317="sníž. přenesená",J317,0)</f>
        <v>0</v>
      </c>
      <c r="BI317" s="234">
        <f>IF(N317="nulová",J317,0)</f>
        <v>0</v>
      </c>
      <c r="BJ317" s="18" t="s">
        <v>92</v>
      </c>
      <c r="BK317" s="234">
        <f>ROUND(I317*H317,2)</f>
        <v>0</v>
      </c>
      <c r="BL317" s="18" t="s">
        <v>309</v>
      </c>
      <c r="BM317" s="233" t="s">
        <v>1029</v>
      </c>
    </row>
    <row r="318" s="2" customFormat="1">
      <c r="A318" s="40"/>
      <c r="B318" s="41"/>
      <c r="C318" s="42"/>
      <c r="D318" s="235" t="s">
        <v>146</v>
      </c>
      <c r="E318" s="42"/>
      <c r="F318" s="236" t="s">
        <v>1030</v>
      </c>
      <c r="G318" s="42"/>
      <c r="H318" s="42"/>
      <c r="I318" s="237"/>
      <c r="J318" s="42"/>
      <c r="K318" s="42"/>
      <c r="L318" s="46"/>
      <c r="M318" s="238"/>
      <c r="N318" s="239"/>
      <c r="O318" s="93"/>
      <c r="P318" s="93"/>
      <c r="Q318" s="93"/>
      <c r="R318" s="93"/>
      <c r="S318" s="93"/>
      <c r="T318" s="94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8" t="s">
        <v>146</v>
      </c>
      <c r="AU318" s="18" t="s">
        <v>94</v>
      </c>
    </row>
    <row r="319" s="13" customFormat="1">
      <c r="A319" s="13"/>
      <c r="B319" s="246"/>
      <c r="C319" s="247"/>
      <c r="D319" s="235" t="s">
        <v>233</v>
      </c>
      <c r="E319" s="247"/>
      <c r="F319" s="249" t="s">
        <v>1031</v>
      </c>
      <c r="G319" s="247"/>
      <c r="H319" s="250">
        <v>0.01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6" t="s">
        <v>233</v>
      </c>
      <c r="AU319" s="256" t="s">
        <v>94</v>
      </c>
      <c r="AV319" s="13" t="s">
        <v>94</v>
      </c>
      <c r="AW319" s="13" t="s">
        <v>4</v>
      </c>
      <c r="AX319" s="13" t="s">
        <v>92</v>
      </c>
      <c r="AY319" s="256" t="s">
        <v>137</v>
      </c>
    </row>
    <row r="320" s="2" customFormat="1" ht="37.8" customHeight="1">
      <c r="A320" s="40"/>
      <c r="B320" s="41"/>
      <c r="C320" s="221" t="s">
        <v>1032</v>
      </c>
      <c r="D320" s="221" t="s">
        <v>140</v>
      </c>
      <c r="E320" s="222" t="s">
        <v>1033</v>
      </c>
      <c r="F320" s="223" t="s">
        <v>1034</v>
      </c>
      <c r="G320" s="224" t="s">
        <v>366</v>
      </c>
      <c r="H320" s="225">
        <v>67.007999999999996</v>
      </c>
      <c r="I320" s="226"/>
      <c r="J320" s="227">
        <f>ROUND(I320*H320,2)</f>
        <v>0</v>
      </c>
      <c r="K320" s="228"/>
      <c r="L320" s="46"/>
      <c r="M320" s="229" t="s">
        <v>1</v>
      </c>
      <c r="N320" s="230" t="s">
        <v>49</v>
      </c>
      <c r="O320" s="93"/>
      <c r="P320" s="231">
        <f>O320*H320</f>
        <v>0</v>
      </c>
      <c r="Q320" s="231">
        <v>0</v>
      </c>
      <c r="R320" s="231">
        <f>Q320*H320</f>
        <v>0</v>
      </c>
      <c r="S320" s="231">
        <v>0</v>
      </c>
      <c r="T320" s="232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33" t="s">
        <v>309</v>
      </c>
      <c r="AT320" s="233" t="s">
        <v>140</v>
      </c>
      <c r="AU320" s="233" t="s">
        <v>94</v>
      </c>
      <c r="AY320" s="18" t="s">
        <v>137</v>
      </c>
      <c r="BE320" s="234">
        <f>IF(N320="základní",J320,0)</f>
        <v>0</v>
      </c>
      <c r="BF320" s="234">
        <f>IF(N320="snížená",J320,0)</f>
        <v>0</v>
      </c>
      <c r="BG320" s="234">
        <f>IF(N320="zákl. přenesená",J320,0)</f>
        <v>0</v>
      </c>
      <c r="BH320" s="234">
        <f>IF(N320="sníž. přenesená",J320,0)</f>
        <v>0</v>
      </c>
      <c r="BI320" s="234">
        <f>IF(N320="nulová",J320,0)</f>
        <v>0</v>
      </c>
      <c r="BJ320" s="18" t="s">
        <v>92</v>
      </c>
      <c r="BK320" s="234">
        <f>ROUND(I320*H320,2)</f>
        <v>0</v>
      </c>
      <c r="BL320" s="18" t="s">
        <v>309</v>
      </c>
      <c r="BM320" s="233" t="s">
        <v>1035</v>
      </c>
    </row>
    <row r="321" s="13" customFormat="1">
      <c r="A321" s="13"/>
      <c r="B321" s="246"/>
      <c r="C321" s="247"/>
      <c r="D321" s="235" t="s">
        <v>233</v>
      </c>
      <c r="E321" s="248" t="s">
        <v>1</v>
      </c>
      <c r="F321" s="249" t="s">
        <v>1036</v>
      </c>
      <c r="G321" s="247"/>
      <c r="H321" s="250">
        <v>67.007999999999996</v>
      </c>
      <c r="I321" s="251"/>
      <c r="J321" s="247"/>
      <c r="K321" s="247"/>
      <c r="L321" s="252"/>
      <c r="M321" s="253"/>
      <c r="N321" s="254"/>
      <c r="O321" s="254"/>
      <c r="P321" s="254"/>
      <c r="Q321" s="254"/>
      <c r="R321" s="254"/>
      <c r="S321" s="254"/>
      <c r="T321" s="25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6" t="s">
        <v>233</v>
      </c>
      <c r="AU321" s="256" t="s">
        <v>94</v>
      </c>
      <c r="AV321" s="13" t="s">
        <v>94</v>
      </c>
      <c r="AW321" s="13" t="s">
        <v>40</v>
      </c>
      <c r="AX321" s="13" t="s">
        <v>92</v>
      </c>
      <c r="AY321" s="256" t="s">
        <v>137</v>
      </c>
    </row>
    <row r="322" s="2" customFormat="1" ht="16.5" customHeight="1">
      <c r="A322" s="40"/>
      <c r="B322" s="41"/>
      <c r="C322" s="292" t="s">
        <v>1037</v>
      </c>
      <c r="D322" s="292" t="s">
        <v>435</v>
      </c>
      <c r="E322" s="293" t="s">
        <v>1038</v>
      </c>
      <c r="F322" s="294" t="s">
        <v>1039</v>
      </c>
      <c r="G322" s="295" t="s">
        <v>265</v>
      </c>
      <c r="H322" s="296">
        <v>0.025999999999999999</v>
      </c>
      <c r="I322" s="297"/>
      <c r="J322" s="298">
        <f>ROUND(I322*H322,2)</f>
        <v>0</v>
      </c>
      <c r="K322" s="299"/>
      <c r="L322" s="300"/>
      <c r="M322" s="301" t="s">
        <v>1</v>
      </c>
      <c r="N322" s="302" t="s">
        <v>49</v>
      </c>
      <c r="O322" s="93"/>
      <c r="P322" s="231">
        <f>O322*H322</f>
        <v>0</v>
      </c>
      <c r="Q322" s="231">
        <v>1</v>
      </c>
      <c r="R322" s="231">
        <f>Q322*H322</f>
        <v>0.025999999999999999</v>
      </c>
      <c r="S322" s="231">
        <v>0</v>
      </c>
      <c r="T322" s="232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33" t="s">
        <v>532</v>
      </c>
      <c r="AT322" s="233" t="s">
        <v>435</v>
      </c>
      <c r="AU322" s="233" t="s">
        <v>94</v>
      </c>
      <c r="AY322" s="18" t="s">
        <v>137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8" t="s">
        <v>92</v>
      </c>
      <c r="BK322" s="234">
        <f>ROUND(I322*H322,2)</f>
        <v>0</v>
      </c>
      <c r="BL322" s="18" t="s">
        <v>309</v>
      </c>
      <c r="BM322" s="233" t="s">
        <v>1040</v>
      </c>
    </row>
    <row r="323" s="2" customFormat="1">
      <c r="A323" s="40"/>
      <c r="B323" s="41"/>
      <c r="C323" s="42"/>
      <c r="D323" s="235" t="s">
        <v>146</v>
      </c>
      <c r="E323" s="42"/>
      <c r="F323" s="236" t="s">
        <v>1041</v>
      </c>
      <c r="G323" s="42"/>
      <c r="H323" s="42"/>
      <c r="I323" s="237"/>
      <c r="J323" s="42"/>
      <c r="K323" s="42"/>
      <c r="L323" s="46"/>
      <c r="M323" s="238"/>
      <c r="N323" s="239"/>
      <c r="O323" s="93"/>
      <c r="P323" s="93"/>
      <c r="Q323" s="93"/>
      <c r="R323" s="93"/>
      <c r="S323" s="93"/>
      <c r="T323" s="94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8" t="s">
        <v>146</v>
      </c>
      <c r="AU323" s="18" t="s">
        <v>94</v>
      </c>
    </row>
    <row r="324" s="13" customFormat="1">
      <c r="A324" s="13"/>
      <c r="B324" s="246"/>
      <c r="C324" s="247"/>
      <c r="D324" s="235" t="s">
        <v>233</v>
      </c>
      <c r="E324" s="247"/>
      <c r="F324" s="249" t="s">
        <v>1042</v>
      </c>
      <c r="G324" s="247"/>
      <c r="H324" s="250">
        <v>0.025999999999999999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6" t="s">
        <v>233</v>
      </c>
      <c r="AU324" s="256" t="s">
        <v>94</v>
      </c>
      <c r="AV324" s="13" t="s">
        <v>94</v>
      </c>
      <c r="AW324" s="13" t="s">
        <v>4</v>
      </c>
      <c r="AX324" s="13" t="s">
        <v>92</v>
      </c>
      <c r="AY324" s="256" t="s">
        <v>137</v>
      </c>
    </row>
    <row r="325" s="2" customFormat="1" ht="33" customHeight="1">
      <c r="A325" s="40"/>
      <c r="B325" s="41"/>
      <c r="C325" s="221" t="s">
        <v>1043</v>
      </c>
      <c r="D325" s="221" t="s">
        <v>140</v>
      </c>
      <c r="E325" s="222" t="s">
        <v>1044</v>
      </c>
      <c r="F325" s="223" t="s">
        <v>1045</v>
      </c>
      <c r="G325" s="224" t="s">
        <v>366</v>
      </c>
      <c r="H325" s="225">
        <v>119.604</v>
      </c>
      <c r="I325" s="226"/>
      <c r="J325" s="227">
        <f>ROUND(I325*H325,2)</f>
        <v>0</v>
      </c>
      <c r="K325" s="228"/>
      <c r="L325" s="46"/>
      <c r="M325" s="229" t="s">
        <v>1</v>
      </c>
      <c r="N325" s="230" t="s">
        <v>49</v>
      </c>
      <c r="O325" s="93"/>
      <c r="P325" s="231">
        <f>O325*H325</f>
        <v>0</v>
      </c>
      <c r="Q325" s="231">
        <v>0</v>
      </c>
      <c r="R325" s="231">
        <f>Q325*H325</f>
        <v>0</v>
      </c>
      <c r="S325" s="231">
        <v>0</v>
      </c>
      <c r="T325" s="232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3" t="s">
        <v>309</v>
      </c>
      <c r="AT325" s="233" t="s">
        <v>140</v>
      </c>
      <c r="AU325" s="233" t="s">
        <v>94</v>
      </c>
      <c r="AY325" s="18" t="s">
        <v>137</v>
      </c>
      <c r="BE325" s="234">
        <f>IF(N325="základní",J325,0)</f>
        <v>0</v>
      </c>
      <c r="BF325" s="234">
        <f>IF(N325="snížená",J325,0)</f>
        <v>0</v>
      </c>
      <c r="BG325" s="234">
        <f>IF(N325="zákl. přenesená",J325,0)</f>
        <v>0</v>
      </c>
      <c r="BH325" s="234">
        <f>IF(N325="sníž. přenesená",J325,0)</f>
        <v>0</v>
      </c>
      <c r="BI325" s="234">
        <f>IF(N325="nulová",J325,0)</f>
        <v>0</v>
      </c>
      <c r="BJ325" s="18" t="s">
        <v>92</v>
      </c>
      <c r="BK325" s="234">
        <f>ROUND(I325*H325,2)</f>
        <v>0</v>
      </c>
      <c r="BL325" s="18" t="s">
        <v>309</v>
      </c>
      <c r="BM325" s="233" t="s">
        <v>1046</v>
      </c>
    </row>
    <row r="326" s="13" customFormat="1">
      <c r="A326" s="13"/>
      <c r="B326" s="246"/>
      <c r="C326" s="247"/>
      <c r="D326" s="235" t="s">
        <v>233</v>
      </c>
      <c r="E326" s="248" t="s">
        <v>1</v>
      </c>
      <c r="F326" s="249" t="s">
        <v>1047</v>
      </c>
      <c r="G326" s="247"/>
      <c r="H326" s="250">
        <v>18.498000000000001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6" t="s">
        <v>233</v>
      </c>
      <c r="AU326" s="256" t="s">
        <v>94</v>
      </c>
      <c r="AV326" s="13" t="s">
        <v>94</v>
      </c>
      <c r="AW326" s="13" t="s">
        <v>40</v>
      </c>
      <c r="AX326" s="13" t="s">
        <v>84</v>
      </c>
      <c r="AY326" s="256" t="s">
        <v>137</v>
      </c>
    </row>
    <row r="327" s="13" customFormat="1">
      <c r="A327" s="13"/>
      <c r="B327" s="246"/>
      <c r="C327" s="247"/>
      <c r="D327" s="235" t="s">
        <v>233</v>
      </c>
      <c r="E327" s="248" t="s">
        <v>1</v>
      </c>
      <c r="F327" s="249" t="s">
        <v>1048</v>
      </c>
      <c r="G327" s="247"/>
      <c r="H327" s="250">
        <v>25.259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6" t="s">
        <v>233</v>
      </c>
      <c r="AU327" s="256" t="s">
        <v>94</v>
      </c>
      <c r="AV327" s="13" t="s">
        <v>94</v>
      </c>
      <c r="AW327" s="13" t="s">
        <v>40</v>
      </c>
      <c r="AX327" s="13" t="s">
        <v>84</v>
      </c>
      <c r="AY327" s="256" t="s">
        <v>137</v>
      </c>
    </row>
    <row r="328" s="16" customFormat="1">
      <c r="A328" s="16"/>
      <c r="B328" s="278"/>
      <c r="C328" s="279"/>
      <c r="D328" s="235" t="s">
        <v>233</v>
      </c>
      <c r="E328" s="280" t="s">
        <v>1</v>
      </c>
      <c r="F328" s="281" t="s">
        <v>292</v>
      </c>
      <c r="G328" s="279"/>
      <c r="H328" s="282">
        <v>43.757000000000005</v>
      </c>
      <c r="I328" s="283"/>
      <c r="J328" s="279"/>
      <c r="K328" s="279"/>
      <c r="L328" s="284"/>
      <c r="M328" s="285"/>
      <c r="N328" s="286"/>
      <c r="O328" s="286"/>
      <c r="P328" s="286"/>
      <c r="Q328" s="286"/>
      <c r="R328" s="286"/>
      <c r="S328" s="286"/>
      <c r="T328" s="287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88" t="s">
        <v>233</v>
      </c>
      <c r="AU328" s="288" t="s">
        <v>94</v>
      </c>
      <c r="AV328" s="16" t="s">
        <v>152</v>
      </c>
      <c r="AW328" s="16" t="s">
        <v>40</v>
      </c>
      <c r="AX328" s="16" t="s">
        <v>84</v>
      </c>
      <c r="AY328" s="288" t="s">
        <v>137</v>
      </c>
    </row>
    <row r="329" s="13" customFormat="1">
      <c r="A329" s="13"/>
      <c r="B329" s="246"/>
      <c r="C329" s="247"/>
      <c r="D329" s="235" t="s">
        <v>233</v>
      </c>
      <c r="E329" s="248" t="s">
        <v>1</v>
      </c>
      <c r="F329" s="249" t="s">
        <v>1049</v>
      </c>
      <c r="G329" s="247"/>
      <c r="H329" s="250">
        <v>71.742999999999995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6" t="s">
        <v>233</v>
      </c>
      <c r="AU329" s="256" t="s">
        <v>94</v>
      </c>
      <c r="AV329" s="13" t="s">
        <v>94</v>
      </c>
      <c r="AW329" s="13" t="s">
        <v>40</v>
      </c>
      <c r="AX329" s="13" t="s">
        <v>84</v>
      </c>
      <c r="AY329" s="256" t="s">
        <v>137</v>
      </c>
    </row>
    <row r="330" s="13" customFormat="1">
      <c r="A330" s="13"/>
      <c r="B330" s="246"/>
      <c r="C330" s="247"/>
      <c r="D330" s="235" t="s">
        <v>233</v>
      </c>
      <c r="E330" s="248" t="s">
        <v>1</v>
      </c>
      <c r="F330" s="249" t="s">
        <v>1050</v>
      </c>
      <c r="G330" s="247"/>
      <c r="H330" s="250">
        <v>4.1040000000000001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6" t="s">
        <v>233</v>
      </c>
      <c r="AU330" s="256" t="s">
        <v>94</v>
      </c>
      <c r="AV330" s="13" t="s">
        <v>94</v>
      </c>
      <c r="AW330" s="13" t="s">
        <v>40</v>
      </c>
      <c r="AX330" s="13" t="s">
        <v>84</v>
      </c>
      <c r="AY330" s="256" t="s">
        <v>137</v>
      </c>
    </row>
    <row r="331" s="16" customFormat="1">
      <c r="A331" s="16"/>
      <c r="B331" s="278"/>
      <c r="C331" s="279"/>
      <c r="D331" s="235" t="s">
        <v>233</v>
      </c>
      <c r="E331" s="280" t="s">
        <v>1</v>
      </c>
      <c r="F331" s="281" t="s">
        <v>292</v>
      </c>
      <c r="G331" s="279"/>
      <c r="H331" s="282">
        <v>75.846999999999994</v>
      </c>
      <c r="I331" s="283"/>
      <c r="J331" s="279"/>
      <c r="K331" s="279"/>
      <c r="L331" s="284"/>
      <c r="M331" s="285"/>
      <c r="N331" s="286"/>
      <c r="O331" s="286"/>
      <c r="P331" s="286"/>
      <c r="Q331" s="286"/>
      <c r="R331" s="286"/>
      <c r="S331" s="286"/>
      <c r="T331" s="287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88" t="s">
        <v>233</v>
      </c>
      <c r="AU331" s="288" t="s">
        <v>94</v>
      </c>
      <c r="AV331" s="16" t="s">
        <v>152</v>
      </c>
      <c r="AW331" s="16" t="s">
        <v>40</v>
      </c>
      <c r="AX331" s="16" t="s">
        <v>84</v>
      </c>
      <c r="AY331" s="288" t="s">
        <v>137</v>
      </c>
    </row>
    <row r="332" s="15" customFormat="1">
      <c r="A332" s="15"/>
      <c r="B332" s="267"/>
      <c r="C332" s="268"/>
      <c r="D332" s="235" t="s">
        <v>233</v>
      </c>
      <c r="E332" s="269" t="s">
        <v>1</v>
      </c>
      <c r="F332" s="270" t="s">
        <v>257</v>
      </c>
      <c r="G332" s="268"/>
      <c r="H332" s="271">
        <v>119.604</v>
      </c>
      <c r="I332" s="272"/>
      <c r="J332" s="268"/>
      <c r="K332" s="268"/>
      <c r="L332" s="273"/>
      <c r="M332" s="274"/>
      <c r="N332" s="275"/>
      <c r="O332" s="275"/>
      <c r="P332" s="275"/>
      <c r="Q332" s="275"/>
      <c r="R332" s="275"/>
      <c r="S332" s="275"/>
      <c r="T332" s="27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7" t="s">
        <v>233</v>
      </c>
      <c r="AU332" s="277" t="s">
        <v>94</v>
      </c>
      <c r="AV332" s="15" t="s">
        <v>157</v>
      </c>
      <c r="AW332" s="15" t="s">
        <v>40</v>
      </c>
      <c r="AX332" s="15" t="s">
        <v>92</v>
      </c>
      <c r="AY332" s="277" t="s">
        <v>137</v>
      </c>
    </row>
    <row r="333" s="2" customFormat="1" ht="16.5" customHeight="1">
      <c r="A333" s="40"/>
      <c r="B333" s="41"/>
      <c r="C333" s="292" t="s">
        <v>1051</v>
      </c>
      <c r="D333" s="292" t="s">
        <v>435</v>
      </c>
      <c r="E333" s="293" t="s">
        <v>1027</v>
      </c>
      <c r="F333" s="294" t="s">
        <v>1028</v>
      </c>
      <c r="G333" s="295" t="s">
        <v>265</v>
      </c>
      <c r="H333" s="296">
        <v>0.041000000000000002</v>
      </c>
      <c r="I333" s="297"/>
      <c r="J333" s="298">
        <f>ROUND(I333*H333,2)</f>
        <v>0</v>
      </c>
      <c r="K333" s="299"/>
      <c r="L333" s="300"/>
      <c r="M333" s="301" t="s">
        <v>1</v>
      </c>
      <c r="N333" s="302" t="s">
        <v>49</v>
      </c>
      <c r="O333" s="93"/>
      <c r="P333" s="231">
        <f>O333*H333</f>
        <v>0</v>
      </c>
      <c r="Q333" s="231">
        <v>1</v>
      </c>
      <c r="R333" s="231">
        <f>Q333*H333</f>
        <v>0.041000000000000002</v>
      </c>
      <c r="S333" s="231">
        <v>0</v>
      </c>
      <c r="T333" s="232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33" t="s">
        <v>532</v>
      </c>
      <c r="AT333" s="233" t="s">
        <v>435</v>
      </c>
      <c r="AU333" s="233" t="s">
        <v>94</v>
      </c>
      <c r="AY333" s="18" t="s">
        <v>137</v>
      </c>
      <c r="BE333" s="234">
        <f>IF(N333="základní",J333,0)</f>
        <v>0</v>
      </c>
      <c r="BF333" s="234">
        <f>IF(N333="snížená",J333,0)</f>
        <v>0</v>
      </c>
      <c r="BG333" s="234">
        <f>IF(N333="zákl. přenesená",J333,0)</f>
        <v>0</v>
      </c>
      <c r="BH333" s="234">
        <f>IF(N333="sníž. přenesená",J333,0)</f>
        <v>0</v>
      </c>
      <c r="BI333" s="234">
        <f>IF(N333="nulová",J333,0)</f>
        <v>0</v>
      </c>
      <c r="BJ333" s="18" t="s">
        <v>92</v>
      </c>
      <c r="BK333" s="234">
        <f>ROUND(I333*H333,2)</f>
        <v>0</v>
      </c>
      <c r="BL333" s="18" t="s">
        <v>309</v>
      </c>
      <c r="BM333" s="233" t="s">
        <v>1052</v>
      </c>
    </row>
    <row r="334" s="2" customFormat="1">
      <c r="A334" s="40"/>
      <c r="B334" s="41"/>
      <c r="C334" s="42"/>
      <c r="D334" s="235" t="s">
        <v>146</v>
      </c>
      <c r="E334" s="42"/>
      <c r="F334" s="236" t="s">
        <v>1030</v>
      </c>
      <c r="G334" s="42"/>
      <c r="H334" s="42"/>
      <c r="I334" s="237"/>
      <c r="J334" s="42"/>
      <c r="K334" s="42"/>
      <c r="L334" s="46"/>
      <c r="M334" s="238"/>
      <c r="N334" s="239"/>
      <c r="O334" s="93"/>
      <c r="P334" s="93"/>
      <c r="Q334" s="93"/>
      <c r="R334" s="93"/>
      <c r="S334" s="93"/>
      <c r="T334" s="94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8" t="s">
        <v>146</v>
      </c>
      <c r="AU334" s="18" t="s">
        <v>94</v>
      </c>
    </row>
    <row r="335" s="13" customFormat="1">
      <c r="A335" s="13"/>
      <c r="B335" s="246"/>
      <c r="C335" s="247"/>
      <c r="D335" s="235" t="s">
        <v>233</v>
      </c>
      <c r="E335" s="247"/>
      <c r="F335" s="249" t="s">
        <v>1053</v>
      </c>
      <c r="G335" s="247"/>
      <c r="H335" s="250">
        <v>0.041000000000000002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6" t="s">
        <v>233</v>
      </c>
      <c r="AU335" s="256" t="s">
        <v>94</v>
      </c>
      <c r="AV335" s="13" t="s">
        <v>94</v>
      </c>
      <c r="AW335" s="13" t="s">
        <v>4</v>
      </c>
      <c r="AX335" s="13" t="s">
        <v>92</v>
      </c>
      <c r="AY335" s="256" t="s">
        <v>137</v>
      </c>
    </row>
    <row r="336" s="2" customFormat="1" ht="37.8" customHeight="1">
      <c r="A336" s="40"/>
      <c r="B336" s="41"/>
      <c r="C336" s="221" t="s">
        <v>1054</v>
      </c>
      <c r="D336" s="221" t="s">
        <v>140</v>
      </c>
      <c r="E336" s="222" t="s">
        <v>1055</v>
      </c>
      <c r="F336" s="223" t="s">
        <v>1056</v>
      </c>
      <c r="G336" s="224" t="s">
        <v>366</v>
      </c>
      <c r="H336" s="225">
        <v>239.208</v>
      </c>
      <c r="I336" s="226"/>
      <c r="J336" s="227">
        <f>ROUND(I336*H336,2)</f>
        <v>0</v>
      </c>
      <c r="K336" s="228"/>
      <c r="L336" s="46"/>
      <c r="M336" s="229" t="s">
        <v>1</v>
      </c>
      <c r="N336" s="230" t="s">
        <v>49</v>
      </c>
      <c r="O336" s="93"/>
      <c r="P336" s="231">
        <f>O336*H336</f>
        <v>0</v>
      </c>
      <c r="Q336" s="231">
        <v>0</v>
      </c>
      <c r="R336" s="231">
        <f>Q336*H336</f>
        <v>0</v>
      </c>
      <c r="S336" s="231">
        <v>0</v>
      </c>
      <c r="T336" s="232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3" t="s">
        <v>309</v>
      </c>
      <c r="AT336" s="233" t="s">
        <v>140</v>
      </c>
      <c r="AU336" s="233" t="s">
        <v>94</v>
      </c>
      <c r="AY336" s="18" t="s">
        <v>137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8" t="s">
        <v>92</v>
      </c>
      <c r="BK336" s="234">
        <f>ROUND(I336*H336,2)</f>
        <v>0</v>
      </c>
      <c r="BL336" s="18" t="s">
        <v>309</v>
      </c>
      <c r="BM336" s="233" t="s">
        <v>1057</v>
      </c>
    </row>
    <row r="337" s="13" customFormat="1">
      <c r="A337" s="13"/>
      <c r="B337" s="246"/>
      <c r="C337" s="247"/>
      <c r="D337" s="235" t="s">
        <v>233</v>
      </c>
      <c r="E337" s="248" t="s">
        <v>1</v>
      </c>
      <c r="F337" s="249" t="s">
        <v>1058</v>
      </c>
      <c r="G337" s="247"/>
      <c r="H337" s="250">
        <v>239.208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6" t="s">
        <v>233</v>
      </c>
      <c r="AU337" s="256" t="s">
        <v>94</v>
      </c>
      <c r="AV337" s="13" t="s">
        <v>94</v>
      </c>
      <c r="AW337" s="13" t="s">
        <v>40</v>
      </c>
      <c r="AX337" s="13" t="s">
        <v>92</v>
      </c>
      <c r="AY337" s="256" t="s">
        <v>137</v>
      </c>
    </row>
    <row r="338" s="2" customFormat="1" ht="16.5" customHeight="1">
      <c r="A338" s="40"/>
      <c r="B338" s="41"/>
      <c r="C338" s="292" t="s">
        <v>1059</v>
      </c>
      <c r="D338" s="292" t="s">
        <v>435</v>
      </c>
      <c r="E338" s="293" t="s">
        <v>1027</v>
      </c>
      <c r="F338" s="294" t="s">
        <v>1028</v>
      </c>
      <c r="G338" s="295" t="s">
        <v>265</v>
      </c>
      <c r="H338" s="296">
        <v>0.098000000000000004</v>
      </c>
      <c r="I338" s="297"/>
      <c r="J338" s="298">
        <f>ROUND(I338*H338,2)</f>
        <v>0</v>
      </c>
      <c r="K338" s="299"/>
      <c r="L338" s="300"/>
      <c r="M338" s="301" t="s">
        <v>1</v>
      </c>
      <c r="N338" s="302" t="s">
        <v>49</v>
      </c>
      <c r="O338" s="93"/>
      <c r="P338" s="231">
        <f>O338*H338</f>
        <v>0</v>
      </c>
      <c r="Q338" s="231">
        <v>1</v>
      </c>
      <c r="R338" s="231">
        <f>Q338*H338</f>
        <v>0.098000000000000004</v>
      </c>
      <c r="S338" s="231">
        <v>0</v>
      </c>
      <c r="T338" s="232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3" t="s">
        <v>532</v>
      </c>
      <c r="AT338" s="233" t="s">
        <v>435</v>
      </c>
      <c r="AU338" s="233" t="s">
        <v>94</v>
      </c>
      <c r="AY338" s="18" t="s">
        <v>137</v>
      </c>
      <c r="BE338" s="234">
        <f>IF(N338="základní",J338,0)</f>
        <v>0</v>
      </c>
      <c r="BF338" s="234">
        <f>IF(N338="snížená",J338,0)</f>
        <v>0</v>
      </c>
      <c r="BG338" s="234">
        <f>IF(N338="zákl. přenesená",J338,0)</f>
        <v>0</v>
      </c>
      <c r="BH338" s="234">
        <f>IF(N338="sníž. přenesená",J338,0)</f>
        <v>0</v>
      </c>
      <c r="BI338" s="234">
        <f>IF(N338="nulová",J338,0)</f>
        <v>0</v>
      </c>
      <c r="BJ338" s="18" t="s">
        <v>92</v>
      </c>
      <c r="BK338" s="234">
        <f>ROUND(I338*H338,2)</f>
        <v>0</v>
      </c>
      <c r="BL338" s="18" t="s">
        <v>309</v>
      </c>
      <c r="BM338" s="233" t="s">
        <v>1060</v>
      </c>
    </row>
    <row r="339" s="2" customFormat="1">
      <c r="A339" s="40"/>
      <c r="B339" s="41"/>
      <c r="C339" s="42"/>
      <c r="D339" s="235" t="s">
        <v>146</v>
      </c>
      <c r="E339" s="42"/>
      <c r="F339" s="236" t="s">
        <v>1030</v>
      </c>
      <c r="G339" s="42"/>
      <c r="H339" s="42"/>
      <c r="I339" s="237"/>
      <c r="J339" s="42"/>
      <c r="K339" s="42"/>
      <c r="L339" s="46"/>
      <c r="M339" s="238"/>
      <c r="N339" s="239"/>
      <c r="O339" s="93"/>
      <c r="P339" s="93"/>
      <c r="Q339" s="93"/>
      <c r="R339" s="93"/>
      <c r="S339" s="93"/>
      <c r="T339" s="94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8" t="s">
        <v>146</v>
      </c>
      <c r="AU339" s="18" t="s">
        <v>94</v>
      </c>
    </row>
    <row r="340" s="13" customFormat="1">
      <c r="A340" s="13"/>
      <c r="B340" s="246"/>
      <c r="C340" s="247"/>
      <c r="D340" s="235" t="s">
        <v>233</v>
      </c>
      <c r="E340" s="247"/>
      <c r="F340" s="249" t="s">
        <v>1061</v>
      </c>
      <c r="G340" s="247"/>
      <c r="H340" s="250">
        <v>0.098000000000000004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6" t="s">
        <v>233</v>
      </c>
      <c r="AU340" s="256" t="s">
        <v>94</v>
      </c>
      <c r="AV340" s="13" t="s">
        <v>94</v>
      </c>
      <c r="AW340" s="13" t="s">
        <v>4</v>
      </c>
      <c r="AX340" s="13" t="s">
        <v>92</v>
      </c>
      <c r="AY340" s="256" t="s">
        <v>137</v>
      </c>
    </row>
    <row r="341" s="2" customFormat="1" ht="24.15" customHeight="1">
      <c r="A341" s="40"/>
      <c r="B341" s="41"/>
      <c r="C341" s="221" t="s">
        <v>1062</v>
      </c>
      <c r="D341" s="221" t="s">
        <v>140</v>
      </c>
      <c r="E341" s="222" t="s">
        <v>1063</v>
      </c>
      <c r="F341" s="223" t="s">
        <v>1064</v>
      </c>
      <c r="G341" s="224" t="s">
        <v>366</v>
      </c>
      <c r="H341" s="225">
        <v>17.956</v>
      </c>
      <c r="I341" s="226"/>
      <c r="J341" s="227">
        <f>ROUND(I341*H341,2)</f>
        <v>0</v>
      </c>
      <c r="K341" s="228"/>
      <c r="L341" s="46"/>
      <c r="M341" s="229" t="s">
        <v>1</v>
      </c>
      <c r="N341" s="230" t="s">
        <v>49</v>
      </c>
      <c r="O341" s="93"/>
      <c r="P341" s="231">
        <f>O341*H341</f>
        <v>0</v>
      </c>
      <c r="Q341" s="231">
        <v>0.00040000000000000002</v>
      </c>
      <c r="R341" s="231">
        <f>Q341*H341</f>
        <v>0.0071824000000000002</v>
      </c>
      <c r="S341" s="231">
        <v>0</v>
      </c>
      <c r="T341" s="232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33" t="s">
        <v>309</v>
      </c>
      <c r="AT341" s="233" t="s">
        <v>140</v>
      </c>
      <c r="AU341" s="233" t="s">
        <v>94</v>
      </c>
      <c r="AY341" s="18" t="s">
        <v>137</v>
      </c>
      <c r="BE341" s="234">
        <f>IF(N341="základní",J341,0)</f>
        <v>0</v>
      </c>
      <c r="BF341" s="234">
        <f>IF(N341="snížená",J341,0)</f>
        <v>0</v>
      </c>
      <c r="BG341" s="234">
        <f>IF(N341="zákl. přenesená",J341,0)</f>
        <v>0</v>
      </c>
      <c r="BH341" s="234">
        <f>IF(N341="sníž. přenesená",J341,0)</f>
        <v>0</v>
      </c>
      <c r="BI341" s="234">
        <f>IF(N341="nulová",J341,0)</f>
        <v>0</v>
      </c>
      <c r="BJ341" s="18" t="s">
        <v>92</v>
      </c>
      <c r="BK341" s="234">
        <f>ROUND(I341*H341,2)</f>
        <v>0</v>
      </c>
      <c r="BL341" s="18" t="s">
        <v>309</v>
      </c>
      <c r="BM341" s="233" t="s">
        <v>1065</v>
      </c>
    </row>
    <row r="342" s="14" customFormat="1">
      <c r="A342" s="14"/>
      <c r="B342" s="257"/>
      <c r="C342" s="258"/>
      <c r="D342" s="235" t="s">
        <v>233</v>
      </c>
      <c r="E342" s="259" t="s">
        <v>1</v>
      </c>
      <c r="F342" s="260" t="s">
        <v>1066</v>
      </c>
      <c r="G342" s="258"/>
      <c r="H342" s="259" t="s">
        <v>1</v>
      </c>
      <c r="I342" s="261"/>
      <c r="J342" s="258"/>
      <c r="K342" s="258"/>
      <c r="L342" s="262"/>
      <c r="M342" s="263"/>
      <c r="N342" s="264"/>
      <c r="O342" s="264"/>
      <c r="P342" s="264"/>
      <c r="Q342" s="264"/>
      <c r="R342" s="264"/>
      <c r="S342" s="264"/>
      <c r="T342" s="26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6" t="s">
        <v>233</v>
      </c>
      <c r="AU342" s="266" t="s">
        <v>94</v>
      </c>
      <c r="AV342" s="14" t="s">
        <v>92</v>
      </c>
      <c r="AW342" s="14" t="s">
        <v>40</v>
      </c>
      <c r="AX342" s="14" t="s">
        <v>84</v>
      </c>
      <c r="AY342" s="266" t="s">
        <v>137</v>
      </c>
    </row>
    <row r="343" s="13" customFormat="1">
      <c r="A343" s="13"/>
      <c r="B343" s="246"/>
      <c r="C343" s="247"/>
      <c r="D343" s="235" t="s">
        <v>233</v>
      </c>
      <c r="E343" s="248" t="s">
        <v>1</v>
      </c>
      <c r="F343" s="249" t="s">
        <v>1067</v>
      </c>
      <c r="G343" s="247"/>
      <c r="H343" s="250">
        <v>17.956</v>
      </c>
      <c r="I343" s="251"/>
      <c r="J343" s="247"/>
      <c r="K343" s="247"/>
      <c r="L343" s="252"/>
      <c r="M343" s="253"/>
      <c r="N343" s="254"/>
      <c r="O343" s="254"/>
      <c r="P343" s="254"/>
      <c r="Q343" s="254"/>
      <c r="R343" s="254"/>
      <c r="S343" s="254"/>
      <c r="T343" s="25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6" t="s">
        <v>233</v>
      </c>
      <c r="AU343" s="256" t="s">
        <v>94</v>
      </c>
      <c r="AV343" s="13" t="s">
        <v>94</v>
      </c>
      <c r="AW343" s="13" t="s">
        <v>40</v>
      </c>
      <c r="AX343" s="13" t="s">
        <v>92</v>
      </c>
      <c r="AY343" s="256" t="s">
        <v>137</v>
      </c>
    </row>
    <row r="344" s="2" customFormat="1" ht="16.5" customHeight="1">
      <c r="A344" s="40"/>
      <c r="B344" s="41"/>
      <c r="C344" s="292" t="s">
        <v>1068</v>
      </c>
      <c r="D344" s="292" t="s">
        <v>435</v>
      </c>
      <c r="E344" s="293" t="s">
        <v>1069</v>
      </c>
      <c r="F344" s="294" t="s">
        <v>1070</v>
      </c>
      <c r="G344" s="295" t="s">
        <v>366</v>
      </c>
      <c r="H344" s="296">
        <v>21.923999999999999</v>
      </c>
      <c r="I344" s="297"/>
      <c r="J344" s="298">
        <f>ROUND(I344*H344,2)</f>
        <v>0</v>
      </c>
      <c r="K344" s="299"/>
      <c r="L344" s="300"/>
      <c r="M344" s="301" t="s">
        <v>1</v>
      </c>
      <c r="N344" s="302" t="s">
        <v>49</v>
      </c>
      <c r="O344" s="93"/>
      <c r="P344" s="231">
        <f>O344*H344</f>
        <v>0</v>
      </c>
      <c r="Q344" s="231">
        <v>0.0043</v>
      </c>
      <c r="R344" s="231">
        <f>Q344*H344</f>
        <v>0.094273200000000001</v>
      </c>
      <c r="S344" s="231">
        <v>0</v>
      </c>
      <c r="T344" s="232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3" t="s">
        <v>532</v>
      </c>
      <c r="AT344" s="233" t="s">
        <v>435</v>
      </c>
      <c r="AU344" s="233" t="s">
        <v>94</v>
      </c>
      <c r="AY344" s="18" t="s">
        <v>137</v>
      </c>
      <c r="BE344" s="234">
        <f>IF(N344="základní",J344,0)</f>
        <v>0</v>
      </c>
      <c r="BF344" s="234">
        <f>IF(N344="snížená",J344,0)</f>
        <v>0</v>
      </c>
      <c r="BG344" s="234">
        <f>IF(N344="zákl. přenesená",J344,0)</f>
        <v>0</v>
      </c>
      <c r="BH344" s="234">
        <f>IF(N344="sníž. přenesená",J344,0)</f>
        <v>0</v>
      </c>
      <c r="BI344" s="234">
        <f>IF(N344="nulová",J344,0)</f>
        <v>0</v>
      </c>
      <c r="BJ344" s="18" t="s">
        <v>92</v>
      </c>
      <c r="BK344" s="234">
        <f>ROUND(I344*H344,2)</f>
        <v>0</v>
      </c>
      <c r="BL344" s="18" t="s">
        <v>309</v>
      </c>
      <c r="BM344" s="233" t="s">
        <v>1071</v>
      </c>
    </row>
    <row r="345" s="2" customFormat="1">
      <c r="A345" s="40"/>
      <c r="B345" s="41"/>
      <c r="C345" s="42"/>
      <c r="D345" s="235" t="s">
        <v>146</v>
      </c>
      <c r="E345" s="42"/>
      <c r="F345" s="236" t="s">
        <v>1072</v>
      </c>
      <c r="G345" s="42"/>
      <c r="H345" s="42"/>
      <c r="I345" s="237"/>
      <c r="J345" s="42"/>
      <c r="K345" s="42"/>
      <c r="L345" s="46"/>
      <c r="M345" s="238"/>
      <c r="N345" s="239"/>
      <c r="O345" s="93"/>
      <c r="P345" s="93"/>
      <c r="Q345" s="93"/>
      <c r="R345" s="93"/>
      <c r="S345" s="93"/>
      <c r="T345" s="94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8" t="s">
        <v>146</v>
      </c>
      <c r="AU345" s="18" t="s">
        <v>94</v>
      </c>
    </row>
    <row r="346" s="13" customFormat="1">
      <c r="A346" s="13"/>
      <c r="B346" s="246"/>
      <c r="C346" s="247"/>
      <c r="D346" s="235" t="s">
        <v>233</v>
      </c>
      <c r="E346" s="247"/>
      <c r="F346" s="249" t="s">
        <v>1073</v>
      </c>
      <c r="G346" s="247"/>
      <c r="H346" s="250">
        <v>21.923999999999999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6" t="s">
        <v>233</v>
      </c>
      <c r="AU346" s="256" t="s">
        <v>94</v>
      </c>
      <c r="AV346" s="13" t="s">
        <v>94</v>
      </c>
      <c r="AW346" s="13" t="s">
        <v>4</v>
      </c>
      <c r="AX346" s="13" t="s">
        <v>92</v>
      </c>
      <c r="AY346" s="256" t="s">
        <v>137</v>
      </c>
    </row>
    <row r="347" s="2" customFormat="1" ht="33" customHeight="1">
      <c r="A347" s="40"/>
      <c r="B347" s="41"/>
      <c r="C347" s="221" t="s">
        <v>1074</v>
      </c>
      <c r="D347" s="221" t="s">
        <v>140</v>
      </c>
      <c r="E347" s="222" t="s">
        <v>1075</v>
      </c>
      <c r="F347" s="223" t="s">
        <v>1076</v>
      </c>
      <c r="G347" s="224" t="s">
        <v>366</v>
      </c>
      <c r="H347" s="225">
        <v>66.200000000000003</v>
      </c>
      <c r="I347" s="226"/>
      <c r="J347" s="227">
        <f>ROUND(I347*H347,2)</f>
        <v>0</v>
      </c>
      <c r="K347" s="228"/>
      <c r="L347" s="46"/>
      <c r="M347" s="229" t="s">
        <v>1</v>
      </c>
      <c r="N347" s="230" t="s">
        <v>49</v>
      </c>
      <c r="O347" s="93"/>
      <c r="P347" s="231">
        <f>O347*H347</f>
        <v>0</v>
      </c>
      <c r="Q347" s="231">
        <v>0</v>
      </c>
      <c r="R347" s="231">
        <f>Q347*H347</f>
        <v>0</v>
      </c>
      <c r="S347" s="231">
        <v>0</v>
      </c>
      <c r="T347" s="232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33" t="s">
        <v>309</v>
      </c>
      <c r="AT347" s="233" t="s">
        <v>140</v>
      </c>
      <c r="AU347" s="233" t="s">
        <v>94</v>
      </c>
      <c r="AY347" s="18" t="s">
        <v>137</v>
      </c>
      <c r="BE347" s="234">
        <f>IF(N347="základní",J347,0)</f>
        <v>0</v>
      </c>
      <c r="BF347" s="234">
        <f>IF(N347="snížená",J347,0)</f>
        <v>0</v>
      </c>
      <c r="BG347" s="234">
        <f>IF(N347="zákl. přenesená",J347,0)</f>
        <v>0</v>
      </c>
      <c r="BH347" s="234">
        <f>IF(N347="sníž. přenesená",J347,0)</f>
        <v>0</v>
      </c>
      <c r="BI347" s="234">
        <f>IF(N347="nulová",J347,0)</f>
        <v>0</v>
      </c>
      <c r="BJ347" s="18" t="s">
        <v>92</v>
      </c>
      <c r="BK347" s="234">
        <f>ROUND(I347*H347,2)</f>
        <v>0</v>
      </c>
      <c r="BL347" s="18" t="s">
        <v>309</v>
      </c>
      <c r="BM347" s="233" t="s">
        <v>1077</v>
      </c>
    </row>
    <row r="348" s="13" customFormat="1">
      <c r="A348" s="13"/>
      <c r="B348" s="246"/>
      <c r="C348" s="247"/>
      <c r="D348" s="235" t="s">
        <v>233</v>
      </c>
      <c r="E348" s="248" t="s">
        <v>1</v>
      </c>
      <c r="F348" s="249" t="s">
        <v>1078</v>
      </c>
      <c r="G348" s="247"/>
      <c r="H348" s="250">
        <v>66.200000000000003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6" t="s">
        <v>233</v>
      </c>
      <c r="AU348" s="256" t="s">
        <v>94</v>
      </c>
      <c r="AV348" s="13" t="s">
        <v>94</v>
      </c>
      <c r="AW348" s="13" t="s">
        <v>40</v>
      </c>
      <c r="AX348" s="13" t="s">
        <v>92</v>
      </c>
      <c r="AY348" s="256" t="s">
        <v>137</v>
      </c>
    </row>
    <row r="349" s="2" customFormat="1" ht="16.5" customHeight="1">
      <c r="A349" s="40"/>
      <c r="B349" s="41"/>
      <c r="C349" s="292" t="s">
        <v>1079</v>
      </c>
      <c r="D349" s="292" t="s">
        <v>435</v>
      </c>
      <c r="E349" s="293" t="s">
        <v>1027</v>
      </c>
      <c r="F349" s="294" t="s">
        <v>1028</v>
      </c>
      <c r="G349" s="295" t="s">
        <v>265</v>
      </c>
      <c r="H349" s="296">
        <v>0.021000000000000001</v>
      </c>
      <c r="I349" s="297"/>
      <c r="J349" s="298">
        <f>ROUND(I349*H349,2)</f>
        <v>0</v>
      </c>
      <c r="K349" s="299"/>
      <c r="L349" s="300"/>
      <c r="M349" s="301" t="s">
        <v>1</v>
      </c>
      <c r="N349" s="302" t="s">
        <v>49</v>
      </c>
      <c r="O349" s="93"/>
      <c r="P349" s="231">
        <f>O349*H349</f>
        <v>0</v>
      </c>
      <c r="Q349" s="231">
        <v>1</v>
      </c>
      <c r="R349" s="231">
        <f>Q349*H349</f>
        <v>0.021000000000000001</v>
      </c>
      <c r="S349" s="231">
        <v>0</v>
      </c>
      <c r="T349" s="232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33" t="s">
        <v>532</v>
      </c>
      <c r="AT349" s="233" t="s">
        <v>435</v>
      </c>
      <c r="AU349" s="233" t="s">
        <v>94</v>
      </c>
      <c r="AY349" s="18" t="s">
        <v>137</v>
      </c>
      <c r="BE349" s="234">
        <f>IF(N349="základní",J349,0)</f>
        <v>0</v>
      </c>
      <c r="BF349" s="234">
        <f>IF(N349="snížená",J349,0)</f>
        <v>0</v>
      </c>
      <c r="BG349" s="234">
        <f>IF(N349="zákl. přenesená",J349,0)</f>
        <v>0</v>
      </c>
      <c r="BH349" s="234">
        <f>IF(N349="sníž. přenesená",J349,0)</f>
        <v>0</v>
      </c>
      <c r="BI349" s="234">
        <f>IF(N349="nulová",J349,0)</f>
        <v>0</v>
      </c>
      <c r="BJ349" s="18" t="s">
        <v>92</v>
      </c>
      <c r="BK349" s="234">
        <f>ROUND(I349*H349,2)</f>
        <v>0</v>
      </c>
      <c r="BL349" s="18" t="s">
        <v>309</v>
      </c>
      <c r="BM349" s="233" t="s">
        <v>1080</v>
      </c>
    </row>
    <row r="350" s="2" customFormat="1">
      <c r="A350" s="40"/>
      <c r="B350" s="41"/>
      <c r="C350" s="42"/>
      <c r="D350" s="235" t="s">
        <v>146</v>
      </c>
      <c r="E350" s="42"/>
      <c r="F350" s="236" t="s">
        <v>1030</v>
      </c>
      <c r="G350" s="42"/>
      <c r="H350" s="42"/>
      <c r="I350" s="237"/>
      <c r="J350" s="42"/>
      <c r="K350" s="42"/>
      <c r="L350" s="46"/>
      <c r="M350" s="238"/>
      <c r="N350" s="239"/>
      <c r="O350" s="93"/>
      <c r="P350" s="93"/>
      <c r="Q350" s="93"/>
      <c r="R350" s="93"/>
      <c r="S350" s="93"/>
      <c r="T350" s="94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8" t="s">
        <v>146</v>
      </c>
      <c r="AU350" s="18" t="s">
        <v>94</v>
      </c>
    </row>
    <row r="351" s="13" customFormat="1">
      <c r="A351" s="13"/>
      <c r="B351" s="246"/>
      <c r="C351" s="247"/>
      <c r="D351" s="235" t="s">
        <v>233</v>
      </c>
      <c r="E351" s="247"/>
      <c r="F351" s="249" t="s">
        <v>1081</v>
      </c>
      <c r="G351" s="247"/>
      <c r="H351" s="250">
        <v>0.021000000000000001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6" t="s">
        <v>233</v>
      </c>
      <c r="AU351" s="256" t="s">
        <v>94</v>
      </c>
      <c r="AV351" s="13" t="s">
        <v>94</v>
      </c>
      <c r="AW351" s="13" t="s">
        <v>4</v>
      </c>
      <c r="AX351" s="13" t="s">
        <v>92</v>
      </c>
      <c r="AY351" s="256" t="s">
        <v>137</v>
      </c>
    </row>
    <row r="352" s="2" customFormat="1" ht="21.75" customHeight="1">
      <c r="A352" s="40"/>
      <c r="B352" s="41"/>
      <c r="C352" s="221" t="s">
        <v>1082</v>
      </c>
      <c r="D352" s="221" t="s">
        <v>140</v>
      </c>
      <c r="E352" s="222" t="s">
        <v>1083</v>
      </c>
      <c r="F352" s="223" t="s">
        <v>1084</v>
      </c>
      <c r="G352" s="224" t="s">
        <v>366</v>
      </c>
      <c r="H352" s="225">
        <v>81.200000000000003</v>
      </c>
      <c r="I352" s="226"/>
      <c r="J352" s="227">
        <f>ROUND(I352*H352,2)</f>
        <v>0</v>
      </c>
      <c r="K352" s="228"/>
      <c r="L352" s="46"/>
      <c r="M352" s="229" t="s">
        <v>1</v>
      </c>
      <c r="N352" s="230" t="s">
        <v>49</v>
      </c>
      <c r="O352" s="93"/>
      <c r="P352" s="231">
        <f>O352*H352</f>
        <v>0</v>
      </c>
      <c r="Q352" s="231">
        <v>0.00038000000000000002</v>
      </c>
      <c r="R352" s="231">
        <f>Q352*H352</f>
        <v>0.030856000000000001</v>
      </c>
      <c r="S352" s="231">
        <v>0</v>
      </c>
      <c r="T352" s="232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3" t="s">
        <v>309</v>
      </c>
      <c r="AT352" s="233" t="s">
        <v>140</v>
      </c>
      <c r="AU352" s="233" t="s">
        <v>94</v>
      </c>
      <c r="AY352" s="18" t="s">
        <v>137</v>
      </c>
      <c r="BE352" s="234">
        <f>IF(N352="základní",J352,0)</f>
        <v>0</v>
      </c>
      <c r="BF352" s="234">
        <f>IF(N352="snížená",J352,0)</f>
        <v>0</v>
      </c>
      <c r="BG352" s="234">
        <f>IF(N352="zákl. přenesená",J352,0)</f>
        <v>0</v>
      </c>
      <c r="BH352" s="234">
        <f>IF(N352="sníž. přenesená",J352,0)</f>
        <v>0</v>
      </c>
      <c r="BI352" s="234">
        <f>IF(N352="nulová",J352,0)</f>
        <v>0</v>
      </c>
      <c r="BJ352" s="18" t="s">
        <v>92</v>
      </c>
      <c r="BK352" s="234">
        <f>ROUND(I352*H352,2)</f>
        <v>0</v>
      </c>
      <c r="BL352" s="18" t="s">
        <v>309</v>
      </c>
      <c r="BM352" s="233" t="s">
        <v>1085</v>
      </c>
    </row>
    <row r="353" s="14" customFormat="1">
      <c r="A353" s="14"/>
      <c r="B353" s="257"/>
      <c r="C353" s="258"/>
      <c r="D353" s="235" t="s">
        <v>233</v>
      </c>
      <c r="E353" s="259" t="s">
        <v>1</v>
      </c>
      <c r="F353" s="260" t="s">
        <v>1086</v>
      </c>
      <c r="G353" s="258"/>
      <c r="H353" s="259" t="s">
        <v>1</v>
      </c>
      <c r="I353" s="261"/>
      <c r="J353" s="258"/>
      <c r="K353" s="258"/>
      <c r="L353" s="262"/>
      <c r="M353" s="263"/>
      <c r="N353" s="264"/>
      <c r="O353" s="264"/>
      <c r="P353" s="264"/>
      <c r="Q353" s="264"/>
      <c r="R353" s="264"/>
      <c r="S353" s="264"/>
      <c r="T353" s="26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6" t="s">
        <v>233</v>
      </c>
      <c r="AU353" s="266" t="s">
        <v>94</v>
      </c>
      <c r="AV353" s="14" t="s">
        <v>92</v>
      </c>
      <c r="AW353" s="14" t="s">
        <v>40</v>
      </c>
      <c r="AX353" s="14" t="s">
        <v>84</v>
      </c>
      <c r="AY353" s="266" t="s">
        <v>137</v>
      </c>
    </row>
    <row r="354" s="13" customFormat="1">
      <c r="A354" s="13"/>
      <c r="B354" s="246"/>
      <c r="C354" s="247"/>
      <c r="D354" s="235" t="s">
        <v>233</v>
      </c>
      <c r="E354" s="248" t="s">
        <v>1</v>
      </c>
      <c r="F354" s="249" t="s">
        <v>1078</v>
      </c>
      <c r="G354" s="247"/>
      <c r="H354" s="250">
        <v>66.200000000000003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6" t="s">
        <v>233</v>
      </c>
      <c r="AU354" s="256" t="s">
        <v>94</v>
      </c>
      <c r="AV354" s="13" t="s">
        <v>94</v>
      </c>
      <c r="AW354" s="13" t="s">
        <v>40</v>
      </c>
      <c r="AX354" s="13" t="s">
        <v>84</v>
      </c>
      <c r="AY354" s="256" t="s">
        <v>137</v>
      </c>
    </row>
    <row r="355" s="14" customFormat="1">
      <c r="A355" s="14"/>
      <c r="B355" s="257"/>
      <c r="C355" s="258"/>
      <c r="D355" s="235" t="s">
        <v>233</v>
      </c>
      <c r="E355" s="259" t="s">
        <v>1</v>
      </c>
      <c r="F355" s="260" t="s">
        <v>1087</v>
      </c>
      <c r="G355" s="258"/>
      <c r="H355" s="259" t="s">
        <v>1</v>
      </c>
      <c r="I355" s="261"/>
      <c r="J355" s="258"/>
      <c r="K355" s="258"/>
      <c r="L355" s="262"/>
      <c r="M355" s="263"/>
      <c r="N355" s="264"/>
      <c r="O355" s="264"/>
      <c r="P355" s="264"/>
      <c r="Q355" s="264"/>
      <c r="R355" s="264"/>
      <c r="S355" s="264"/>
      <c r="T355" s="26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6" t="s">
        <v>233</v>
      </c>
      <c r="AU355" s="266" t="s">
        <v>94</v>
      </c>
      <c r="AV355" s="14" t="s">
        <v>92</v>
      </c>
      <c r="AW355" s="14" t="s">
        <v>40</v>
      </c>
      <c r="AX355" s="14" t="s">
        <v>84</v>
      </c>
      <c r="AY355" s="266" t="s">
        <v>137</v>
      </c>
    </row>
    <row r="356" s="13" customFormat="1">
      <c r="A356" s="13"/>
      <c r="B356" s="246"/>
      <c r="C356" s="247"/>
      <c r="D356" s="235" t="s">
        <v>233</v>
      </c>
      <c r="E356" s="248" t="s">
        <v>1</v>
      </c>
      <c r="F356" s="249" t="s">
        <v>1088</v>
      </c>
      <c r="G356" s="247"/>
      <c r="H356" s="250">
        <v>15</v>
      </c>
      <c r="I356" s="251"/>
      <c r="J356" s="247"/>
      <c r="K356" s="247"/>
      <c r="L356" s="252"/>
      <c r="M356" s="253"/>
      <c r="N356" s="254"/>
      <c r="O356" s="254"/>
      <c r="P356" s="254"/>
      <c r="Q356" s="254"/>
      <c r="R356" s="254"/>
      <c r="S356" s="254"/>
      <c r="T356" s="25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6" t="s">
        <v>233</v>
      </c>
      <c r="AU356" s="256" t="s">
        <v>94</v>
      </c>
      <c r="AV356" s="13" t="s">
        <v>94</v>
      </c>
      <c r="AW356" s="13" t="s">
        <v>40</v>
      </c>
      <c r="AX356" s="13" t="s">
        <v>84</v>
      </c>
      <c r="AY356" s="256" t="s">
        <v>137</v>
      </c>
    </row>
    <row r="357" s="15" customFormat="1">
      <c r="A357" s="15"/>
      <c r="B357" s="267"/>
      <c r="C357" s="268"/>
      <c r="D357" s="235" t="s">
        <v>233</v>
      </c>
      <c r="E357" s="269" t="s">
        <v>1</v>
      </c>
      <c r="F357" s="270" t="s">
        <v>257</v>
      </c>
      <c r="G357" s="268"/>
      <c r="H357" s="271">
        <v>81.200000000000003</v>
      </c>
      <c r="I357" s="272"/>
      <c r="J357" s="268"/>
      <c r="K357" s="268"/>
      <c r="L357" s="273"/>
      <c r="M357" s="274"/>
      <c r="N357" s="275"/>
      <c r="O357" s="275"/>
      <c r="P357" s="275"/>
      <c r="Q357" s="275"/>
      <c r="R357" s="275"/>
      <c r="S357" s="275"/>
      <c r="T357" s="276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7" t="s">
        <v>233</v>
      </c>
      <c r="AU357" s="277" t="s">
        <v>94</v>
      </c>
      <c r="AV357" s="15" t="s">
        <v>157</v>
      </c>
      <c r="AW357" s="15" t="s">
        <v>40</v>
      </c>
      <c r="AX357" s="15" t="s">
        <v>92</v>
      </c>
      <c r="AY357" s="277" t="s">
        <v>137</v>
      </c>
    </row>
    <row r="358" s="2" customFormat="1" ht="16.5" customHeight="1">
      <c r="A358" s="40"/>
      <c r="B358" s="41"/>
      <c r="C358" s="292" t="s">
        <v>1089</v>
      </c>
      <c r="D358" s="292" t="s">
        <v>435</v>
      </c>
      <c r="E358" s="293" t="s">
        <v>1069</v>
      </c>
      <c r="F358" s="294" t="s">
        <v>1070</v>
      </c>
      <c r="G358" s="295" t="s">
        <v>366</v>
      </c>
      <c r="H358" s="296">
        <v>76.129999999999995</v>
      </c>
      <c r="I358" s="297"/>
      <c r="J358" s="298">
        <f>ROUND(I358*H358,2)</f>
        <v>0</v>
      </c>
      <c r="K358" s="299"/>
      <c r="L358" s="300"/>
      <c r="M358" s="301" t="s">
        <v>1</v>
      </c>
      <c r="N358" s="302" t="s">
        <v>49</v>
      </c>
      <c r="O358" s="93"/>
      <c r="P358" s="231">
        <f>O358*H358</f>
        <v>0</v>
      </c>
      <c r="Q358" s="231">
        <v>0.0043</v>
      </c>
      <c r="R358" s="231">
        <f>Q358*H358</f>
        <v>0.32735899999999996</v>
      </c>
      <c r="S358" s="231">
        <v>0</v>
      </c>
      <c r="T358" s="232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3" t="s">
        <v>532</v>
      </c>
      <c r="AT358" s="233" t="s">
        <v>435</v>
      </c>
      <c r="AU358" s="233" t="s">
        <v>94</v>
      </c>
      <c r="AY358" s="18" t="s">
        <v>137</v>
      </c>
      <c r="BE358" s="234">
        <f>IF(N358="základní",J358,0)</f>
        <v>0</v>
      </c>
      <c r="BF358" s="234">
        <f>IF(N358="snížená",J358,0)</f>
        <v>0</v>
      </c>
      <c r="BG358" s="234">
        <f>IF(N358="zákl. přenesená",J358,0)</f>
        <v>0</v>
      </c>
      <c r="BH358" s="234">
        <f>IF(N358="sníž. přenesená",J358,0)</f>
        <v>0</v>
      </c>
      <c r="BI358" s="234">
        <f>IF(N358="nulová",J358,0)</f>
        <v>0</v>
      </c>
      <c r="BJ358" s="18" t="s">
        <v>92</v>
      </c>
      <c r="BK358" s="234">
        <f>ROUND(I358*H358,2)</f>
        <v>0</v>
      </c>
      <c r="BL358" s="18" t="s">
        <v>309</v>
      </c>
      <c r="BM358" s="233" t="s">
        <v>1090</v>
      </c>
    </row>
    <row r="359" s="2" customFormat="1">
      <c r="A359" s="40"/>
      <c r="B359" s="41"/>
      <c r="C359" s="42"/>
      <c r="D359" s="235" t="s">
        <v>146</v>
      </c>
      <c r="E359" s="42"/>
      <c r="F359" s="236" t="s">
        <v>1072</v>
      </c>
      <c r="G359" s="42"/>
      <c r="H359" s="42"/>
      <c r="I359" s="237"/>
      <c r="J359" s="42"/>
      <c r="K359" s="42"/>
      <c r="L359" s="46"/>
      <c r="M359" s="238"/>
      <c r="N359" s="239"/>
      <c r="O359" s="93"/>
      <c r="P359" s="93"/>
      <c r="Q359" s="93"/>
      <c r="R359" s="93"/>
      <c r="S359" s="93"/>
      <c r="T359" s="94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8" t="s">
        <v>146</v>
      </c>
      <c r="AU359" s="18" t="s">
        <v>94</v>
      </c>
    </row>
    <row r="360" s="13" customFormat="1">
      <c r="A360" s="13"/>
      <c r="B360" s="246"/>
      <c r="C360" s="247"/>
      <c r="D360" s="235" t="s">
        <v>233</v>
      </c>
      <c r="E360" s="247"/>
      <c r="F360" s="249" t="s">
        <v>1091</v>
      </c>
      <c r="G360" s="247"/>
      <c r="H360" s="250">
        <v>76.129999999999995</v>
      </c>
      <c r="I360" s="251"/>
      <c r="J360" s="247"/>
      <c r="K360" s="247"/>
      <c r="L360" s="252"/>
      <c r="M360" s="253"/>
      <c r="N360" s="254"/>
      <c r="O360" s="254"/>
      <c r="P360" s="254"/>
      <c r="Q360" s="254"/>
      <c r="R360" s="254"/>
      <c r="S360" s="254"/>
      <c r="T360" s="25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6" t="s">
        <v>233</v>
      </c>
      <c r="AU360" s="256" t="s">
        <v>94</v>
      </c>
      <c r="AV360" s="13" t="s">
        <v>94</v>
      </c>
      <c r="AW360" s="13" t="s">
        <v>4</v>
      </c>
      <c r="AX360" s="13" t="s">
        <v>92</v>
      </c>
      <c r="AY360" s="256" t="s">
        <v>137</v>
      </c>
    </row>
    <row r="361" s="2" customFormat="1" ht="16.5" customHeight="1">
      <c r="A361" s="40"/>
      <c r="B361" s="41"/>
      <c r="C361" s="292" t="s">
        <v>1092</v>
      </c>
      <c r="D361" s="292" t="s">
        <v>435</v>
      </c>
      <c r="E361" s="293" t="s">
        <v>1093</v>
      </c>
      <c r="F361" s="294" t="s">
        <v>1094</v>
      </c>
      <c r="G361" s="295" t="s">
        <v>366</v>
      </c>
      <c r="H361" s="296">
        <v>17.25</v>
      </c>
      <c r="I361" s="297"/>
      <c r="J361" s="298">
        <f>ROUND(I361*H361,2)</f>
        <v>0</v>
      </c>
      <c r="K361" s="299"/>
      <c r="L361" s="300"/>
      <c r="M361" s="301" t="s">
        <v>1</v>
      </c>
      <c r="N361" s="302" t="s">
        <v>49</v>
      </c>
      <c r="O361" s="93"/>
      <c r="P361" s="231">
        <f>O361*H361</f>
        <v>0</v>
      </c>
      <c r="Q361" s="231">
        <v>0.0041000000000000003</v>
      </c>
      <c r="R361" s="231">
        <f>Q361*H361</f>
        <v>0.07072500000000001</v>
      </c>
      <c r="S361" s="231">
        <v>0</v>
      </c>
      <c r="T361" s="232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33" t="s">
        <v>532</v>
      </c>
      <c r="AT361" s="233" t="s">
        <v>435</v>
      </c>
      <c r="AU361" s="233" t="s">
        <v>94</v>
      </c>
      <c r="AY361" s="18" t="s">
        <v>137</v>
      </c>
      <c r="BE361" s="234">
        <f>IF(N361="základní",J361,0)</f>
        <v>0</v>
      </c>
      <c r="BF361" s="234">
        <f>IF(N361="snížená",J361,0)</f>
        <v>0</v>
      </c>
      <c r="BG361" s="234">
        <f>IF(N361="zákl. přenesená",J361,0)</f>
        <v>0</v>
      </c>
      <c r="BH361" s="234">
        <f>IF(N361="sníž. přenesená",J361,0)</f>
        <v>0</v>
      </c>
      <c r="BI361" s="234">
        <f>IF(N361="nulová",J361,0)</f>
        <v>0</v>
      </c>
      <c r="BJ361" s="18" t="s">
        <v>92</v>
      </c>
      <c r="BK361" s="234">
        <f>ROUND(I361*H361,2)</f>
        <v>0</v>
      </c>
      <c r="BL361" s="18" t="s">
        <v>309</v>
      </c>
      <c r="BM361" s="233" t="s">
        <v>1095</v>
      </c>
    </row>
    <row r="362" s="2" customFormat="1">
      <c r="A362" s="40"/>
      <c r="B362" s="41"/>
      <c r="C362" s="42"/>
      <c r="D362" s="235" t="s">
        <v>146</v>
      </c>
      <c r="E362" s="42"/>
      <c r="F362" s="236" t="s">
        <v>1096</v>
      </c>
      <c r="G362" s="42"/>
      <c r="H362" s="42"/>
      <c r="I362" s="237"/>
      <c r="J362" s="42"/>
      <c r="K362" s="42"/>
      <c r="L362" s="46"/>
      <c r="M362" s="238"/>
      <c r="N362" s="239"/>
      <c r="O362" s="93"/>
      <c r="P362" s="93"/>
      <c r="Q362" s="93"/>
      <c r="R362" s="93"/>
      <c r="S362" s="93"/>
      <c r="T362" s="94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8" t="s">
        <v>146</v>
      </c>
      <c r="AU362" s="18" t="s">
        <v>94</v>
      </c>
    </row>
    <row r="363" s="13" customFormat="1">
      <c r="A363" s="13"/>
      <c r="B363" s="246"/>
      <c r="C363" s="247"/>
      <c r="D363" s="235" t="s">
        <v>233</v>
      </c>
      <c r="E363" s="247"/>
      <c r="F363" s="249" t="s">
        <v>1097</v>
      </c>
      <c r="G363" s="247"/>
      <c r="H363" s="250">
        <v>17.25</v>
      </c>
      <c r="I363" s="251"/>
      <c r="J363" s="247"/>
      <c r="K363" s="247"/>
      <c r="L363" s="252"/>
      <c r="M363" s="253"/>
      <c r="N363" s="254"/>
      <c r="O363" s="254"/>
      <c r="P363" s="254"/>
      <c r="Q363" s="254"/>
      <c r="R363" s="254"/>
      <c r="S363" s="254"/>
      <c r="T363" s="25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6" t="s">
        <v>233</v>
      </c>
      <c r="AU363" s="256" t="s">
        <v>94</v>
      </c>
      <c r="AV363" s="13" t="s">
        <v>94</v>
      </c>
      <c r="AW363" s="13" t="s">
        <v>4</v>
      </c>
      <c r="AX363" s="13" t="s">
        <v>92</v>
      </c>
      <c r="AY363" s="256" t="s">
        <v>137</v>
      </c>
    </row>
    <row r="364" s="2" customFormat="1" ht="44.25" customHeight="1">
      <c r="A364" s="40"/>
      <c r="B364" s="41"/>
      <c r="C364" s="221" t="s">
        <v>1098</v>
      </c>
      <c r="D364" s="221" t="s">
        <v>140</v>
      </c>
      <c r="E364" s="222" t="s">
        <v>1099</v>
      </c>
      <c r="F364" s="223" t="s">
        <v>1100</v>
      </c>
      <c r="G364" s="224" t="s">
        <v>366</v>
      </c>
      <c r="H364" s="225">
        <v>83.75</v>
      </c>
      <c r="I364" s="226"/>
      <c r="J364" s="227">
        <f>ROUND(I364*H364,2)</f>
        <v>0</v>
      </c>
      <c r="K364" s="228"/>
      <c r="L364" s="46"/>
      <c r="M364" s="229" t="s">
        <v>1</v>
      </c>
      <c r="N364" s="230" t="s">
        <v>49</v>
      </c>
      <c r="O364" s="93"/>
      <c r="P364" s="231">
        <f>O364*H364</f>
        <v>0</v>
      </c>
      <c r="Q364" s="231">
        <v>0</v>
      </c>
      <c r="R364" s="231">
        <f>Q364*H364</f>
        <v>0</v>
      </c>
      <c r="S364" s="231">
        <v>0</v>
      </c>
      <c r="T364" s="232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33" t="s">
        <v>309</v>
      </c>
      <c r="AT364" s="233" t="s">
        <v>140</v>
      </c>
      <c r="AU364" s="233" t="s">
        <v>94</v>
      </c>
      <c r="AY364" s="18" t="s">
        <v>137</v>
      </c>
      <c r="BE364" s="234">
        <f>IF(N364="základní",J364,0)</f>
        <v>0</v>
      </c>
      <c r="BF364" s="234">
        <f>IF(N364="snížená",J364,0)</f>
        <v>0</v>
      </c>
      <c r="BG364" s="234">
        <f>IF(N364="zákl. přenesená",J364,0)</f>
        <v>0</v>
      </c>
      <c r="BH364" s="234">
        <f>IF(N364="sníž. přenesená",J364,0)</f>
        <v>0</v>
      </c>
      <c r="BI364" s="234">
        <f>IF(N364="nulová",J364,0)</f>
        <v>0</v>
      </c>
      <c r="BJ364" s="18" t="s">
        <v>92</v>
      </c>
      <c r="BK364" s="234">
        <f>ROUND(I364*H364,2)</f>
        <v>0</v>
      </c>
      <c r="BL364" s="18" t="s">
        <v>309</v>
      </c>
      <c r="BM364" s="233" t="s">
        <v>1101</v>
      </c>
    </row>
    <row r="365" s="14" customFormat="1">
      <c r="A365" s="14"/>
      <c r="B365" s="257"/>
      <c r="C365" s="258"/>
      <c r="D365" s="235" t="s">
        <v>233</v>
      </c>
      <c r="E365" s="259" t="s">
        <v>1</v>
      </c>
      <c r="F365" s="260" t="s">
        <v>1102</v>
      </c>
      <c r="G365" s="258"/>
      <c r="H365" s="259" t="s">
        <v>1</v>
      </c>
      <c r="I365" s="261"/>
      <c r="J365" s="258"/>
      <c r="K365" s="258"/>
      <c r="L365" s="262"/>
      <c r="M365" s="263"/>
      <c r="N365" s="264"/>
      <c r="O365" s="264"/>
      <c r="P365" s="264"/>
      <c r="Q365" s="264"/>
      <c r="R365" s="264"/>
      <c r="S365" s="264"/>
      <c r="T365" s="26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6" t="s">
        <v>233</v>
      </c>
      <c r="AU365" s="266" t="s">
        <v>94</v>
      </c>
      <c r="AV365" s="14" t="s">
        <v>92</v>
      </c>
      <c r="AW365" s="14" t="s">
        <v>40</v>
      </c>
      <c r="AX365" s="14" t="s">
        <v>84</v>
      </c>
      <c r="AY365" s="266" t="s">
        <v>137</v>
      </c>
    </row>
    <row r="366" s="13" customFormat="1">
      <c r="A366" s="13"/>
      <c r="B366" s="246"/>
      <c r="C366" s="247"/>
      <c r="D366" s="235" t="s">
        <v>233</v>
      </c>
      <c r="E366" s="248" t="s">
        <v>1</v>
      </c>
      <c r="F366" s="249" t="s">
        <v>1103</v>
      </c>
      <c r="G366" s="247"/>
      <c r="H366" s="250">
        <v>83.75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6" t="s">
        <v>233</v>
      </c>
      <c r="AU366" s="256" t="s">
        <v>94</v>
      </c>
      <c r="AV366" s="13" t="s">
        <v>94</v>
      </c>
      <c r="AW366" s="13" t="s">
        <v>40</v>
      </c>
      <c r="AX366" s="13" t="s">
        <v>92</v>
      </c>
      <c r="AY366" s="256" t="s">
        <v>137</v>
      </c>
    </row>
    <row r="367" s="2" customFormat="1" ht="24.15" customHeight="1">
      <c r="A367" s="40"/>
      <c r="B367" s="41"/>
      <c r="C367" s="292" t="s">
        <v>1104</v>
      </c>
      <c r="D367" s="292" t="s">
        <v>435</v>
      </c>
      <c r="E367" s="293" t="s">
        <v>1105</v>
      </c>
      <c r="F367" s="294" t="s">
        <v>1106</v>
      </c>
      <c r="G367" s="295" t="s">
        <v>366</v>
      </c>
      <c r="H367" s="296">
        <v>100.5</v>
      </c>
      <c r="I367" s="297"/>
      <c r="J367" s="298">
        <f>ROUND(I367*H367,2)</f>
        <v>0</v>
      </c>
      <c r="K367" s="299"/>
      <c r="L367" s="300"/>
      <c r="M367" s="301" t="s">
        <v>1</v>
      </c>
      <c r="N367" s="302" t="s">
        <v>49</v>
      </c>
      <c r="O367" s="93"/>
      <c r="P367" s="231">
        <f>O367*H367</f>
        <v>0</v>
      </c>
      <c r="Q367" s="231">
        <v>0.00060999999999999997</v>
      </c>
      <c r="R367" s="231">
        <f>Q367*H367</f>
        <v>0.061304999999999998</v>
      </c>
      <c r="S367" s="231">
        <v>0</v>
      </c>
      <c r="T367" s="232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33" t="s">
        <v>532</v>
      </c>
      <c r="AT367" s="233" t="s">
        <v>435</v>
      </c>
      <c r="AU367" s="233" t="s">
        <v>94</v>
      </c>
      <c r="AY367" s="18" t="s">
        <v>137</v>
      </c>
      <c r="BE367" s="234">
        <f>IF(N367="základní",J367,0)</f>
        <v>0</v>
      </c>
      <c r="BF367" s="234">
        <f>IF(N367="snížená",J367,0)</f>
        <v>0</v>
      </c>
      <c r="BG367" s="234">
        <f>IF(N367="zákl. přenesená",J367,0)</f>
        <v>0</v>
      </c>
      <c r="BH367" s="234">
        <f>IF(N367="sníž. přenesená",J367,0)</f>
        <v>0</v>
      </c>
      <c r="BI367" s="234">
        <f>IF(N367="nulová",J367,0)</f>
        <v>0</v>
      </c>
      <c r="BJ367" s="18" t="s">
        <v>92</v>
      </c>
      <c r="BK367" s="234">
        <f>ROUND(I367*H367,2)</f>
        <v>0</v>
      </c>
      <c r="BL367" s="18" t="s">
        <v>309</v>
      </c>
      <c r="BM367" s="233" t="s">
        <v>1107</v>
      </c>
    </row>
    <row r="368" s="13" customFormat="1">
      <c r="A368" s="13"/>
      <c r="B368" s="246"/>
      <c r="C368" s="247"/>
      <c r="D368" s="235" t="s">
        <v>233</v>
      </c>
      <c r="E368" s="247"/>
      <c r="F368" s="249" t="s">
        <v>1108</v>
      </c>
      <c r="G368" s="247"/>
      <c r="H368" s="250">
        <v>100.5</v>
      </c>
      <c r="I368" s="251"/>
      <c r="J368" s="247"/>
      <c r="K368" s="247"/>
      <c r="L368" s="252"/>
      <c r="M368" s="253"/>
      <c r="N368" s="254"/>
      <c r="O368" s="254"/>
      <c r="P368" s="254"/>
      <c r="Q368" s="254"/>
      <c r="R368" s="254"/>
      <c r="S368" s="254"/>
      <c r="T368" s="25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6" t="s">
        <v>233</v>
      </c>
      <c r="AU368" s="256" t="s">
        <v>94</v>
      </c>
      <c r="AV368" s="13" t="s">
        <v>94</v>
      </c>
      <c r="AW368" s="13" t="s">
        <v>4</v>
      </c>
      <c r="AX368" s="13" t="s">
        <v>92</v>
      </c>
      <c r="AY368" s="256" t="s">
        <v>137</v>
      </c>
    </row>
    <row r="369" s="2" customFormat="1" ht="37.8" customHeight="1">
      <c r="A369" s="40"/>
      <c r="B369" s="41"/>
      <c r="C369" s="221" t="s">
        <v>1109</v>
      </c>
      <c r="D369" s="221" t="s">
        <v>140</v>
      </c>
      <c r="E369" s="222" t="s">
        <v>1110</v>
      </c>
      <c r="F369" s="223" t="s">
        <v>1111</v>
      </c>
      <c r="G369" s="224" t="s">
        <v>366</v>
      </c>
      <c r="H369" s="225">
        <v>55.189</v>
      </c>
      <c r="I369" s="226"/>
      <c r="J369" s="227">
        <f>ROUND(I369*H369,2)</f>
        <v>0</v>
      </c>
      <c r="K369" s="228"/>
      <c r="L369" s="46"/>
      <c r="M369" s="229" t="s">
        <v>1</v>
      </c>
      <c r="N369" s="230" t="s">
        <v>49</v>
      </c>
      <c r="O369" s="93"/>
      <c r="P369" s="231">
        <f>O369*H369</f>
        <v>0</v>
      </c>
      <c r="Q369" s="231">
        <v>0</v>
      </c>
      <c r="R369" s="231">
        <f>Q369*H369</f>
        <v>0</v>
      </c>
      <c r="S369" s="231">
        <v>0</v>
      </c>
      <c r="T369" s="232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3" t="s">
        <v>309</v>
      </c>
      <c r="AT369" s="233" t="s">
        <v>140</v>
      </c>
      <c r="AU369" s="233" t="s">
        <v>94</v>
      </c>
      <c r="AY369" s="18" t="s">
        <v>137</v>
      </c>
      <c r="BE369" s="234">
        <f>IF(N369="základní",J369,0)</f>
        <v>0</v>
      </c>
      <c r="BF369" s="234">
        <f>IF(N369="snížená",J369,0)</f>
        <v>0</v>
      </c>
      <c r="BG369" s="234">
        <f>IF(N369="zákl. přenesená",J369,0)</f>
        <v>0</v>
      </c>
      <c r="BH369" s="234">
        <f>IF(N369="sníž. přenesená",J369,0)</f>
        <v>0</v>
      </c>
      <c r="BI369" s="234">
        <f>IF(N369="nulová",J369,0)</f>
        <v>0</v>
      </c>
      <c r="BJ369" s="18" t="s">
        <v>92</v>
      </c>
      <c r="BK369" s="234">
        <f>ROUND(I369*H369,2)</f>
        <v>0</v>
      </c>
      <c r="BL369" s="18" t="s">
        <v>309</v>
      </c>
      <c r="BM369" s="233" t="s">
        <v>1112</v>
      </c>
    </row>
    <row r="370" s="14" customFormat="1">
      <c r="A370" s="14"/>
      <c r="B370" s="257"/>
      <c r="C370" s="258"/>
      <c r="D370" s="235" t="s">
        <v>233</v>
      </c>
      <c r="E370" s="259" t="s">
        <v>1</v>
      </c>
      <c r="F370" s="260" t="s">
        <v>1113</v>
      </c>
      <c r="G370" s="258"/>
      <c r="H370" s="259" t="s">
        <v>1</v>
      </c>
      <c r="I370" s="261"/>
      <c r="J370" s="258"/>
      <c r="K370" s="258"/>
      <c r="L370" s="262"/>
      <c r="M370" s="263"/>
      <c r="N370" s="264"/>
      <c r="O370" s="264"/>
      <c r="P370" s="264"/>
      <c r="Q370" s="264"/>
      <c r="R370" s="264"/>
      <c r="S370" s="264"/>
      <c r="T370" s="265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6" t="s">
        <v>233</v>
      </c>
      <c r="AU370" s="266" t="s">
        <v>94</v>
      </c>
      <c r="AV370" s="14" t="s">
        <v>92</v>
      </c>
      <c r="AW370" s="14" t="s">
        <v>40</v>
      </c>
      <c r="AX370" s="14" t="s">
        <v>84</v>
      </c>
      <c r="AY370" s="266" t="s">
        <v>137</v>
      </c>
    </row>
    <row r="371" s="13" customFormat="1">
      <c r="A371" s="13"/>
      <c r="B371" s="246"/>
      <c r="C371" s="247"/>
      <c r="D371" s="235" t="s">
        <v>233</v>
      </c>
      <c r="E371" s="248" t="s">
        <v>1</v>
      </c>
      <c r="F371" s="249" t="s">
        <v>1114</v>
      </c>
      <c r="G371" s="247"/>
      <c r="H371" s="250">
        <v>55.189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6" t="s">
        <v>233</v>
      </c>
      <c r="AU371" s="256" t="s">
        <v>94</v>
      </c>
      <c r="AV371" s="13" t="s">
        <v>94</v>
      </c>
      <c r="AW371" s="13" t="s">
        <v>40</v>
      </c>
      <c r="AX371" s="13" t="s">
        <v>92</v>
      </c>
      <c r="AY371" s="256" t="s">
        <v>137</v>
      </c>
    </row>
    <row r="372" s="2" customFormat="1" ht="24.15" customHeight="1">
      <c r="A372" s="40"/>
      <c r="B372" s="41"/>
      <c r="C372" s="292" t="s">
        <v>1115</v>
      </c>
      <c r="D372" s="292" t="s">
        <v>435</v>
      </c>
      <c r="E372" s="293" t="s">
        <v>1116</v>
      </c>
      <c r="F372" s="294" t="s">
        <v>1117</v>
      </c>
      <c r="G372" s="295" t="s">
        <v>366</v>
      </c>
      <c r="H372" s="296">
        <v>57.948</v>
      </c>
      <c r="I372" s="297"/>
      <c r="J372" s="298">
        <f>ROUND(I372*H372,2)</f>
        <v>0</v>
      </c>
      <c r="K372" s="299"/>
      <c r="L372" s="300"/>
      <c r="M372" s="301" t="s">
        <v>1</v>
      </c>
      <c r="N372" s="302" t="s">
        <v>49</v>
      </c>
      <c r="O372" s="93"/>
      <c r="P372" s="231">
        <f>O372*H372</f>
        <v>0</v>
      </c>
      <c r="Q372" s="231">
        <v>0.00059999999999999995</v>
      </c>
      <c r="R372" s="231">
        <f>Q372*H372</f>
        <v>0.034768799999999996</v>
      </c>
      <c r="S372" s="231">
        <v>0</v>
      </c>
      <c r="T372" s="232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33" t="s">
        <v>532</v>
      </c>
      <c r="AT372" s="233" t="s">
        <v>435</v>
      </c>
      <c r="AU372" s="233" t="s">
        <v>94</v>
      </c>
      <c r="AY372" s="18" t="s">
        <v>137</v>
      </c>
      <c r="BE372" s="234">
        <f>IF(N372="základní",J372,0)</f>
        <v>0</v>
      </c>
      <c r="BF372" s="234">
        <f>IF(N372="snížená",J372,0)</f>
        <v>0</v>
      </c>
      <c r="BG372" s="234">
        <f>IF(N372="zákl. přenesená",J372,0)</f>
        <v>0</v>
      </c>
      <c r="BH372" s="234">
        <f>IF(N372="sníž. přenesená",J372,0)</f>
        <v>0</v>
      </c>
      <c r="BI372" s="234">
        <f>IF(N372="nulová",J372,0)</f>
        <v>0</v>
      </c>
      <c r="BJ372" s="18" t="s">
        <v>92</v>
      </c>
      <c r="BK372" s="234">
        <f>ROUND(I372*H372,2)</f>
        <v>0</v>
      </c>
      <c r="BL372" s="18" t="s">
        <v>309</v>
      </c>
      <c r="BM372" s="233" t="s">
        <v>1118</v>
      </c>
    </row>
    <row r="373" s="13" customFormat="1">
      <c r="A373" s="13"/>
      <c r="B373" s="246"/>
      <c r="C373" s="247"/>
      <c r="D373" s="235" t="s">
        <v>233</v>
      </c>
      <c r="E373" s="247"/>
      <c r="F373" s="249" t="s">
        <v>1119</v>
      </c>
      <c r="G373" s="247"/>
      <c r="H373" s="250">
        <v>57.948</v>
      </c>
      <c r="I373" s="251"/>
      <c r="J373" s="247"/>
      <c r="K373" s="247"/>
      <c r="L373" s="252"/>
      <c r="M373" s="253"/>
      <c r="N373" s="254"/>
      <c r="O373" s="254"/>
      <c r="P373" s="254"/>
      <c r="Q373" s="254"/>
      <c r="R373" s="254"/>
      <c r="S373" s="254"/>
      <c r="T373" s="25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6" t="s">
        <v>233</v>
      </c>
      <c r="AU373" s="256" t="s">
        <v>94</v>
      </c>
      <c r="AV373" s="13" t="s">
        <v>94</v>
      </c>
      <c r="AW373" s="13" t="s">
        <v>4</v>
      </c>
      <c r="AX373" s="13" t="s">
        <v>92</v>
      </c>
      <c r="AY373" s="256" t="s">
        <v>137</v>
      </c>
    </row>
    <row r="374" s="2" customFormat="1" ht="49.05" customHeight="1">
      <c r="A374" s="40"/>
      <c r="B374" s="41"/>
      <c r="C374" s="221" t="s">
        <v>1120</v>
      </c>
      <c r="D374" s="221" t="s">
        <v>140</v>
      </c>
      <c r="E374" s="222" t="s">
        <v>1121</v>
      </c>
      <c r="F374" s="223" t="s">
        <v>1122</v>
      </c>
      <c r="G374" s="224" t="s">
        <v>265</v>
      </c>
      <c r="H374" s="225">
        <v>0.82199999999999995</v>
      </c>
      <c r="I374" s="226"/>
      <c r="J374" s="227">
        <f>ROUND(I374*H374,2)</f>
        <v>0</v>
      </c>
      <c r="K374" s="228"/>
      <c r="L374" s="46"/>
      <c r="M374" s="229" t="s">
        <v>1</v>
      </c>
      <c r="N374" s="230" t="s">
        <v>49</v>
      </c>
      <c r="O374" s="93"/>
      <c r="P374" s="231">
        <f>O374*H374</f>
        <v>0</v>
      </c>
      <c r="Q374" s="231">
        <v>0</v>
      </c>
      <c r="R374" s="231">
        <f>Q374*H374</f>
        <v>0</v>
      </c>
      <c r="S374" s="231">
        <v>0</v>
      </c>
      <c r="T374" s="232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33" t="s">
        <v>309</v>
      </c>
      <c r="AT374" s="233" t="s">
        <v>140</v>
      </c>
      <c r="AU374" s="233" t="s">
        <v>94</v>
      </c>
      <c r="AY374" s="18" t="s">
        <v>137</v>
      </c>
      <c r="BE374" s="234">
        <f>IF(N374="základní",J374,0)</f>
        <v>0</v>
      </c>
      <c r="BF374" s="234">
        <f>IF(N374="snížená",J374,0)</f>
        <v>0</v>
      </c>
      <c r="BG374" s="234">
        <f>IF(N374="zákl. přenesená",J374,0)</f>
        <v>0</v>
      </c>
      <c r="BH374" s="234">
        <f>IF(N374="sníž. přenesená",J374,0)</f>
        <v>0</v>
      </c>
      <c r="BI374" s="234">
        <f>IF(N374="nulová",J374,0)</f>
        <v>0</v>
      </c>
      <c r="BJ374" s="18" t="s">
        <v>92</v>
      </c>
      <c r="BK374" s="234">
        <f>ROUND(I374*H374,2)</f>
        <v>0</v>
      </c>
      <c r="BL374" s="18" t="s">
        <v>309</v>
      </c>
      <c r="BM374" s="233" t="s">
        <v>1123</v>
      </c>
    </row>
    <row r="375" s="2" customFormat="1" ht="55.5" customHeight="1">
      <c r="A375" s="40"/>
      <c r="B375" s="41"/>
      <c r="C375" s="221" t="s">
        <v>1124</v>
      </c>
      <c r="D375" s="221" t="s">
        <v>140</v>
      </c>
      <c r="E375" s="222" t="s">
        <v>1125</v>
      </c>
      <c r="F375" s="223" t="s">
        <v>1126</v>
      </c>
      <c r="G375" s="224" t="s">
        <v>265</v>
      </c>
      <c r="H375" s="225">
        <v>0.82199999999999995</v>
      </c>
      <c r="I375" s="226"/>
      <c r="J375" s="227">
        <f>ROUND(I375*H375,2)</f>
        <v>0</v>
      </c>
      <c r="K375" s="228"/>
      <c r="L375" s="46"/>
      <c r="M375" s="303" t="s">
        <v>1</v>
      </c>
      <c r="N375" s="304" t="s">
        <v>49</v>
      </c>
      <c r="O375" s="242"/>
      <c r="P375" s="305">
        <f>O375*H375</f>
        <v>0</v>
      </c>
      <c r="Q375" s="305">
        <v>0</v>
      </c>
      <c r="R375" s="305">
        <f>Q375*H375</f>
        <v>0</v>
      </c>
      <c r="S375" s="305">
        <v>0</v>
      </c>
      <c r="T375" s="30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33" t="s">
        <v>309</v>
      </c>
      <c r="AT375" s="233" t="s">
        <v>140</v>
      </c>
      <c r="AU375" s="233" t="s">
        <v>94</v>
      </c>
      <c r="AY375" s="18" t="s">
        <v>137</v>
      </c>
      <c r="BE375" s="234">
        <f>IF(N375="základní",J375,0)</f>
        <v>0</v>
      </c>
      <c r="BF375" s="234">
        <f>IF(N375="snížená",J375,0)</f>
        <v>0</v>
      </c>
      <c r="BG375" s="234">
        <f>IF(N375="zákl. přenesená",J375,0)</f>
        <v>0</v>
      </c>
      <c r="BH375" s="234">
        <f>IF(N375="sníž. přenesená",J375,0)</f>
        <v>0</v>
      </c>
      <c r="BI375" s="234">
        <f>IF(N375="nulová",J375,0)</f>
        <v>0</v>
      </c>
      <c r="BJ375" s="18" t="s">
        <v>92</v>
      </c>
      <c r="BK375" s="234">
        <f>ROUND(I375*H375,2)</f>
        <v>0</v>
      </c>
      <c r="BL375" s="18" t="s">
        <v>309</v>
      </c>
      <c r="BM375" s="233" t="s">
        <v>1127</v>
      </c>
    </row>
    <row r="376" s="2" customFormat="1" ht="6.96" customHeight="1">
      <c r="A376" s="40"/>
      <c r="B376" s="68"/>
      <c r="C376" s="69"/>
      <c r="D376" s="69"/>
      <c r="E376" s="69"/>
      <c r="F376" s="69"/>
      <c r="G376" s="69"/>
      <c r="H376" s="69"/>
      <c r="I376" s="69"/>
      <c r="J376" s="69"/>
      <c r="K376" s="69"/>
      <c r="L376" s="46"/>
      <c r="M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</row>
  </sheetData>
  <sheetProtection sheet="1" autoFilter="0" formatColumns="0" formatRows="0" objects="1" scenarios="1" spinCount="100000" saltValue="tmAamcrRg+bSmrxc4itGckQzdTMWeHETrMKmp3z5Y6ytSJka29RCMw8hbv8cR0jw9b+aRGoqgswxNrbs0XjY1w==" hashValue="E1tzjeZUg8yQOSfObDHfUGjnrliryuuH6xSHbd2ehR0/UbknWq9KrpO3ZKy7BiL/DNYvPKenbizsudj1LBIJvg==" algorithmName="SHA-512" password="C7C5"/>
  <autoFilter ref="C125:K375"/>
  <mergeCells count="9">
    <mergeCell ref="E7:H7"/>
    <mergeCell ref="E9:H9"/>
    <mergeCell ref="E18:H18"/>
    <mergeCell ref="E27:H27"/>
    <mergeCell ref="E84:H84"/>
    <mergeCell ref="E86:H86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Blanka Gruntoradova</dc:creator>
  <cp:lastModifiedBy>Blanka Gruntoradova</cp:lastModifiedBy>
  <dcterms:created xsi:type="dcterms:W3CDTF">2023-01-11T12:07:16Z</dcterms:created>
  <dcterms:modified xsi:type="dcterms:W3CDTF">2023-01-11T12:07:21Z</dcterms:modified>
</cp:coreProperties>
</file>