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2"/>
  </bookViews>
  <sheets>
    <sheet name="Rekapitulace" sheetId="1" r:id="rId1"/>
    <sheet name="SO 000" sheetId="2" r:id="rId2"/>
    <sheet name="SO 101" sheetId="3" r:id="rId3"/>
    <sheet name="SO 181" sheetId="4" r:id="rId4"/>
    <sheet name="SO 201" sheetId="5" r:id="rId5"/>
  </sheets>
  <definedNames/>
  <calcPr calcId="162913"/>
</workbook>
</file>

<file path=xl/sharedStrings.xml><?xml version="1.0" encoding="utf-8"?>
<sst xmlns="http://schemas.openxmlformats.org/spreadsheetml/2006/main" count="2045" uniqueCount="636">
  <si>
    <t>Firma: Pontex, spol. s r.o.</t>
  </si>
  <si>
    <t>Rekapitulace ceny</t>
  </si>
  <si>
    <t>Stavba: 20 076 00 - Most ev č. 1839-3 přes potok u obce Zahořany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</si>
  <si>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</si>
  <si>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</si>
  <si>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</si>
  <si>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</si>
  <si>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</si>
  <si>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</si>
  <si>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</si>
  <si>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</si>
  <si>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</si>
  <si>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</si>
  <si>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</si>
  <si>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</si>
  <si>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20 076 00</t>
  </si>
  <si>
    <t>Most ev č. 1839-3 přes potok u obce Zahořany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</si>
  <si>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</si>
  <si>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</si>
  <si>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</si>
  <si>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</si>
  <si>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</si>
  <si>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</si>
  <si>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</si>
  <si>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</si>
  <si>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</si>
  <si>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</si>
  <si>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</si>
  <si>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</si>
  <si>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</si>
  <si>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</si>
  <si>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</si>
  <si>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</si>
  <si>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</si>
  <si>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</si>
  <si>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</si>
  <si>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</si>
  <si>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</si>
  <si>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</si>
  <si>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</si>
  <si>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</si>
  <si>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</si>
  <si>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</si>
  <si>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</si>
  <si>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</si>
  <si>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</si>
  <si>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</si>
  <si>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</si>
  <si>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</si>
  <si>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</si>
  <si>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</si>
  <si>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</si>
  <si>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</si>
  <si>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</si>
  <si>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</si>
  <si>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</si>
  <si>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</si>
  <si>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</si>
  <si>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02710R</t>
  </si>
  <si>
    <t>a</t>
  </si>
  <si>
    <t>PASPORTIZACE OBJEKTŮ V OKOLÍ STAVBY</t>
  </si>
  <si>
    <t>b</t>
  </si>
  <si>
    <t>PASPORTIZACE OBJÍZDNÝCH TRAS</t>
  </si>
  <si>
    <t>02730</t>
  </si>
  <si>
    <t>POMOC PRÁCE ZŘÍZ NEBO ZAJIŠŤ OCHRANU INŽENÝRSKÝCH SÍTÍ</t>
  </si>
  <si>
    <t>např. nadzemní vedení</t>
  </si>
  <si>
    <t>7</t>
  </si>
  <si>
    <t>02910</t>
  </si>
  <si>
    <t>OSTATNÍ POŽADAVKY - ZEMĚMĚŘIČSKÁ MĚŘENÍ</t>
  </si>
  <si>
    <t>vytyčení stávajících IS</t>
  </si>
  <si>
    <t>8</t>
  </si>
  <si>
    <t>029113</t>
  </si>
  <si>
    <t>OSTATNÍ POŽADAVKY - GEODETICKÉ ZAMĚŘENÍ - CELKY</t>
  </si>
  <si>
    <t>KUS</t>
  </si>
  <si>
    <t>02940</t>
  </si>
  <si>
    <t>OSTATNÍ POŽADAVKY - VYPRACOVÁNÍ DOKUMENTACE</t>
  </si>
  <si>
    <t>RDS</t>
  </si>
  <si>
    <t>technické předpisy</t>
  </si>
  <si>
    <t>11</t>
  </si>
  <si>
    <t>02944</t>
  </si>
  <si>
    <t>OSTAT POŽADAVKY - DOKUMENTACE SKUTEČ PROVEDENÍ V DIGIT FORMĚ</t>
  </si>
  <si>
    <t>dokumentace skutečného provedení stavby</t>
  </si>
  <si>
    <t>12</t>
  </si>
  <si>
    <t>02945</t>
  </si>
  <si>
    <t>OSTAT POŽADAVKY - GEOMETRICKÝ PLÁN</t>
  </si>
  <si>
    <t>13</t>
  </si>
  <si>
    <t>02946</t>
  </si>
  <si>
    <t>OSTAT POŽADAVKY - FOTODOKUMENTACE</t>
  </si>
  <si>
    <t>Včetně zdokumentování stávajícího stavu během demolice a pasportizace 
přilehlých ploch, okolí a konstrukcí i během výstavby</t>
  </si>
  <si>
    <t>14</t>
  </si>
  <si>
    <t>fotodokumentace v okolí stavby (týdenní interval 10 fotografií) zasláno na MěU</t>
  </si>
  <si>
    <t>15</t>
  </si>
  <si>
    <t>02950</t>
  </si>
  <si>
    <t>OSTATNÍ POŽADAVKY - POSUDKY, KONTROLY, REVIZNÍ ZPRÁVY</t>
  </si>
  <si>
    <t>Povodňový a havarijní plán</t>
  </si>
  <si>
    <t>16</t>
  </si>
  <si>
    <t>02960</t>
  </si>
  <si>
    <t>OSTATNÍ POŽADAVKY - ODBORNÝ DOZOR</t>
  </si>
  <si>
    <t>Inženýrská činnost pro DIO</t>
  </si>
  <si>
    <t>17</t>
  </si>
  <si>
    <t>Geotechnický dohled</t>
  </si>
  <si>
    <t>18</t>
  </si>
  <si>
    <t>c</t>
  </si>
  <si>
    <t>Technicko inženýrská činnost projektanta</t>
  </si>
  <si>
    <t>19</t>
  </si>
  <si>
    <t>02990</t>
  </si>
  <si>
    <t>OSTATNÍ POŽADAVKY - INFORMAČNÍ TABULE</t>
  </si>
  <si>
    <t>informační tabule s informacemi o realizační firmě a termínu prací</t>
  </si>
  <si>
    <t>20</t>
  </si>
  <si>
    <t>02991</t>
  </si>
  <si>
    <t>Označení stavby dle směrnic investora</t>
  </si>
  <si>
    <t>21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</si>
  <si>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</si>
  <si>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</si>
  <si>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</si>
  <si>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101</t>
  </si>
  <si>
    <t>Komunikace III/1839</t>
  </si>
  <si>
    <t>015111</t>
  </si>
  <si>
    <t>POPLATKY ZA LIKVIDACI ODPADŮ NEKONTAMINOVANÝCH - 17 05 04  VYTĚŽENÉ ZEMINY A HORNINY -  I. TŘÍDA TĚŽITELNOSTI</t>
  </si>
  <si>
    <t>T</t>
  </si>
  <si>
    <t>pol. č. 12338 157,941*2,0=315,882 [A] 
pol. č. 12673 522,242*2,0=1 044,484 [B] 
pol. č. 131738  69,777*2,0=139,554 [C] 
Celkem: A+B+C=1 499,920 [D]</t>
  </si>
  <si>
    <t>015130</t>
  </si>
  <si>
    <t>POPLATKY ZA LIKVIDACI ODPADŮ NEKONTAMINOVANÝCH - 17 03 02  VYBOURANÝ ASFALTOVÝ BETON BEZ DEHTU</t>
  </si>
  <si>
    <t>pol. č. 113138 35,224*2,4=84,538 [A]</t>
  </si>
  <si>
    <t>Zemní práce</t>
  </si>
  <si>
    <t>113138</t>
  </si>
  <si>
    <t>ODSTRANĚNÍ KRYTU ZPEVNĚNÝCH PLOCH S ASFALT POJIVEM, ODVOZ DO 20KM</t>
  </si>
  <si>
    <t>M3</t>
  </si>
  <si>
    <t>vč. dovozu a uložení na skládku, poplatek za skládku pol. č. 015130</t>
  </si>
  <si>
    <t>plochy odměřeny z cadu 
směr Zahořany 101,334*(0,035+0,03+0,02)=8,613 [A] 
směr Bořice 116,33*(0,045+0,05+0,045+0,025)=19,194 [B] 
výměna krytu vozovky v délce cca 32,4 m 
plocha odměřena z cadu 185,437*0,04=7,417 [C] 
Celkem: A+B+C=35,224 [D]</t>
  </si>
  <si>
    <t>123738</t>
  </si>
  <si>
    <t>ODKOP PRO SPOD STAVBU SILNIC A ŽELEZNIC TŘ. I, ODVOZ DO 20KM</t>
  </si>
  <si>
    <t>vč. odvozu a uložení na skládku, 
poplatek za skládku pol. č. 015111a</t>
  </si>
  <si>
    <t>pol. č. 56334 315,881*0,5=157,941 [A]</t>
  </si>
  <si>
    <t>12673</t>
  </si>
  <si>
    <t>ZŘÍZENÍ STUPŇŮ V PODLOŽÍ NÁSYPŮ TŘ. I</t>
  </si>
  <si>
    <t>skládka poplatek pol. č. 015111a</t>
  </si>
  <si>
    <t>(4,53+5,68)*(25,0*2+29,8+22,5)*0,5=522,242 [A]</t>
  </si>
  <si>
    <t>PN</t>
  </si>
  <si>
    <t>17120</t>
  </si>
  <si>
    <t>ULOŽENÍ SYPANINY DO NÁSYPŮ A NA SKLÁDKY BEZ ZHUTNĚNÍ</t>
  </si>
  <si>
    <t>131738</t>
  </si>
  <si>
    <t>HLOUBENÍ JAM ZAPAŽ I NEPAŽ TŘ. I, ODVOZ DO 20KM</t>
  </si>
  <si>
    <t>u gabionové zdi 3,5*8,0*1,5+2,5*4,0*1,5=57,000 [A] 
pol. č. 327325 12,777=12,777 [B] 
Celkem: A+B=69,777 [C]</t>
  </si>
  <si>
    <t>17180</t>
  </si>
  <si>
    <t>ULOŽENÍ SYPANINY DO NÁSYPŮ Z NAKUPOVANÝCH MATERIÁLŮ</t>
  </si>
  <si>
    <t>případná výměna podloží v aktivní zoně</t>
  </si>
  <si>
    <t>17380</t>
  </si>
  <si>
    <t>ZEMNÍ KRAJNICE A DOSYPÁVKY Z NAKUPOVANÝCH MATERIÁLŮ</t>
  </si>
  <si>
    <t>1,5*(24,807+22,5+25,0*2)*0,4=58,384 [A]</t>
  </si>
  <si>
    <t>17481</t>
  </si>
  <si>
    <t>ZÁSYP JAM A RÝH Z NAKUPOVANÝCH MATERIÁLŮ</t>
  </si>
  <si>
    <t>u gabionové zdi 3,5*8,0*1,5+2,5*4,0*1,5=57,000 [A]</t>
  </si>
  <si>
    <t>18110</t>
  </si>
  <si>
    <t>ÚPRAVA PLÁNĚ SE ZHUTNĚNÍM V HORNINĚ TŘ. I</t>
  </si>
  <si>
    <t>M2</t>
  </si>
  <si>
    <t>plocha odměřena z CADU 
295,518+(0,1+0,22)*(9,35+12,79+9,45+4,62+2,58+5,39+14,0) rozšíření=314,136 [A]</t>
  </si>
  <si>
    <t>Základy</t>
  </si>
  <si>
    <t>21461</t>
  </si>
  <si>
    <t>SEPARAČNÍ GEOTEXTILIE</t>
  </si>
  <si>
    <t>opláštění gabionové zdi</t>
  </si>
  <si>
    <t>koncové části 2,5*2,0*2=10,000 [A] 
prostřední část 3,5*8,0=28,000 [B] 
boky gabionů (1,0*1,5+1,0*1,0+0,5*0,5)*2=5,500 [C] 
podkladní polštář 4,0*12,3=49,200 [D] 
Celkem: A+B+C+D=92,700 [E]</t>
  </si>
  <si>
    <t>22694R</t>
  </si>
  <si>
    <t>ZÁPOROVÉ PAŽENÍ Z KOVU DOČASNÉ</t>
  </si>
  <si>
    <t>pohledová plocha</t>
  </si>
  <si>
    <t>1,5*10,0=15,000 [A]</t>
  </si>
  <si>
    <t>Svislé konstrukce</t>
  </si>
  <si>
    <t>3272A9</t>
  </si>
  <si>
    <t>ZDI OPĚR, ZÁRUB, NÁBŘEŽ Z GABIONŮ RUČNĚ ROVNANÝCH, DRÁT O4,0MM, POVRCHOVÁ ÚPRAVA Zn + Al + PA6</t>
  </si>
  <si>
    <t>koncové části (1,5*0,5+1,0*0,5+0,5*0,5)*2,0*2=6,000 [A] 
prostřední část (1,0*1,5+1,0*1,0+0,5*0,5)*8,0=22,000 [B] 
Celkem: A+B=28,000 [C]</t>
  </si>
  <si>
    <t>327325</t>
  </si>
  <si>
    <t>ZDI OPĚRNÉ, ZÁRUBNÍ, NÁBŘEŽNÍ ZE ŽELEZOVÉHO BETONU DO C30/37</t>
  </si>
  <si>
    <t>ŽB opěrná zeď za OP2</t>
  </si>
  <si>
    <t>12,48*0,55*0,5*(1,2+1,456)+12,48*0,55*0,5*(0,55+0,517)=12,777 [A]</t>
  </si>
  <si>
    <t>327365</t>
  </si>
  <si>
    <t>VÝZTUŽ ZDÍ OPĚRNÝCH, ZÁRUBNÍCH, NÁBŘEŽNÍCH Z OCELI 10505, B500B</t>
  </si>
  <si>
    <t>odhad 180 kg/m3</t>
  </si>
  <si>
    <t>12,777*0,18=2,300 [A]</t>
  </si>
  <si>
    <t>Vodorovné konstrukce</t>
  </si>
  <si>
    <t>45152</t>
  </si>
  <si>
    <t>PODKLADNÍ A VÝPLŇOVÉ VRSTVY Z KAMENIVA DRCENÉHO</t>
  </si>
  <si>
    <t>podklad pod zádlažbu tl. 100 mm</t>
  </si>
  <si>
    <t>Za opěrnou zdí 2,5*0,52*0,1=0,130 [A]</t>
  </si>
  <si>
    <t>451523</t>
  </si>
  <si>
    <t>VÝPLŇ VRSTVY Z KAMENIVA DRCENÉHO, INDEX ZHUTNĚNÍ ID DO 0,9</t>
  </si>
  <si>
    <t>polštář pod gabionem</t>
  </si>
  <si>
    <t>1,8*0,2*12,3=4,428 [A]</t>
  </si>
  <si>
    <t>465922</t>
  </si>
  <si>
    <t>DLAŽBY Z BETONOVÝCH DLAŽDIC NA MC</t>
  </si>
  <si>
    <t>zádlažba na konci křídel 
zámková dlažba tl. 60 mm, včetně lože dle VL4 20622</t>
  </si>
  <si>
    <t>Za opěrnou zdí 2,5*0,52=1,300 [A]</t>
  </si>
  <si>
    <t>Komunikace</t>
  </si>
  <si>
    <t>561432</t>
  </si>
  <si>
    <t>KAMENIVO ZPEVNĚNÉ CEMENTEM TŘ. II TL. DO 150MM</t>
  </si>
  <si>
    <t>SC C8/10, tl. 150 mm</t>
  </si>
  <si>
    <t>22</t>
  </si>
  <si>
    <t>56334</t>
  </si>
  <si>
    <t>VOZOVKOVÉ VRSTVY ZE ŠTĚRKODRTI TL. DO 200MM</t>
  </si>
  <si>
    <t>ŠDA min. 150 mm 
včetně uvažoné nutné výmeny z důvodu nevyhovujících parametrů stavajícího stavu</t>
  </si>
  <si>
    <t>plocha odměřena z CADU 
295,518+(0,1+0,25)*(9,35+12,79+9,45+4,62+2,58+5,39+14,0) rozšíření=315,881 [A]</t>
  </si>
  <si>
    <t>23</t>
  </si>
  <si>
    <t>56932</t>
  </si>
  <si>
    <t>ZPEVNĚNÍ KRAJNIC ZE ŠTĚRKODRTI TL. DO 100MM</t>
  </si>
  <si>
    <t>1,5*(24,807+5,0+22,5+25,0*2)=153,461 [A]</t>
  </si>
  <si>
    <t>24</t>
  </si>
  <si>
    <t>572123</t>
  </si>
  <si>
    <t>INFILTRAČNÍ POSTŘIK Z EMULZE DO 1,0KG/M2</t>
  </si>
  <si>
    <t>PI-EP 0,6 kg/m2</t>
  </si>
  <si>
    <t>25</t>
  </si>
  <si>
    <t>572213</t>
  </si>
  <si>
    <t>SPOJOVACÍ POSTŘIK Z EMULZE DO 0,5KG/M2</t>
  </si>
  <si>
    <t>PS-EP 0,35 kg/m2</t>
  </si>
  <si>
    <t>ACL 16+ 282,136=282,136 [A] 
ACP 22+ 295,518=295,518 [B] 
Celkem: A+B=577,654 [C]</t>
  </si>
  <si>
    <t>26</t>
  </si>
  <si>
    <t>574B34</t>
  </si>
  <si>
    <t>ASFALTOVÝ BETON PRO OBRUSNÉ VRSTVY MODIFIK ACO 11+, 11S TL. 40MM</t>
  </si>
  <si>
    <t>ACO 11+, PmB 45/80 – 60 dle ČSN EN 14023</t>
  </si>
  <si>
    <t>plocha odměřena z CADU 
271,664=271,664 [A] 
výměna krytu vozovky v délce cca 32,4 m 
plocha odměřena z cadu 185,437=185,437 [B] 
Celkem: A+B=457,101 [C]</t>
  </si>
  <si>
    <t>27</t>
  </si>
  <si>
    <t>574D56</t>
  </si>
  <si>
    <t>ASFALTOVÝ BETON PRO LOŽNÍ VRSTVY MODIFIK ACL 16+, 16S TL. 60MM</t>
  </si>
  <si>
    <t>ACL 16+ PmB 25/55 – 60 dle ČSN EN 14023</t>
  </si>
  <si>
    <t>plocha odměřena z CADU 
271,664+(0,1+0,08)*(9,35+12,79+9,45+4,62+2,58+5,39+14,0)  rozšíření=282,136 [A]</t>
  </si>
  <si>
    <t>28</t>
  </si>
  <si>
    <t>574E88</t>
  </si>
  <si>
    <t>ASFALTOVÝ BETON PRO PODKLADNÍ VRSTVY ACP 22+, 22S TL. 90MM</t>
  </si>
  <si>
    <t>ACP 22+, 50/70 dle ČSN EN 12591</t>
  </si>
  <si>
    <t>plocha odměřena z CADU 
271,664+(0,1+0,08+0,1+0,13)*(9,35+12,79+9,45+4,62+2,58+5,39+14,0) rozšíření=295,518 [A]</t>
  </si>
  <si>
    <t>Přidružená stavební výroba</t>
  </si>
  <si>
    <t>29</t>
  </si>
  <si>
    <t>711231R</t>
  </si>
  <si>
    <t>IZOLACE ZVLÁŠTNÍCH KONSTRUKCÍ PROTI VOLNĚ STÉKAJÍCÍ VODĚ ASFALTOVÝMI NÁTĚRY</t>
  </si>
  <si>
    <t>asfaltový uzavírací nátěr, nezapuštěný odvodňovací proužek</t>
  </si>
  <si>
    <t>0,5*12,5=6,250 [A]</t>
  </si>
  <si>
    <t>Potrubí</t>
  </si>
  <si>
    <t>30</t>
  </si>
  <si>
    <t>87533</t>
  </si>
  <si>
    <t>POTRUBÍ DREN Z TRUB PLAST DN DO 150MM</t>
  </si>
  <si>
    <t>M</t>
  </si>
  <si>
    <t>16,75=16,750 [A]</t>
  </si>
  <si>
    <t>31</t>
  </si>
  <si>
    <t>89712</t>
  </si>
  <si>
    <t>VPUSŤ KANALIZAČNÍ ULIČNÍ KOMPLETNÍ Z BETONOVÝCH DÍLCŮ</t>
  </si>
  <si>
    <t>kompletní</t>
  </si>
  <si>
    <t>1=1,000 [A]</t>
  </si>
  <si>
    <t>Ostatní konstrukce a práce</t>
  </si>
  <si>
    <t>32</t>
  </si>
  <si>
    <t>9113C1</t>
  </si>
  <si>
    <t>SVODIDLO OCEL SILNIČ JEDNOSTR, ÚROVEŇ ZADRŽ H2 - DODÁVKA A MONTÁŽ</t>
  </si>
  <si>
    <t>včetně náběhů</t>
  </si>
  <si>
    <t>29,807+22,506+25,0+25,0=102,313 [A]</t>
  </si>
  <si>
    <t>33</t>
  </si>
  <si>
    <t>9113C3</t>
  </si>
  <si>
    <t>SVODIDLO OCEL SILNIČ JEDNOSTR, ÚROVEŇ ZADRŽ H2 - DEMONTÁŽ S PŘESUNEM</t>
  </si>
  <si>
    <t>vč. odvozu a uložení na místo určené</t>
  </si>
  <si>
    <t>37,05+13,76=50,810 [A]</t>
  </si>
  <si>
    <t>34</t>
  </si>
  <si>
    <t>9117C1</t>
  </si>
  <si>
    <t>SVOD OCEL ZÁBRADEL ÚROVEŇ ZADRŽ H2 - DODÁVKA A MONTÁŽ</t>
  </si>
  <si>
    <t>Kompletní vč.kotvení, plastmalty a PKO</t>
  </si>
  <si>
    <t>na opěrné zdi 
12,5=12,500 [A]</t>
  </si>
  <si>
    <t>35</t>
  </si>
  <si>
    <t>91238</t>
  </si>
  <si>
    <t>SMĚROVÉ SLOUPKY Z PLAST HMOT - NÁSTAVCE NA SVODIDLA VČETNĚ ODRAZNÉHO PÁSKU</t>
  </si>
  <si>
    <t>dle ČSN 736101</t>
  </si>
  <si>
    <t>á 10m (86,271+81,54)/10=16,781 [A] 
17=17,000 [A]</t>
  </si>
  <si>
    <t>36</t>
  </si>
  <si>
    <t>91355</t>
  </si>
  <si>
    <t>EVIDENČNÍ ČÍSLO MOSTU</t>
  </si>
  <si>
    <t>2=2,000 [A]</t>
  </si>
  <si>
    <t>37</t>
  </si>
  <si>
    <t>914131</t>
  </si>
  <si>
    <t>DOPRAVNÍ ZNAČKY ZÁKLADNÍ VELIKOSTI OCELOVÉ FÓLIE TŘ 2 - DODÁVKA A MONTÁŽ</t>
  </si>
  <si>
    <t>A1a 1=1,000 [A] 
A1B 1=1,000 [B] 
IS 3c 1=1,000 [C] 
Celkem: A+B+C=3,000 [D]</t>
  </si>
  <si>
    <t>38</t>
  </si>
  <si>
    <t>914133</t>
  </si>
  <si>
    <t>DOPRAVNÍ ZNAČKY ZÁKLADNÍ VELIKOSTI OCELOVÉ FÓLIE TŘ 2 - DEMONTÁŽ</t>
  </si>
  <si>
    <t>vč. dovozu a uložení na místo určené</t>
  </si>
  <si>
    <t>B13 2=2,000 [A] 
IS 3c 1=1,000 [B] 
Celkem: A+B=3,000 [C]</t>
  </si>
  <si>
    <t>39</t>
  </si>
  <si>
    <t>914313</t>
  </si>
  <si>
    <t>DOPRAV ZNAČKY ZMENŠ VEL OCEL - DEMONTÁŽ</t>
  </si>
  <si>
    <t>evidenční číslo mostu  2=2,000 [A]</t>
  </si>
  <si>
    <t>40</t>
  </si>
  <si>
    <t>914921</t>
  </si>
  <si>
    <t>SLOUPKY A STOJKY DOPRAVNÍCH ZNAČEK Z OCEL TRUBEK DO PATKY - DODÁVKA A MONTÁŽ</t>
  </si>
  <si>
    <t>3=3,000 [A]</t>
  </si>
  <si>
    <t>41</t>
  </si>
  <si>
    <t>914923</t>
  </si>
  <si>
    <t>SLOUPKY A STOJKY DZ Z OCEL TRUBEK DO PATKY DEMONTÁŽ</t>
  </si>
  <si>
    <t>42</t>
  </si>
  <si>
    <t>915111</t>
  </si>
  <si>
    <t>VODOROVNÉ DOPRAVNÍ ZNAČENÍ BARVOU HLADKÉ - DODÁVKA A POKLÁDKA</t>
  </si>
  <si>
    <t>47,36+56,15=103,510 [A]</t>
  </si>
  <si>
    <t>43</t>
  </si>
  <si>
    <t>915211</t>
  </si>
  <si>
    <t>VODOROVNÉ DOPRAVNÍ ZNAČENÍ PLASTEM HLADKÉ - DODÁVKA A POKLÁDKA</t>
  </si>
  <si>
    <t>44</t>
  </si>
  <si>
    <t>917212</t>
  </si>
  <si>
    <t>ZÁHONOVÉ OBRUBY Z BETONOVÝCH OBRUBNÍKŮ ŠÍŘ 80MM</t>
  </si>
  <si>
    <t>podél zádlažby 
0,8+2,5=3,300 [A]</t>
  </si>
  <si>
    <t>45</t>
  </si>
  <si>
    <t>917224</t>
  </si>
  <si>
    <t>SILNIČNÍ A CHODNÍKOVÉ OBRUBY Z BETONOVÝCH OBRUBNÍKŮ ŠÍŘ 150MM</t>
  </si>
  <si>
    <t>podél zádlažby 
2,5=2,500 [A]</t>
  </si>
  <si>
    <t>46</t>
  </si>
  <si>
    <t>919111</t>
  </si>
  <si>
    <t>ŘEZÁNÍ ASFALTOVÉHO KRYTU VOZOVEK TL DO 50MM</t>
  </si>
  <si>
    <t>napojení na stávající komunikaci</t>
  </si>
  <si>
    <t>5,814+5,781=11,595 [A]</t>
  </si>
  <si>
    <t>47</t>
  </si>
  <si>
    <t>931327</t>
  </si>
  <si>
    <t>TĚSNĚNÍ DILATAČ SPAR ASF ZÁLIVKOU MODIFIK PRŮŘ DO 1000MM2</t>
  </si>
  <si>
    <t>SO 181</t>
  </si>
  <si>
    <t>DIO</t>
  </si>
  <si>
    <t>02720</t>
  </si>
  <si>
    <t>POMOC PRÁCE ZŘÍZ NEBO ZAJIŠŤ REGULACI A OCHRANU DOPRAVY</t>
  </si>
  <si>
    <t>položka zahrnuje dopravně inženýrská opatření v průběhu celé stavby (dle 
schváleného plánu ZOV a vyjádření DI PČR</t>
  </si>
  <si>
    <t>57792B</t>
  </si>
  <si>
    <t>VÝSPRAVA VÝTLUKŮ SMĚSÍ ACO MODIFIK TL. DO 50MM</t>
  </si>
  <si>
    <t>oprava objízdných tras 
odhad 3% z objízdné trasy 
položka bude čerpána pouze se souhlasem objednatele</t>
  </si>
  <si>
    <t>((2200,0+500,0+2800,0+1500,0)*5,5)*0,03=1 155,000 [A]</t>
  </si>
  <si>
    <t>914132</t>
  </si>
  <si>
    <t>DOPRAVNÍ ZNAČKY ZÁKLADNÍ VELIKOSTI OCELOVÉ FÓLIE TŘ 2 - MONTÁŽ S PŘEMÍSTĚNÍM</t>
  </si>
  <si>
    <t>IP10a 4=4,000 [A]</t>
  </si>
  <si>
    <t>914139</t>
  </si>
  <si>
    <t>DOPRAV ZNAČKY ZÁKLAD VEL OCEL FÓLIE TŘ 2 - NÁJEMNÉ</t>
  </si>
  <si>
    <t>KSDEN</t>
  </si>
  <si>
    <t>32 týdnů</t>
  </si>
  <si>
    <t>IP10a 4*7*32=896,000 [A]</t>
  </si>
  <si>
    <t>914332</t>
  </si>
  <si>
    <t>DOPRAV ZNAČKY ZMENŠ VEL OCEL FÓLIE TŘ 2 - MONTÁŽ S PŘESUNEM</t>
  </si>
  <si>
    <t>E3a 4=4,000 [A] 
IS11a 2=2,000 [B] 
IS11c 14=14,000 [C] 
Celkem: A+B+C=20,000 [D]</t>
  </si>
  <si>
    <t>914333</t>
  </si>
  <si>
    <t>DOPRAV ZNAČKY ZMENŠ VEL OCEL FÓLIE TŘ 2 - DEMONTÁŽ</t>
  </si>
  <si>
    <t>914339</t>
  </si>
  <si>
    <t>DOPRAV ZNAČKY ZMENŠ VEL OCEL FÓLIE TŘ 2 - NÁJEMNÉ</t>
  </si>
  <si>
    <t>E3a 4*7*32=896,000 [A] 
IS11a 2*7*32=448,000 [B] 
IS11c 14*7*32=3 136,000 [C] 
Celkem: A+B+C=4 480,000 [D]</t>
  </si>
  <si>
    <t>916322</t>
  </si>
  <si>
    <t>DOPRAVNÍ ZÁBRANY Z2 S FÓLIÍ TŘ 2 - MONTÁŽ S PŘESUNEM</t>
  </si>
  <si>
    <t>916323</t>
  </si>
  <si>
    <t>DOPRAVNÍ ZÁBRANY Z2 S FÓLIÍ TŘ 2 - DEMONTÁŽ</t>
  </si>
  <si>
    <t>916329</t>
  </si>
  <si>
    <t>DOPRAVNÍ ZÁBRANY Z2 S FÓLIÍ TŘ 2 - NÁJEMNÉ</t>
  </si>
  <si>
    <t>2*7*32=448,000 [A]</t>
  </si>
  <si>
    <t>SO 201</t>
  </si>
  <si>
    <t>Most</t>
  </si>
  <si>
    <t>pol. č. 12373 27,248*2,0=54,496 [A] 
pol. č. 131738 218,567*2,0=437,134 [B] 
odpočet pol. č. 17411 23,263*2,0=46,526 [C] 
pol. č. 17120d 11,657*2,0=23,314 [D] 
Celkem: A+B+C+D=561,470 [E]</t>
  </si>
  <si>
    <t>pol. č. 113138 36,432*2,4=87,437 [A] 
pol. č. 97817 93,6*0,01*2,4=2,246 [B] 
Celkem: A+B=89,683 [C]</t>
  </si>
  <si>
    <t>015140</t>
  </si>
  <si>
    <t>POPLATKY ZA LIKVIDACI ODPADŮ NEKONTAMINOVANÝCH - 17 01 01  BETON Z DEMOLIC OBJEKTŮ, ZÁKLADŮ TV</t>
  </si>
  <si>
    <t>železobeton</t>
  </si>
  <si>
    <t>pol. č. 966168 43,623*2,5=109,058 [A]</t>
  </si>
  <si>
    <t>015330</t>
  </si>
  <si>
    <t>POPLATKY ZA LIKVIDACI ODPADŮ NEKONTAMINOVANÝCH - 17 05 04  KAMENNÁ SUŤ</t>
  </si>
  <si>
    <t>pol. č. 966138 90,728*2,6=235,893 [A] 
pol. č. 17120e 3,179*2,6=8,265 [B] 
Celkem: A+B=244,158 [C]</t>
  </si>
  <si>
    <t>01551R</t>
  </si>
  <si>
    <t>POPLATKY ZA LIKVIDACI ODPADŮ NEBEZPEČNÝCH</t>
  </si>
  <si>
    <t>předpoklad z čištění potoka břehů</t>
  </si>
  <si>
    <t>7,25*2,0=14,500 [A]</t>
  </si>
  <si>
    <t>Plán sledování a údržby mostu</t>
  </si>
  <si>
    <t>029412</t>
  </si>
  <si>
    <t>OSTATNÍ POŽADAVKY - VYPRACOVÁNÍ MOSTNÍHO LISTU</t>
  </si>
  <si>
    <t>Výpočet zatížitelnosti</t>
  </si>
  <si>
    <t>02953</t>
  </si>
  <si>
    <t>OSTATNÍ POŽADAVKY - HLAVNÍ MOSTNÍ PROHLÍDKA</t>
  </si>
  <si>
    <t>1. HMP vč.zpřístupnění</t>
  </si>
  <si>
    <t>11120</t>
  </si>
  <si>
    <t>ODSTRANĚNÍ KŘOVIN</t>
  </si>
  <si>
    <t>plocha odměřena z cadu 
OP1 5,5=5,500 [A]</t>
  </si>
  <si>
    <t>11203</t>
  </si>
  <si>
    <t>KÁCENÍ STROMŮ D KMENE PŘES 0,9M S ODSTRAN PAŘEZŮ</t>
  </si>
  <si>
    <t>na mostě 4,6*0,44*18,0=36,432 [A]</t>
  </si>
  <si>
    <t>12110</t>
  </si>
  <si>
    <t>SEJMUTÍ ORNICE NEBO LESNÍ PŮDY</t>
  </si>
  <si>
    <t>pro zpětné využití tl. 150 mm</t>
  </si>
  <si>
    <t>plocha odměřena z cadu 
(11,133+16,232+24,897+7,425)*0,15=8,953 [A]</t>
  </si>
  <si>
    <t>12273</t>
  </si>
  <si>
    <t>ODKOPÁVKY A PROKOPÁVKY OBECNÉ TŘ. I</t>
  </si>
  <si>
    <t>odkop zemní hrázky, poplatek pol. č. 015111</t>
  </si>
  <si>
    <t>pol. č. 17750 27,248=27,248 [A]</t>
  </si>
  <si>
    <t>12573</t>
  </si>
  <si>
    <t>VYKOPÁVKY ZE ZEMNÍKŮ A SKLÁDEK TŘ. I</t>
  </si>
  <si>
    <t>pro zpětné využití</t>
  </si>
  <si>
    <t>pol. č. 12110 59,687*0,15=8,953 [A] 
pol. č. 17411 23,263=23,263 [B] 
Celkem: A+B=32,216 [C]</t>
  </si>
  <si>
    <t>12960</t>
  </si>
  <si>
    <t>ČIŠTĚNÍ VODOTEČÍ A MELIORAČ KANÁLŮ OD NÁNOSŮ</t>
  </si>
  <si>
    <t>vč. dovozu a uložení na skládku, 
poplatek za skládku 01551R</t>
  </si>
  <si>
    <t>OP1 14,0*0,5*0,5=3,500 [A] 
OP2 15,0*0,5*0,5=3,750 [B] 
Celkem: A+B=7,250 [C]</t>
  </si>
  <si>
    <t>vč. odvozu na skládku</t>
  </si>
  <si>
    <t>pol. č. 17411 23,2633=23,263 [A] 
pol. č. 420325 13,51=13,510 [B] 
pol. č. 451312 23,499=23,499 [C] 
pol. č. 45152 0,78=0,780 [D] 
pol. č. 45852 36,636=36,636 [E] 
pol. č. 45857 42,6=42,600 [F] 
pol. č. 46321 20,286=20,286 [G] 
pol. č. 333325 57,993=57,993 [H] 
Celkem: A+B+C+D+E+F+G+H=218,567 [I]</t>
  </si>
  <si>
    <t>d</t>
  </si>
  <si>
    <t>uložení na skládku z vrtů, poplatek za skládku 015111</t>
  </si>
  <si>
    <t>0,15*0,15*3,14*165,0=11,657 [A]</t>
  </si>
  <si>
    <t>e</t>
  </si>
  <si>
    <t>uložení na skládku z vrtů, poplatek za skládku 015330</t>
  </si>
  <si>
    <t>0,15*0,15*3,14*45,0=3,179 [A]</t>
  </si>
  <si>
    <t>17411</t>
  </si>
  <si>
    <t>ZÁSYP JAM A RÝH ZEMINOU SE ZHUTNĚNÍM</t>
  </si>
  <si>
    <t>zpětný zásyp za rubem dříků</t>
  </si>
  <si>
    <t>OP1 1,409*8,6=12,117 [A] 
OP2 1,296*8,6=11,146 [B] 
Celkem: A+B=23,263 [C]</t>
  </si>
  <si>
    <t>17750</t>
  </si>
  <si>
    <t>ZEMNÍ HRÁZKY ZE ZEMIN NEPROPUSTNÝCH</t>
  </si>
  <si>
    <t>hrázky z nepropustného materiálu, případně doplněna těsnící vložkou 
množství bude upřesněno při reailizaci</t>
  </si>
  <si>
    <t>plocha odměřena z cadu 
OP1 1,023*13,542=13,853 [A] 
OP2 0,938*14,28=13,395 [B] 
Celkem: A+B=27,248 [C]</t>
  </si>
  <si>
    <t>18222</t>
  </si>
  <si>
    <t>ROZPROSTŘENÍ ORNICE VE SVAHU V TL DO 0,15M</t>
  </si>
  <si>
    <t>plocha odměřena z cadu 
(11,133+16,232+24,897+7,425)=59,687 [A]</t>
  </si>
  <si>
    <t>18242</t>
  </si>
  <si>
    <t>ZALOŽENÍ TRÁVNÍKU HYDROOSEVEM NA ORNICI</t>
  </si>
  <si>
    <t>18247</t>
  </si>
  <si>
    <t>OŠETŘOVÁNÍ TRÁVNÍKU</t>
  </si>
  <si>
    <t>3x</t>
  </si>
  <si>
    <t>plocha odměřena z cadu 
(11,133+16,232+24,897+7,425)*3=179,061 [A]</t>
  </si>
  <si>
    <t>21331</t>
  </si>
  <si>
    <t>DRENÁŽNÍ VRSTVY Z BETONU MEZEROVITÉHO (DRENÁŽNÍHO)</t>
  </si>
  <si>
    <t>obetonování drenážní trubky</t>
  </si>
  <si>
    <t>OP1 0,3*0,3*7,5=0,675 [A] 
OP2 0,3*0,3*7,5=0,675 [B] 
Celkem: A+B=1,350 [C]</t>
  </si>
  <si>
    <t>21341</t>
  </si>
  <si>
    <t>DRENÁŽNÍ VRSTVY Z PLASTBETONU (PLASTMALTY)</t>
  </si>
  <si>
    <t>drenážní proužek 26,271*0,15*0,04=0,158 [A] 
dreníážní žebro 0,5*0,4*0,04=0,008 [B] 
Celkem: A+B=0,166 [C]</t>
  </si>
  <si>
    <t>21363R</t>
  </si>
  <si>
    <t>DRENÁŽNÍ VRSTVY Z GEOMATRACE</t>
  </si>
  <si>
    <t>drenážní geokompozit (drenážní jádro + oboustranná geotextilie) min. tl. po stlačení 6 mm</t>
  </si>
  <si>
    <t>rub opěr až k podkladnímu betonu 
OP1 2,75*8,6=23,650 [A] 
OP2 2,55*8,6=21,930 [B] 
přetažení na křídla o 0,5 m 
OP1 (3,12+3,285)*0,5=3,203 [C] 
OP2 (2,905+3,068)*0,5=2,987 [D] 
Celkem: A+B+C+D=51,770 [E]</t>
  </si>
  <si>
    <t>227831</t>
  </si>
  <si>
    <t>MIKROPILOTY KOMPLET D DO 150MM NA POVRCHU</t>
  </si>
  <si>
    <t>mikropiloty 127/20</t>
  </si>
  <si>
    <t>OP1 7,3*15=109,500 [A] 
OP2 7,3*15=109,500 [B] 
Celkem: A+B=219,000 [C]</t>
  </si>
  <si>
    <t>26115</t>
  </si>
  <si>
    <t>VRTY PRO KOTVENÍ, INJEKTÁŽ A MIKROPILOTY NA POVRCHU TŘ. I D DO 300MM</t>
  </si>
  <si>
    <t>OP1 5,5*15=82,500 [A] 
OP2 5,5*15=82,500 [B] 
Celkem: A+B=165,000 [C]</t>
  </si>
  <si>
    <t>26155</t>
  </si>
  <si>
    <t>VRTY PRO KOTVENÍ, INJEKTÁŽ A MIKROPILOTY NA POVRCHU TŘ. V D DO 300MM</t>
  </si>
  <si>
    <t>navětralé skalní podloží</t>
  </si>
  <si>
    <t>OP1 1,5*15=22,500 [A] 
OP2 1,5*15=22,500 [B] 
Celkem: A+B=45,000 [C]</t>
  </si>
  <si>
    <t>28999</t>
  </si>
  <si>
    <t>OPLÁŠTĚNÍ (ZPEVNĚNÍ) Z FÓLIE</t>
  </si>
  <si>
    <t>těsnící folie</t>
  </si>
  <si>
    <t>OP1 1,6*7,5=12,000 [A] 
OP2 2,0*7,5=15,000 [B] 
Celkem: A+B=27,000 [C]</t>
  </si>
  <si>
    <t>31717</t>
  </si>
  <si>
    <t>KOVOVÉ KONSTRUKCE PRO KOTVENÍ ŘÍMSY</t>
  </si>
  <si>
    <t>KG</t>
  </si>
  <si>
    <t>6 kg/ks, po 1 m</t>
  </si>
  <si>
    <t>(18+18)*6=216,000 [A]</t>
  </si>
  <si>
    <t>317325</t>
  </si>
  <si>
    <t>ŘÍMSY ZE ŽELEZOBETONU DO C30/37</t>
  </si>
  <si>
    <t>z betonu C30/37 – XF4, XD3, XC4</t>
  </si>
  <si>
    <t>plocha římsy z cadu 
směr Zahořany 0,23238*26,271=6,105 [A] 
směr Bořice 0,24053*26,733=6,430 [B] 
Celkem: A+B=12,535 [C]</t>
  </si>
  <si>
    <t>317365</t>
  </si>
  <si>
    <t>VÝZTUŽ ŘÍMS Z OCELI 10505, B500B</t>
  </si>
  <si>
    <t>odhad 160 kg/m3</t>
  </si>
  <si>
    <t>směr Zahořany 6,105*0,16=0,977 [A] 
směr Bořice 6,43*0,16=1,029 [B] 
Celkem: A+B=2,006 [C]</t>
  </si>
  <si>
    <t>333325</t>
  </si>
  <si>
    <t>MOSTNÍ OPĚRY A KŘÍDLA ZE ŽELEZOVÉHO BETONU DO C30/37</t>
  </si>
  <si>
    <t>z betonu C30/37 – XC2, XD1, XF2, XA2</t>
  </si>
  <si>
    <t>opěry 
OP1 (402,657-400,186-0,6)*1,0*8,6+0,6*0,3*8,6=17,639 [A] 
OP2 (402,456-400,19-0,6)*1,0*8,6+0,6*0,3*8,6=15,876 [B] 
vetknutá křídla 
plochy přegvzaty z cadu 
OP1 (4,908+5,08)*0,55=5,493 [C] 
OP2 (4,882+5,404)*0,55=5,657 [D] 
úhlové opěrné zdi 
OP1 1,98*1,791*0,55+1,98*1,786*0,55+0,95*1,98*0,425*2=5,494 [E] 
OP2 2,208*1,946*0,55+2,736*2,309*0,55+2,208*0,95*0,425+2,736*0,95*0,425=7,834 [F] 
Celkem: A+B+C+D+E+F=57,993 [G]</t>
  </si>
  <si>
    <t>333365</t>
  </si>
  <si>
    <t>VÝZTUŽ MOSTNÍCH OPĚR A KŘÍDEL Z OCELI 10505, B500B</t>
  </si>
  <si>
    <t>57,933*0,18=10,428 [A]</t>
  </si>
  <si>
    <t>389325</t>
  </si>
  <si>
    <t>MOSTNÍ RÁMOVÉ KONSTRUKCE ZE ŽELEZOBETONU C30/37</t>
  </si>
  <si>
    <t>rámový roh dobetonávka z betonu C30/37 XF2</t>
  </si>
  <si>
    <t>plocha odměřena z cadu 
3,211*8,6=27,615 [A]</t>
  </si>
  <si>
    <t>389365</t>
  </si>
  <si>
    <t>VÝZTUŽ MOSTNÍ RÁMOVÉ KONSTRUKCE Z OCELI 10505, B500B</t>
  </si>
  <si>
    <t>odhad 200 kg/m3</t>
  </si>
  <si>
    <t>27,615*0,2=5,523 [A]</t>
  </si>
  <si>
    <t>420325</t>
  </si>
  <si>
    <t>PŘECHODOVÉ DESKY MOSTNÍCH OPĚR ZE ŽELEZOBETONU C30/37</t>
  </si>
  <si>
    <t>vlečná přechodová deska tl. 250 mm,  beton C30/37 XF2</t>
  </si>
  <si>
    <t>plocha z cadu 
OP1 0,907*7,46=6,766 [A] 
OP2 0,904*7,46=6,744 [B] 
Celkem: A+B=13,510 [C]</t>
  </si>
  <si>
    <t>420365</t>
  </si>
  <si>
    <t>VÝZTUŽ PŘECHODOVÝCH DESEK MOSTNÍCH OPĚR Z OCELI 10505, B500B</t>
  </si>
  <si>
    <t>13,51*0,18=2,432 [A]</t>
  </si>
  <si>
    <t>421137</t>
  </si>
  <si>
    <t>MOSTNÍ NOSNÉ DESK KONST Z DÍLCŮ Z PŘEDPJ BET DO C50/60</t>
  </si>
  <si>
    <t>Prefabrikáty jsou z betonu C50/60 – XC4, XD2, XF4, výztuž je z oceli B500B,</t>
  </si>
  <si>
    <t>plocha odměřena z cadu 
10,537*(1,89+1,85+1,85+1,87)=78,606 [A]</t>
  </si>
  <si>
    <t>421325</t>
  </si>
  <si>
    <t>MOSTNÍ NOSNÉ DESKOVÉ KONSTRUKCE ZE ŽELEZOBETONU C30/37</t>
  </si>
  <si>
    <t>Monolitická dobetonávka NK XF2</t>
  </si>
  <si>
    <t>spojení prefabrikátů 0,268*16,6*3=13,346 [A]</t>
  </si>
  <si>
    <t>421365</t>
  </si>
  <si>
    <t>VÝZTUŽ MOSTNÍ DESKOVÉ KONSTRUKCE Z OCELI 10505, B500B</t>
  </si>
  <si>
    <t>13,346*0,18=2,402 [A]</t>
  </si>
  <si>
    <t>451312</t>
  </si>
  <si>
    <t>PODKLADNÍ A VÝPLŇOVÉ VRSTVY Z PROSTÉHO BETONU C12/15</t>
  </si>
  <si>
    <t>pod opěry 
OP1 8,9*1,3*0,1=1,157 [A] 
OP2 8,9*1,3*0,1=1,157 [B] 
pod přechodovou deskou 
OP1 2,95*7,46*0,1=2,201 [C] 
OP2 2,95*7,46*0,1=2,201 [D] 
pod drenáž 
OP1 0,66*0,15*7,46=0,739 [E] 
OP2 0,66*0,15*7,46=0,739 [F] 
pod křídla a úhlové zdi 
OP1 (2,41+2,51)*0,85*0,1+2*2,15*1,8*0,1=1,192 [G] 
OP2 (2,12+2,19)*0,85*0,1+2,38*1,8*0,1+2,76*1,8*0,1=1,292 [H] 
Celkem: A+B+C+D+E+F+G+H=10,678 [I]</t>
  </si>
  <si>
    <t>48</t>
  </si>
  <si>
    <t>OP1 (5,0+5,0)*0,52*0,1=0,520 [A] 
OP2 5,0*0,52*0,1=0,260 [B] 
Celkem: A+B=0,780 [C]</t>
  </si>
  <si>
    <t>49</t>
  </si>
  <si>
    <t>45852</t>
  </si>
  <si>
    <t>VÝPLŇ ZA OPĚRAMI A ZDMI Z KAMENIVA DRCENÉHO</t>
  </si>
  <si>
    <t>ochranný zásyp</t>
  </si>
  <si>
    <t>ochranný zásyp těsnící folie 
OP1 1,57*7,46*0,2=2,342 [A] 
OP2 1,98*7,46*0,2=2,954 [B] 
ochranný zásyp za opěrou včetně podkladního přechodového klínu 
plocha odměřena z cadu 
OP1 2,134*7,46=15,920 [C] 
OP2 2,067*7,46=15,420 [D] 
Celkem: A+B+C+D=36,636 [E]</t>
  </si>
  <si>
    <t>50</t>
  </si>
  <si>
    <t>45857</t>
  </si>
  <si>
    <t>VÝPLŇ ZA OPĚRAMI A ZDMI Z KAMENIVA TĚŽENÉHO</t>
  </si>
  <si>
    <t>kamenivi drcené (hutněno po vrstvách max. po 300 mm)</t>
  </si>
  <si>
    <t>plocha odměřena z cadu 
OP1 2,892*7,5=21,690 [A] 
OP2 2,788*7,5=20,910 [B] 
Celkem: A+B=42,600 [C]</t>
  </si>
  <si>
    <t>51</t>
  </si>
  <si>
    <t>46321</t>
  </si>
  <si>
    <t>ROVNANINA Z LOMOVÉHO KAMENE</t>
  </si>
  <si>
    <t>těžký kamenný zához, kameny min 200 kg</t>
  </si>
  <si>
    <t>plochy převzaty z cadu 
OP1 31,689*0,15=4,753 [A] 
OP2 32,69*0,15*1,2=5,884 [B] 
vedle opěr 
OP1 28,336*0,15*1,2=5,100 [C] 
OP2 25,27*0,15*1,2=4,549 [D] 
Celkem: A+B+C+D=20,286 [E]</t>
  </si>
  <si>
    <t>52</t>
  </si>
  <si>
    <t>OP1 (5,0+5,0)*0,52=5,200 [A] 
OP2 5,0*0,52=2,600 [B] 
Celkem: A+B=7,800 [C]</t>
  </si>
  <si>
    <t>53</t>
  </si>
  <si>
    <t>plocha odměřena z CADU 
198,765=198,765 [A]</t>
  </si>
  <si>
    <t>54</t>
  </si>
  <si>
    <t>55</t>
  </si>
  <si>
    <t>ochrana mostní izolace</t>
  </si>
  <si>
    <t>20,0*7,5=150,000 [A]</t>
  </si>
  <si>
    <t>56</t>
  </si>
  <si>
    <t>0,5*16,75=8,375 [A]</t>
  </si>
  <si>
    <t>57</t>
  </si>
  <si>
    <t>711412</t>
  </si>
  <si>
    <t>IZOLACE MOSTOVEK CELOPLOŠNÁ ASFALTOVÝMI PÁSY</t>
  </si>
  <si>
    <t>58</t>
  </si>
  <si>
    <t>711452</t>
  </si>
  <si>
    <t>IZOLACE MOSTOVEK POD VOZOVKOU ASFALTOVÝMI PÁSY S PEČETÍCÍ VRSTVOU</t>
  </si>
  <si>
    <t>celoplošná mostní izolace NAIP 5 mm 
úprava povrchu NK a kotevně-impregnační nátěr</t>
  </si>
  <si>
    <t>vč. přetažení na přechodovou desku 18,5*8,6=159,100 [A] 
přechodové desky 1,3*7,5*2=19,500 [B] 
Celkem: A+B=178,600 [C]</t>
  </si>
  <si>
    <t>59</t>
  </si>
  <si>
    <t>711502</t>
  </si>
  <si>
    <t>OCHRANA IZOLACE NA POVRCHU ASFALTOVÝMI PÁSY</t>
  </si>
  <si>
    <t>asfaltový pás s hliníkovou vložkou, provedení dle VL4.</t>
  </si>
  <si>
    <t>0,8*(26,513+26,271)=42,227 [A]</t>
  </si>
  <si>
    <t>60</t>
  </si>
  <si>
    <t>kluzná vrstva</t>
  </si>
  <si>
    <t>0,08*8,6*4*2=5,504 [A]</t>
  </si>
  <si>
    <t>61</t>
  </si>
  <si>
    <t>78382</t>
  </si>
  <si>
    <t>NÁTĚRY BETON KONSTR TYP S2 (OS-B)</t>
  </si>
  <si>
    <t>boky NK</t>
  </si>
  <si>
    <t>16,6*0,69*2=22,908 [A]</t>
  </si>
  <si>
    <t>62</t>
  </si>
  <si>
    <t>78383</t>
  </si>
  <si>
    <t>NÁTĚRY BETON KONSTR TYP S4 (OS-C)</t>
  </si>
  <si>
    <t>hrany říms</t>
  </si>
  <si>
    <t>(0,15+0,15)*(26,271+26,513)=15,835 [A]</t>
  </si>
  <si>
    <t>63</t>
  </si>
  <si>
    <t>drenáž skrz křídlo, vč. vyústění</t>
  </si>
  <si>
    <t>0,8*2=1,600 [A]</t>
  </si>
  <si>
    <t>64</t>
  </si>
  <si>
    <t>875332</t>
  </si>
  <si>
    <t>POTRUBÍ DREN Z TRUB PLAST DN DO 150MM DĚROVANÝCH</t>
  </si>
  <si>
    <t>drenáž za opěrou</t>
  </si>
  <si>
    <t>OP1 7,5=7,500 [A] 
ÖP2 7,5=7,500 [B] 
Celkem: A+B=15,000 [C]</t>
  </si>
  <si>
    <t>65</t>
  </si>
  <si>
    <t>87626</t>
  </si>
  <si>
    <t>CHRÁNIČKY Z TRUB PLAST DN DO 80MM</t>
  </si>
  <si>
    <t>PE chránička DN 75 pro odvodnění izolace</t>
  </si>
  <si>
    <t>0,7*3=2,100 [A]</t>
  </si>
  <si>
    <t>66</t>
  </si>
  <si>
    <t>87627</t>
  </si>
  <si>
    <t>CHRÁNIČKY Z TRUB PLASTOVÝCH DN DO 100MM</t>
  </si>
  <si>
    <t>chránička v římse z HDPE O90/75.</t>
  </si>
  <si>
    <t>26,271+26,513=52,784 [A]</t>
  </si>
  <si>
    <t>67</t>
  </si>
  <si>
    <t>Kompletní vč.kotvení do římsy, plastmalty a PKO</t>
  </si>
  <si>
    <t>na římsách  
26,271+26,513=52,784 [A]</t>
  </si>
  <si>
    <t>68</t>
  </si>
  <si>
    <t>9117C3</t>
  </si>
  <si>
    <t>SVOD OCEL ZÁBRADEL ÚROVEŇ ZADRŽ H2 - DEMONTÁŽ S PŘESUNEM</t>
  </si>
  <si>
    <t>vč. dovozu na místo určené investorem</t>
  </si>
  <si>
    <t>27,214*2=54,428 [A]</t>
  </si>
  <si>
    <t>69</t>
  </si>
  <si>
    <t>91345</t>
  </si>
  <si>
    <t>NIVELAČNÍ ZNAČKY KOVOVÉ</t>
  </si>
  <si>
    <t>hřebové nivelační značky v nerezovém provedení</t>
  </si>
  <si>
    <t>na římse 
3*2=6,000 [A] 
dřík rámu 
2+2=4,000 [B] 
Celkem: A+B=10,000 [C]</t>
  </si>
  <si>
    <t>70</t>
  </si>
  <si>
    <t>91390R</t>
  </si>
  <si>
    <t>LETOPOČET</t>
  </si>
  <si>
    <t>KS</t>
  </si>
  <si>
    <t>Na líci jedné opěry nebo na římse bude na viditelném místě vyznačen letopočet výstavby mostu otiskem matrice do 
betonu.</t>
  </si>
  <si>
    <t>71</t>
  </si>
  <si>
    <t>OP1 0,8*2+5,0*2=11,600 [A] 
OP2 0,8+5,0=5,800 [B] 
Celkem: A+B=17,400 [C]</t>
  </si>
  <si>
    <t>72</t>
  </si>
  <si>
    <t>podél zádlažby 
5,0*3=15,000 [A]</t>
  </si>
  <si>
    <t>73</t>
  </si>
  <si>
    <t>řezání spáry nad přechodovou deskou</t>
  </si>
  <si>
    <t>7,5*2=15,000 [A]</t>
  </si>
  <si>
    <t>74</t>
  </si>
  <si>
    <t>931182</t>
  </si>
  <si>
    <t>VÝPLŇ DILATAČNÍCH SPAR Z POLYSTYRENU TL 20MM</t>
  </si>
  <si>
    <t>u přechodové desky</t>
  </si>
  <si>
    <t>0,5*8,6*2=8,600 [A]</t>
  </si>
  <si>
    <t>75</t>
  </si>
  <si>
    <t>931185</t>
  </si>
  <si>
    <t>VÝPLŇ DILATAČNÍCH SPAR Z POLYSTYRENU TL 50MM</t>
  </si>
  <si>
    <t>0,1*8,6*2=1,720 [A]</t>
  </si>
  <si>
    <t>76</t>
  </si>
  <si>
    <t>931317</t>
  </si>
  <si>
    <t>TĚSNĚNÍ DILATAČ SPAR ASF ZÁLIVKOU PRŮŘ DO 1000MM2</t>
  </si>
  <si>
    <t>levá římsa 26,733*2=53,466 [A] 
podél nezapuštěného odvodňovacího proužku 26,271=26,271 [B] 
Celkem: A+B=79,737 [C]</t>
  </si>
  <si>
    <t>77</t>
  </si>
  <si>
    <t>931335</t>
  </si>
  <si>
    <t>TĚSNĚNÍ DILATAČNÍCH SPAR POLYURETANOVÝM TMELEM PRŮŘEZU DO 600MM2</t>
  </si>
  <si>
    <t>nad přechodovou deskou</t>
  </si>
  <si>
    <t>78</t>
  </si>
  <si>
    <t>935212</t>
  </si>
  <si>
    <t>PŘÍKOPOVÉ ŽLABY Z BETON TVÁRNIC ŠÍŘ DO 600MM DO BETONU TL 100MM</t>
  </si>
  <si>
    <t>skluz, vč. betonového lože C20/25n-XF3, vč. příčných prahů</t>
  </si>
  <si>
    <t>(5,0+3,57)*1,2=10,284 [A]</t>
  </si>
  <si>
    <t>79</t>
  </si>
  <si>
    <t>93639</t>
  </si>
  <si>
    <t>ZAÚSTĚNÍ SKLUZŮ (VČET DLAŽBY Z LOM KAMENE)</t>
  </si>
  <si>
    <t>Vývařiště 0,6x0,6x0,6: 1=1,000 [A] 
rozptylová plocha 1,5x1,5x0,6: 1=1,000 [B] 
Celkem: A+B=2,000 [C]</t>
  </si>
  <si>
    <t>80</t>
  </si>
  <si>
    <t>93650R</t>
  </si>
  <si>
    <t>VODOMĚRNÁ LAŤ + ČIDLO</t>
  </si>
  <si>
    <t>Po dokončení konstrukce bude na opěru osazena vodoměrná lať, která se umístí do stejné výšky, jako byla stávající 
lať. Spolu s latí se také osadí čidlo, které bylo před demolicí stávajícího mostu sejmuto.</t>
  </si>
  <si>
    <t>81</t>
  </si>
  <si>
    <t>936533</t>
  </si>
  <si>
    <t>MOSTNÍ ODVODŇOVACÍ SOUPRAVA 500/500</t>
  </si>
  <si>
    <t>82</t>
  </si>
  <si>
    <t>936541</t>
  </si>
  <si>
    <t>MOSTNÍ ODVODŇOVACÍ TRUBKA (POVRCHŮ IZOLACE) Z NEREZ OCELI</t>
  </si>
  <si>
    <t>83</t>
  </si>
  <si>
    <t>966138</t>
  </si>
  <si>
    <t>BOURÁNÍ KONSTRUKCÍ Z KAMENE NA MC S ODVOZEM DO 20KM</t>
  </si>
  <si>
    <t>vč. odvozu a uložení na skládku, poplatek za skládku pol. č.015330 
odhad výměra bude upřesněna během demolice</t>
  </si>
  <si>
    <t>opěry 
5,6*1,0*3,38*2=37,856 [A] 
křídla 
3,78*3,95*1,0*2+2,95*3,9*1,0*2=52,872 [B] 
Celkem: A+B=90,728 [C]</t>
  </si>
  <si>
    <t>84</t>
  </si>
  <si>
    <t>966168</t>
  </si>
  <si>
    <t>BOURÁNÍ KONSTRUKCÍ ZE ŽELEZOBETONU S ODVOZEM DO 20KM</t>
  </si>
  <si>
    <t>vč. odvozu a uložení na skládku, poplatek za skládku pol. č.015140a</t>
  </si>
  <si>
    <t>plochy odměřeny z cadu 
trámový most vč. spražující desky a příčných ztužidel 2,415*18,0+(0,08*0,1*4,78)*4=43,623 [A]</t>
  </si>
  <si>
    <t>85</t>
  </si>
  <si>
    <t>97817</t>
  </si>
  <si>
    <t>ODSTRANĚNÍ MOSTNÍ IZOLACE</t>
  </si>
  <si>
    <t>vč. dovozu a uložení na skládku, poplatek za skládku pol. č. 150130</t>
  </si>
  <si>
    <t>(0,5*2+4,2)*18,0=93,600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</si>
</sst>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2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4" fontId="3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4" fontId="0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 topLeftCell="A1">
      <selection activeCell="D10" sqref="D10:D1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 t="s">
        <v>0</v>
      </c>
      <c r="C1" s="1"/>
      <c r="D1" s="1"/>
      <c r="E1" s="1"/>
    </row>
    <row r="2" spans="1:5" ht="12.75" customHeight="1">
      <c r="A2" s="34"/>
      <c r="B2" s="35" t="s">
        <v>1</v>
      </c>
      <c r="C2" s="1"/>
      <c r="D2" s="1"/>
      <c r="E2" s="1"/>
    </row>
    <row r="3" spans="1:5" ht="20.1" customHeight="1">
      <c r="A3" s="34"/>
      <c r="B3" s="34"/>
      <c r="C3" s="1"/>
      <c r="D3" s="1"/>
      <c r="E3" s="1"/>
    </row>
    <row r="4" spans="1:5" ht="20.1" customHeight="1">
      <c r="A4" s="1"/>
      <c r="B4" s="36" t="s">
        <v>2</v>
      </c>
      <c r="C4" s="34"/>
      <c r="D4" s="34"/>
      <c r="E4" s="1"/>
    </row>
    <row r="5" spans="1:5" ht="12.75" customHeight="1">
      <c r="A5" s="1"/>
      <c r="B5" s="34" t="s">
        <v>3</v>
      </c>
      <c r="C5" s="34"/>
      <c r="D5" s="34"/>
      <c r="E5" s="1"/>
    </row>
    <row r="6" spans="1:5" ht="12.75" customHeight="1">
      <c r="A6" s="1"/>
      <c r="B6" s="3" t="s">
        <v>4</v>
      </c>
      <c r="C6" s="6">
        <f>0+C10+C11+C12+C13</f>
        <v>0</v>
      </c>
      <c r="D6" s="1"/>
      <c r="E6" s="1"/>
    </row>
    <row r="7" spans="1:5" ht="12.75" customHeight="1">
      <c r="A7" s="1"/>
      <c r="B7" s="3" t="s">
        <v>5</v>
      </c>
      <c r="C7" s="6">
        <f>0+E10+E11+E12+E13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/>
      <c r="D10" s="16"/>
      <c r="E10" s="16">
        <f>C10+D10</f>
        <v>0</v>
      </c>
    </row>
    <row r="11" spans="1:5" ht="12.75" customHeight="1">
      <c r="A11" s="15" t="s">
        <v>115</v>
      </c>
      <c r="B11" s="15" t="s">
        <v>116</v>
      </c>
      <c r="C11" s="16"/>
      <c r="D11" s="16"/>
      <c r="E11" s="16">
        <f>C11+D11</f>
        <v>0</v>
      </c>
    </row>
    <row r="12" spans="1:5" ht="12.75" customHeight="1">
      <c r="A12" s="15" t="s">
        <v>313</v>
      </c>
      <c r="B12" s="15" t="s">
        <v>314</v>
      </c>
      <c r="C12" s="16"/>
      <c r="D12" s="16"/>
      <c r="E12" s="16">
        <f>C12+D12</f>
        <v>0</v>
      </c>
    </row>
    <row r="13" spans="1:5" ht="12.75" customHeight="1">
      <c r="A13" s="15" t="s">
        <v>345</v>
      </c>
      <c r="B13" s="15" t="s">
        <v>346</v>
      </c>
      <c r="C13" s="16"/>
      <c r="D13" s="16"/>
      <c r="E13" s="16">
        <f>C13+D13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workbookViewId="0" topLeftCell="B1">
      <pane ySplit="7" topLeftCell="A50" activePane="bottomLeft" state="frozen"/>
      <selection pane="bottomLeft" activeCell="H103" sqref="H101:H10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8" t="s">
        <v>15</v>
      </c>
      <c r="D3" s="34"/>
      <c r="E3" s="10" t="s">
        <v>16</v>
      </c>
      <c r="F3" s="1"/>
      <c r="G3" s="8"/>
      <c r="H3" s="7" t="s">
        <v>24</v>
      </c>
      <c r="I3" s="31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9" t="s">
        <v>24</v>
      </c>
      <c r="D4" s="40"/>
      <c r="E4" s="13" t="s">
        <v>25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7" t="s">
        <v>26</v>
      </c>
      <c r="B5" s="37" t="s">
        <v>28</v>
      </c>
      <c r="C5" s="37" t="s">
        <v>30</v>
      </c>
      <c r="D5" s="37" t="s">
        <v>31</v>
      </c>
      <c r="E5" s="37" t="s">
        <v>32</v>
      </c>
      <c r="F5" s="37" t="s">
        <v>34</v>
      </c>
      <c r="G5" s="37" t="s">
        <v>36</v>
      </c>
      <c r="H5" s="37" t="s">
        <v>38</v>
      </c>
      <c r="I5" s="37"/>
      <c r="O5" t="s">
        <v>21</v>
      </c>
      <c r="P5" t="s">
        <v>23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0+I9+I12+I15+I18+I21+I24+I27+I30+I33+I36+I39+I42+I45+I48+I51+I54+I57+I60+I63+I66+I69</f>
        <v>0</v>
      </c>
      <c r="R8">
        <f>0+O9+O12+O15+O18+O21+O24+O27+O30+O33+O36+O39+O42+O45+O48+O51+O54+O57+O60+O63+O66+O69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23</v>
      </c>
    </row>
    <row r="10" spans="1:5" ht="178.5">
      <c r="A10" s="26" t="s">
        <v>50</v>
      </c>
      <c r="E10" s="27" t="s">
        <v>51</v>
      </c>
    </row>
    <row r="11" spans="1:5" ht="12.75">
      <c r="A11" s="30" t="s">
        <v>52</v>
      </c>
      <c r="E11" s="29" t="s">
        <v>47</v>
      </c>
    </row>
    <row r="12" spans="1:16" ht="12.75">
      <c r="A12" s="17" t="s">
        <v>45</v>
      </c>
      <c r="B12" s="21" t="s">
        <v>23</v>
      </c>
      <c r="C12" s="21" t="s">
        <v>53</v>
      </c>
      <c r="D12" s="17" t="s">
        <v>47</v>
      </c>
      <c r="E12" s="22" t="s">
        <v>54</v>
      </c>
      <c r="F12" s="23" t="s">
        <v>49</v>
      </c>
      <c r="G12" s="24">
        <v>1</v>
      </c>
      <c r="H12" s="25"/>
      <c r="I12" s="25">
        <f>ROUND(ROUND(H12,2)*ROUND(G12,3),2)</f>
        <v>0</v>
      </c>
      <c r="O12">
        <f>(I12*21)/100</f>
        <v>0</v>
      </c>
      <c r="P12" t="s">
        <v>23</v>
      </c>
    </row>
    <row r="13" spans="1:5" ht="127.5">
      <c r="A13" s="26" t="s">
        <v>50</v>
      </c>
      <c r="E13" s="27" t="s">
        <v>55</v>
      </c>
    </row>
    <row r="14" spans="1:5" ht="12.75">
      <c r="A14" s="30" t="s">
        <v>52</v>
      </c>
      <c r="E14" s="29" t="s">
        <v>47</v>
      </c>
    </row>
    <row r="15" spans="1:16" ht="12.75">
      <c r="A15" s="17" t="s">
        <v>45</v>
      </c>
      <c r="B15" s="21" t="s">
        <v>22</v>
      </c>
      <c r="C15" s="21" t="s">
        <v>56</v>
      </c>
      <c r="D15" s="17" t="s">
        <v>47</v>
      </c>
      <c r="E15" s="22" t="s">
        <v>57</v>
      </c>
      <c r="F15" s="23" t="s">
        <v>49</v>
      </c>
      <c r="G15" s="24">
        <v>1</v>
      </c>
      <c r="H15" s="25"/>
      <c r="I15" s="25">
        <f>ROUND(ROUND(H15,2)*ROUND(G15,3),2)</f>
        <v>0</v>
      </c>
      <c r="O15">
        <f>(I15*21)/100</f>
        <v>0</v>
      </c>
      <c r="P15" t="s">
        <v>23</v>
      </c>
    </row>
    <row r="16" spans="1:5" ht="12.75">
      <c r="A16" s="26" t="s">
        <v>50</v>
      </c>
      <c r="E16" s="27" t="s">
        <v>47</v>
      </c>
    </row>
    <row r="17" spans="1:5" ht="12.75">
      <c r="A17" s="30" t="s">
        <v>52</v>
      </c>
      <c r="E17" s="29" t="s">
        <v>47</v>
      </c>
    </row>
    <row r="18" spans="1:16" ht="12.75">
      <c r="A18" s="17" t="s">
        <v>45</v>
      </c>
      <c r="B18" s="21" t="s">
        <v>33</v>
      </c>
      <c r="C18" s="21" t="s">
        <v>58</v>
      </c>
      <c r="D18" s="17" t="s">
        <v>59</v>
      </c>
      <c r="E18" s="22" t="s">
        <v>60</v>
      </c>
      <c r="F18" s="23" t="s">
        <v>49</v>
      </c>
      <c r="G18" s="24">
        <v>1</v>
      </c>
      <c r="H18" s="25"/>
      <c r="I18" s="25">
        <f>ROUND(ROUND(H18,2)*ROUND(G18,3),2)</f>
        <v>0</v>
      </c>
      <c r="O18">
        <f>(I18*21)/100</f>
        <v>0</v>
      </c>
      <c r="P18" t="s">
        <v>23</v>
      </c>
    </row>
    <row r="19" spans="1:5" ht="12.75">
      <c r="A19" s="26" t="s">
        <v>50</v>
      </c>
      <c r="E19" s="27" t="s">
        <v>47</v>
      </c>
    </row>
    <row r="20" spans="1:5" ht="12.75">
      <c r="A20" s="30" t="s">
        <v>52</v>
      </c>
      <c r="E20" s="29" t="s">
        <v>47</v>
      </c>
    </row>
    <row r="21" spans="1:16" ht="12.75">
      <c r="A21" s="17" t="s">
        <v>45</v>
      </c>
      <c r="B21" s="21" t="s">
        <v>35</v>
      </c>
      <c r="C21" s="21" t="s">
        <v>58</v>
      </c>
      <c r="D21" s="17" t="s">
        <v>61</v>
      </c>
      <c r="E21" s="22" t="s">
        <v>62</v>
      </c>
      <c r="F21" s="23" t="s">
        <v>49</v>
      </c>
      <c r="G21" s="24">
        <v>1</v>
      </c>
      <c r="H21" s="25"/>
      <c r="I21" s="25">
        <f>ROUND(ROUND(H21,2)*ROUND(G21,3),2)</f>
        <v>0</v>
      </c>
      <c r="O21">
        <f>(I21*21)/100</f>
        <v>0</v>
      </c>
      <c r="P21" t="s">
        <v>23</v>
      </c>
    </row>
    <row r="22" spans="1:5" ht="12.75">
      <c r="A22" s="26" t="s">
        <v>50</v>
      </c>
      <c r="E22" s="27" t="s">
        <v>47</v>
      </c>
    </row>
    <row r="23" spans="1:5" ht="12.75">
      <c r="A23" s="30" t="s">
        <v>52</v>
      </c>
      <c r="E23" s="29" t="s">
        <v>47</v>
      </c>
    </row>
    <row r="24" spans="1:16" ht="12.75">
      <c r="A24" s="17" t="s">
        <v>45</v>
      </c>
      <c r="B24" s="21" t="s">
        <v>37</v>
      </c>
      <c r="C24" s="21" t="s">
        <v>63</v>
      </c>
      <c r="D24" s="17" t="s">
        <v>47</v>
      </c>
      <c r="E24" s="22" t="s">
        <v>64</v>
      </c>
      <c r="F24" s="23" t="s">
        <v>49</v>
      </c>
      <c r="G24" s="24">
        <v>1</v>
      </c>
      <c r="H24" s="25"/>
      <c r="I24" s="25">
        <f>ROUND(ROUND(H24,2)*ROUND(G24,3),2)</f>
        <v>0</v>
      </c>
      <c r="O24">
        <f>(I24*21)/100</f>
        <v>0</v>
      </c>
      <c r="P24" t="s">
        <v>23</v>
      </c>
    </row>
    <row r="25" spans="1:5" ht="12.75">
      <c r="A25" s="26" t="s">
        <v>50</v>
      </c>
      <c r="E25" s="27" t="s">
        <v>65</v>
      </c>
    </row>
    <row r="26" spans="1:5" ht="12.75">
      <c r="A26" s="30" t="s">
        <v>52</v>
      </c>
      <c r="E26" s="29" t="s">
        <v>47</v>
      </c>
    </row>
    <row r="27" spans="1:16" ht="12.75">
      <c r="A27" s="17" t="s">
        <v>45</v>
      </c>
      <c r="B27" s="21" t="s">
        <v>66</v>
      </c>
      <c r="C27" s="21" t="s">
        <v>67</v>
      </c>
      <c r="D27" s="17" t="s">
        <v>47</v>
      </c>
      <c r="E27" s="22" t="s">
        <v>68</v>
      </c>
      <c r="F27" s="23" t="s">
        <v>49</v>
      </c>
      <c r="G27" s="24">
        <v>1</v>
      </c>
      <c r="H27" s="25"/>
      <c r="I27" s="25">
        <f>ROUND(ROUND(H27,2)*ROUND(G27,3),2)</f>
        <v>0</v>
      </c>
      <c r="O27">
        <f>(I27*21)/100</f>
        <v>0</v>
      </c>
      <c r="P27" t="s">
        <v>23</v>
      </c>
    </row>
    <row r="28" spans="1:5" ht="12.75">
      <c r="A28" s="26" t="s">
        <v>50</v>
      </c>
      <c r="E28" s="27" t="s">
        <v>69</v>
      </c>
    </row>
    <row r="29" spans="1:5" ht="12.75">
      <c r="A29" s="30" t="s">
        <v>52</v>
      </c>
      <c r="E29" s="29" t="s">
        <v>47</v>
      </c>
    </row>
    <row r="30" spans="1:16" ht="12.75">
      <c r="A30" s="17" t="s">
        <v>45</v>
      </c>
      <c r="B30" s="21" t="s">
        <v>70</v>
      </c>
      <c r="C30" s="21" t="s">
        <v>71</v>
      </c>
      <c r="D30" s="17" t="s">
        <v>47</v>
      </c>
      <c r="E30" s="22" t="s">
        <v>72</v>
      </c>
      <c r="F30" s="23" t="s">
        <v>73</v>
      </c>
      <c r="G30" s="24">
        <v>1</v>
      </c>
      <c r="H30" s="25"/>
      <c r="I30" s="25">
        <f>ROUND(ROUND(H30,2)*ROUND(G30,3),2)</f>
        <v>0</v>
      </c>
      <c r="O30">
        <f>(I30*21)/100</f>
        <v>0</v>
      </c>
      <c r="P30" t="s">
        <v>23</v>
      </c>
    </row>
    <row r="31" spans="1:5" ht="12.75">
      <c r="A31" s="26" t="s">
        <v>50</v>
      </c>
      <c r="E31" s="27" t="s">
        <v>47</v>
      </c>
    </row>
    <row r="32" spans="1:5" ht="12.75">
      <c r="A32" s="30" t="s">
        <v>52</v>
      </c>
      <c r="E32" s="29" t="s">
        <v>47</v>
      </c>
    </row>
    <row r="33" spans="1:16" ht="12.75">
      <c r="A33" s="17" t="s">
        <v>45</v>
      </c>
      <c r="B33" s="21" t="s">
        <v>40</v>
      </c>
      <c r="C33" s="21" t="s">
        <v>74</v>
      </c>
      <c r="D33" s="17" t="s">
        <v>59</v>
      </c>
      <c r="E33" s="22" t="s">
        <v>75</v>
      </c>
      <c r="F33" s="23" t="s">
        <v>49</v>
      </c>
      <c r="G33" s="24">
        <v>1</v>
      </c>
      <c r="H33" s="25"/>
      <c r="I33" s="25">
        <f>ROUND(ROUND(H33,2)*ROUND(G33,3),2)</f>
        <v>0</v>
      </c>
      <c r="O33">
        <f>(I33*21)/100</f>
        <v>0</v>
      </c>
      <c r="P33" t="s">
        <v>23</v>
      </c>
    </row>
    <row r="34" spans="1:5" ht="12.75">
      <c r="A34" s="26" t="s">
        <v>50</v>
      </c>
      <c r="E34" s="27" t="s">
        <v>76</v>
      </c>
    </row>
    <row r="35" spans="1:5" ht="12.75">
      <c r="A35" s="30" t="s">
        <v>52</v>
      </c>
      <c r="E35" s="29" t="s">
        <v>47</v>
      </c>
    </row>
    <row r="36" spans="1:16" ht="12.75">
      <c r="A36" s="17" t="s">
        <v>45</v>
      </c>
      <c r="B36" s="21" t="s">
        <v>42</v>
      </c>
      <c r="C36" s="21" t="s">
        <v>74</v>
      </c>
      <c r="D36" s="17" t="s">
        <v>61</v>
      </c>
      <c r="E36" s="22" t="s">
        <v>75</v>
      </c>
      <c r="F36" s="23" t="s">
        <v>49</v>
      </c>
      <c r="G36" s="24">
        <v>1</v>
      </c>
      <c r="H36" s="25"/>
      <c r="I36" s="25">
        <f>ROUND(ROUND(H36,2)*ROUND(G36,3),2)</f>
        <v>0</v>
      </c>
      <c r="O36">
        <f>(I36*21)/100</f>
        <v>0</v>
      </c>
      <c r="P36" t="s">
        <v>23</v>
      </c>
    </row>
    <row r="37" spans="1:5" ht="12.75">
      <c r="A37" s="26" t="s">
        <v>50</v>
      </c>
      <c r="E37" s="27" t="s">
        <v>77</v>
      </c>
    </row>
    <row r="38" spans="1:5" ht="12.75">
      <c r="A38" s="30" t="s">
        <v>52</v>
      </c>
      <c r="E38" s="29" t="s">
        <v>47</v>
      </c>
    </row>
    <row r="39" spans="1:16" ht="12.75">
      <c r="A39" s="17" t="s">
        <v>45</v>
      </c>
      <c r="B39" s="21" t="s">
        <v>78</v>
      </c>
      <c r="C39" s="21" t="s">
        <v>79</v>
      </c>
      <c r="D39" s="17" t="s">
        <v>47</v>
      </c>
      <c r="E39" s="22" t="s">
        <v>80</v>
      </c>
      <c r="F39" s="23" t="s">
        <v>49</v>
      </c>
      <c r="G39" s="24">
        <v>1</v>
      </c>
      <c r="H39" s="25"/>
      <c r="I39" s="25">
        <f>ROUND(ROUND(H39,2)*ROUND(G39,3),2)</f>
        <v>0</v>
      </c>
      <c r="O39">
        <f>(I39*21)/100</f>
        <v>0</v>
      </c>
      <c r="P39" t="s">
        <v>23</v>
      </c>
    </row>
    <row r="40" spans="1:5" ht="12.75">
      <c r="A40" s="26" t="s">
        <v>50</v>
      </c>
      <c r="E40" s="27" t="s">
        <v>81</v>
      </c>
    </row>
    <row r="41" spans="1:5" ht="12.75">
      <c r="A41" s="30" t="s">
        <v>52</v>
      </c>
      <c r="E41" s="29" t="s">
        <v>47</v>
      </c>
    </row>
    <row r="42" spans="1:16" ht="12.75">
      <c r="A42" s="17" t="s">
        <v>45</v>
      </c>
      <c r="B42" s="21" t="s">
        <v>82</v>
      </c>
      <c r="C42" s="21" t="s">
        <v>83</v>
      </c>
      <c r="D42" s="17" t="s">
        <v>47</v>
      </c>
      <c r="E42" s="22" t="s">
        <v>84</v>
      </c>
      <c r="F42" s="23" t="s">
        <v>49</v>
      </c>
      <c r="G42" s="24">
        <v>1</v>
      </c>
      <c r="H42" s="25"/>
      <c r="I42" s="25">
        <f>ROUND(ROUND(H42,2)*ROUND(G42,3),2)</f>
        <v>0</v>
      </c>
      <c r="O42">
        <f>(I42*21)/100</f>
        <v>0</v>
      </c>
      <c r="P42" t="s">
        <v>23</v>
      </c>
    </row>
    <row r="43" spans="1:5" ht="12.75">
      <c r="A43" s="26" t="s">
        <v>50</v>
      </c>
      <c r="E43" s="27" t="s">
        <v>47</v>
      </c>
    </row>
    <row r="44" spans="1:5" ht="12.75">
      <c r="A44" s="30" t="s">
        <v>52</v>
      </c>
      <c r="E44" s="29" t="s">
        <v>47</v>
      </c>
    </row>
    <row r="45" spans="1:16" ht="12.75">
      <c r="A45" s="17" t="s">
        <v>45</v>
      </c>
      <c r="B45" s="21" t="s">
        <v>85</v>
      </c>
      <c r="C45" s="21" t="s">
        <v>86</v>
      </c>
      <c r="D45" s="17" t="s">
        <v>47</v>
      </c>
      <c r="E45" s="22" t="s">
        <v>87</v>
      </c>
      <c r="F45" s="23" t="s">
        <v>49</v>
      </c>
      <c r="G45" s="24">
        <v>1</v>
      </c>
      <c r="H45" s="25"/>
      <c r="I45" s="25">
        <f>ROUND(ROUND(H45,2)*ROUND(G45,3),2)</f>
        <v>0</v>
      </c>
      <c r="O45">
        <f>(I45*21)/100</f>
        <v>0</v>
      </c>
      <c r="P45" t="s">
        <v>23</v>
      </c>
    </row>
    <row r="46" spans="1:5" ht="25.5">
      <c r="A46" s="26" t="s">
        <v>50</v>
      </c>
      <c r="E46" s="27" t="s">
        <v>88</v>
      </c>
    </row>
    <row r="47" spans="1:5" ht="12.75">
      <c r="A47" s="30" t="s">
        <v>52</v>
      </c>
      <c r="E47" s="29" t="s">
        <v>47</v>
      </c>
    </row>
    <row r="48" spans="1:16" ht="12.75">
      <c r="A48" s="17" t="s">
        <v>45</v>
      </c>
      <c r="B48" s="21" t="s">
        <v>89</v>
      </c>
      <c r="C48" s="21" t="s">
        <v>86</v>
      </c>
      <c r="D48" s="17" t="s">
        <v>59</v>
      </c>
      <c r="E48" s="22" t="s">
        <v>87</v>
      </c>
      <c r="F48" s="23" t="s">
        <v>49</v>
      </c>
      <c r="G48" s="24">
        <v>1</v>
      </c>
      <c r="H48" s="25"/>
      <c r="I48" s="25">
        <f>ROUND(ROUND(H48,2)*ROUND(G48,3),2)</f>
        <v>0</v>
      </c>
      <c r="O48">
        <f>(I48*21)/100</f>
        <v>0</v>
      </c>
      <c r="P48" t="s">
        <v>23</v>
      </c>
    </row>
    <row r="49" spans="1:5" ht="12.75">
      <c r="A49" s="26" t="s">
        <v>50</v>
      </c>
      <c r="E49" s="27" t="s">
        <v>90</v>
      </c>
    </row>
    <row r="50" spans="1:5" ht="12.75">
      <c r="A50" s="30" t="s">
        <v>52</v>
      </c>
      <c r="E50" s="29" t="s">
        <v>47</v>
      </c>
    </row>
    <row r="51" spans="1:16" ht="12.75">
      <c r="A51" s="17" t="s">
        <v>45</v>
      </c>
      <c r="B51" s="21" t="s">
        <v>91</v>
      </c>
      <c r="C51" s="21" t="s">
        <v>92</v>
      </c>
      <c r="D51" s="17" t="s">
        <v>47</v>
      </c>
      <c r="E51" s="22" t="s">
        <v>93</v>
      </c>
      <c r="F51" s="23" t="s">
        <v>49</v>
      </c>
      <c r="G51" s="24">
        <v>1</v>
      </c>
      <c r="H51" s="25"/>
      <c r="I51" s="25">
        <f>ROUND(ROUND(H51,2)*ROUND(G51,3),2)</f>
        <v>0</v>
      </c>
      <c r="O51">
        <f>(I51*21)/100</f>
        <v>0</v>
      </c>
      <c r="P51" t="s">
        <v>23</v>
      </c>
    </row>
    <row r="52" spans="1:5" ht="12.75">
      <c r="A52" s="26" t="s">
        <v>50</v>
      </c>
      <c r="E52" s="27" t="s">
        <v>94</v>
      </c>
    </row>
    <row r="53" spans="1:5" ht="12.75">
      <c r="A53" s="30" t="s">
        <v>52</v>
      </c>
      <c r="E53" s="29" t="s">
        <v>47</v>
      </c>
    </row>
    <row r="54" spans="1:16" ht="12.75">
      <c r="A54" s="17" t="s">
        <v>45</v>
      </c>
      <c r="B54" s="21" t="s">
        <v>95</v>
      </c>
      <c r="C54" s="21" t="s">
        <v>96</v>
      </c>
      <c r="D54" s="17" t="s">
        <v>59</v>
      </c>
      <c r="E54" s="22" t="s">
        <v>97</v>
      </c>
      <c r="F54" s="23" t="s">
        <v>49</v>
      </c>
      <c r="G54" s="24">
        <v>1</v>
      </c>
      <c r="H54" s="25"/>
      <c r="I54" s="25">
        <f>ROUND(ROUND(H54,2)*ROUND(G54,3),2)</f>
        <v>0</v>
      </c>
      <c r="O54">
        <f>(I54*21)/100</f>
        <v>0</v>
      </c>
      <c r="P54" t="s">
        <v>23</v>
      </c>
    </row>
    <row r="55" spans="1:5" ht="12.75">
      <c r="A55" s="26" t="s">
        <v>50</v>
      </c>
      <c r="E55" s="27" t="s">
        <v>98</v>
      </c>
    </row>
    <row r="56" spans="1:5" ht="12.75">
      <c r="A56" s="30" t="s">
        <v>52</v>
      </c>
      <c r="E56" s="29" t="s">
        <v>47</v>
      </c>
    </row>
    <row r="57" spans="1:16" ht="12.75">
      <c r="A57" s="17" t="s">
        <v>45</v>
      </c>
      <c r="B57" s="21" t="s">
        <v>99</v>
      </c>
      <c r="C57" s="21" t="s">
        <v>96</v>
      </c>
      <c r="D57" s="17" t="s">
        <v>61</v>
      </c>
      <c r="E57" s="22" t="s">
        <v>97</v>
      </c>
      <c r="F57" s="23" t="s">
        <v>49</v>
      </c>
      <c r="G57" s="24">
        <v>1</v>
      </c>
      <c r="H57" s="25"/>
      <c r="I57" s="25">
        <f>ROUND(ROUND(H57,2)*ROUND(G57,3),2)</f>
        <v>0</v>
      </c>
      <c r="O57">
        <f>(I57*21)/100</f>
        <v>0</v>
      </c>
      <c r="P57" t="s">
        <v>23</v>
      </c>
    </row>
    <row r="58" spans="1:5" ht="12.75">
      <c r="A58" s="26" t="s">
        <v>50</v>
      </c>
      <c r="E58" s="27" t="s">
        <v>100</v>
      </c>
    </row>
    <row r="59" spans="1:5" ht="12.75">
      <c r="A59" s="30" t="s">
        <v>52</v>
      </c>
      <c r="E59" s="29" t="s">
        <v>47</v>
      </c>
    </row>
    <row r="60" spans="1:16" ht="12.75">
      <c r="A60" s="17" t="s">
        <v>45</v>
      </c>
      <c r="B60" s="21" t="s">
        <v>101</v>
      </c>
      <c r="C60" s="21" t="s">
        <v>96</v>
      </c>
      <c r="D60" s="17" t="s">
        <v>102</v>
      </c>
      <c r="E60" s="22" t="s">
        <v>97</v>
      </c>
      <c r="F60" s="23" t="s">
        <v>49</v>
      </c>
      <c r="G60" s="24">
        <v>1</v>
      </c>
      <c r="H60" s="25"/>
      <c r="I60" s="25">
        <f>ROUND(ROUND(H60,2)*ROUND(G60,3),2)</f>
        <v>0</v>
      </c>
      <c r="O60">
        <f>(I60*21)/100</f>
        <v>0</v>
      </c>
      <c r="P60" t="s">
        <v>23</v>
      </c>
    </row>
    <row r="61" spans="1:5" ht="12.75">
      <c r="A61" s="26" t="s">
        <v>50</v>
      </c>
      <c r="E61" s="27" t="s">
        <v>103</v>
      </c>
    </row>
    <row r="62" spans="1:5" ht="12.75">
      <c r="A62" s="30" t="s">
        <v>52</v>
      </c>
      <c r="E62" s="29" t="s">
        <v>47</v>
      </c>
    </row>
    <row r="63" spans="1:16" ht="12.75">
      <c r="A63" s="17" t="s">
        <v>45</v>
      </c>
      <c r="B63" s="21" t="s">
        <v>104</v>
      </c>
      <c r="C63" s="21" t="s">
        <v>105</v>
      </c>
      <c r="D63" s="17" t="s">
        <v>47</v>
      </c>
      <c r="E63" s="22" t="s">
        <v>106</v>
      </c>
      <c r="F63" s="23" t="s">
        <v>49</v>
      </c>
      <c r="G63" s="24">
        <v>1</v>
      </c>
      <c r="H63" s="25"/>
      <c r="I63" s="25">
        <f>ROUND(ROUND(H63,2)*ROUND(G63,3),2)</f>
        <v>0</v>
      </c>
      <c r="O63">
        <f>(I63*21)/100</f>
        <v>0</v>
      </c>
      <c r="P63" t="s">
        <v>23</v>
      </c>
    </row>
    <row r="64" spans="1:5" ht="12.75">
      <c r="A64" s="26" t="s">
        <v>50</v>
      </c>
      <c r="E64" s="27" t="s">
        <v>107</v>
      </c>
    </row>
    <row r="65" spans="1:5" ht="12.75">
      <c r="A65" s="30" t="s">
        <v>52</v>
      </c>
      <c r="E65" s="29" t="s">
        <v>47</v>
      </c>
    </row>
    <row r="66" spans="1:16" ht="12.75">
      <c r="A66" s="17" t="s">
        <v>45</v>
      </c>
      <c r="B66" s="21" t="s">
        <v>108</v>
      </c>
      <c r="C66" s="21" t="s">
        <v>109</v>
      </c>
      <c r="D66" s="17" t="s">
        <v>47</v>
      </c>
      <c r="E66" s="22" t="s">
        <v>106</v>
      </c>
      <c r="F66" s="23" t="s">
        <v>73</v>
      </c>
      <c r="G66" s="24">
        <v>2</v>
      </c>
      <c r="H66" s="25"/>
      <c r="I66" s="25">
        <f>ROUND(ROUND(H66,2)*ROUND(G66,3),2)</f>
        <v>0</v>
      </c>
      <c r="O66">
        <f>(I66*21)/100</f>
        <v>0</v>
      </c>
      <c r="P66" t="s">
        <v>23</v>
      </c>
    </row>
    <row r="67" spans="1:5" ht="12.75">
      <c r="A67" s="26" t="s">
        <v>50</v>
      </c>
      <c r="E67" s="27" t="s">
        <v>110</v>
      </c>
    </row>
    <row r="68" spans="1:5" ht="12.75">
      <c r="A68" s="30" t="s">
        <v>52</v>
      </c>
      <c r="E68" s="29" t="s">
        <v>47</v>
      </c>
    </row>
    <row r="69" spans="1:16" ht="12.75">
      <c r="A69" s="17" t="s">
        <v>45</v>
      </c>
      <c r="B69" s="21" t="s">
        <v>111</v>
      </c>
      <c r="C69" s="21" t="s">
        <v>112</v>
      </c>
      <c r="D69" s="17" t="s">
        <v>47</v>
      </c>
      <c r="E69" s="22" t="s">
        <v>113</v>
      </c>
      <c r="F69" s="23" t="s">
        <v>49</v>
      </c>
      <c r="G69" s="24">
        <v>1</v>
      </c>
      <c r="H69" s="25"/>
      <c r="I69" s="25">
        <f>ROUND(ROUND(H69,2)*ROUND(G69,3),2)</f>
        <v>0</v>
      </c>
      <c r="O69">
        <f>(I69*21)/100</f>
        <v>0</v>
      </c>
      <c r="P69" t="s">
        <v>23</v>
      </c>
    </row>
    <row r="70" spans="1:5" ht="51">
      <c r="A70" s="26" t="s">
        <v>50</v>
      </c>
      <c r="E70" s="27" t="s">
        <v>114</v>
      </c>
    </row>
    <row r="71" spans="1:5" ht="12.75">
      <c r="A71" s="28" t="s">
        <v>52</v>
      </c>
      <c r="E71" s="29" t="s">
        <v>47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7"/>
  <sheetViews>
    <sheetView tabSelected="1" workbookViewId="0" topLeftCell="B1">
      <pane ySplit="7" topLeftCell="A141" activePane="bottomLeft" state="frozen"/>
      <selection pane="bottomLeft" activeCell="H170" sqref="H17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0+O8+O15+O46+O53+O63+O73+O98+O102+O109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8" t="s">
        <v>15</v>
      </c>
      <c r="D3" s="34"/>
      <c r="E3" s="10" t="s">
        <v>16</v>
      </c>
      <c r="F3" s="1"/>
      <c r="G3" s="8"/>
      <c r="H3" s="7" t="s">
        <v>115</v>
      </c>
      <c r="I3" s="31">
        <f>0+I8+I15+I46+I53+I63+I73+I98+I102+I109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9" t="s">
        <v>115</v>
      </c>
      <c r="D4" s="40"/>
      <c r="E4" s="13" t="s">
        <v>116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7" t="s">
        <v>26</v>
      </c>
      <c r="B5" s="37" t="s">
        <v>28</v>
      </c>
      <c r="C5" s="37" t="s">
        <v>30</v>
      </c>
      <c r="D5" s="37" t="s">
        <v>31</v>
      </c>
      <c r="E5" s="37" t="s">
        <v>32</v>
      </c>
      <c r="F5" s="37" t="s">
        <v>34</v>
      </c>
      <c r="G5" s="37" t="s">
        <v>36</v>
      </c>
      <c r="H5" s="37" t="s">
        <v>38</v>
      </c>
      <c r="I5" s="37"/>
      <c r="O5" t="s">
        <v>21</v>
      </c>
      <c r="P5" t="s">
        <v>23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0+I9+I12</f>
        <v>0</v>
      </c>
      <c r="R8">
        <f>0+O9+O12</f>
        <v>0</v>
      </c>
    </row>
    <row r="9" spans="1:16" ht="25.5">
      <c r="A9" s="17" t="s">
        <v>45</v>
      </c>
      <c r="B9" s="21" t="s">
        <v>29</v>
      </c>
      <c r="C9" s="21" t="s">
        <v>117</v>
      </c>
      <c r="D9" s="17" t="s">
        <v>47</v>
      </c>
      <c r="E9" s="22" t="s">
        <v>118</v>
      </c>
      <c r="F9" s="23" t="s">
        <v>119</v>
      </c>
      <c r="G9" s="24">
        <v>1499.92</v>
      </c>
      <c r="H9" s="25"/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47</v>
      </c>
    </row>
    <row r="11" spans="1:5" ht="63.75">
      <c r="A11" s="30" t="s">
        <v>52</v>
      </c>
      <c r="E11" s="29" t="s">
        <v>120</v>
      </c>
    </row>
    <row r="12" spans="1:16" ht="25.5">
      <c r="A12" s="17" t="s">
        <v>45</v>
      </c>
      <c r="B12" s="21" t="s">
        <v>23</v>
      </c>
      <c r="C12" s="21" t="s">
        <v>121</v>
      </c>
      <c r="D12" s="17" t="s">
        <v>47</v>
      </c>
      <c r="E12" s="22" t="s">
        <v>122</v>
      </c>
      <c r="F12" s="23" t="s">
        <v>119</v>
      </c>
      <c r="G12" s="24">
        <v>84.538</v>
      </c>
      <c r="H12" s="25"/>
      <c r="I12" s="25">
        <f>ROUND(ROUND(H12,2)*ROUND(G12,3),2)</f>
        <v>0</v>
      </c>
      <c r="O12">
        <f>(I12*21)/100</f>
        <v>0</v>
      </c>
      <c r="P12" t="s">
        <v>23</v>
      </c>
    </row>
    <row r="13" spans="1:5" ht="12.75">
      <c r="A13" s="26" t="s">
        <v>50</v>
      </c>
      <c r="E13" s="27" t="s">
        <v>47</v>
      </c>
    </row>
    <row r="14" spans="1:5" ht="12.75">
      <c r="A14" s="28" t="s">
        <v>52</v>
      </c>
      <c r="E14" s="29" t="s">
        <v>123</v>
      </c>
    </row>
    <row r="15" spans="1:18" ht="12.75" customHeight="1">
      <c r="A15" s="5" t="s">
        <v>43</v>
      </c>
      <c r="B15" s="5"/>
      <c r="C15" s="32" t="s">
        <v>29</v>
      </c>
      <c r="D15" s="5"/>
      <c r="E15" s="19" t="s">
        <v>124</v>
      </c>
      <c r="F15" s="5"/>
      <c r="G15" s="5"/>
      <c r="H15" s="5"/>
      <c r="I15" s="33">
        <f>0+Q15</f>
        <v>0</v>
      </c>
      <c r="O15">
        <f>0+R15</f>
        <v>0</v>
      </c>
      <c r="Q15">
        <f>0+I16+I19+I22+I25+I28+I31+I34+I37+I40+I43</f>
        <v>0</v>
      </c>
      <c r="R15">
        <f>0+O16+O19+O22+O25+O28+O31+O34+O37+O40+O43</f>
        <v>0</v>
      </c>
    </row>
    <row r="16" spans="1:16" ht="25.5">
      <c r="A16" s="17" t="s">
        <v>45</v>
      </c>
      <c r="B16" s="21" t="s">
        <v>22</v>
      </c>
      <c r="C16" s="21" t="s">
        <v>125</v>
      </c>
      <c r="D16" s="17" t="s">
        <v>47</v>
      </c>
      <c r="E16" s="22" t="s">
        <v>126</v>
      </c>
      <c r="F16" s="23" t="s">
        <v>127</v>
      </c>
      <c r="G16" s="24">
        <v>35.224</v>
      </c>
      <c r="H16" s="25"/>
      <c r="I16" s="25">
        <f>ROUND(ROUND(H16,2)*ROUND(G16,3),2)</f>
        <v>0</v>
      </c>
      <c r="O16">
        <f>(I16*21)/100</f>
        <v>0</v>
      </c>
      <c r="P16" t="s">
        <v>23</v>
      </c>
    </row>
    <row r="17" spans="1:5" ht="12.75">
      <c r="A17" s="26" t="s">
        <v>50</v>
      </c>
      <c r="E17" s="27" t="s">
        <v>128</v>
      </c>
    </row>
    <row r="18" spans="1:5" ht="89.25">
      <c r="A18" s="30" t="s">
        <v>52</v>
      </c>
      <c r="E18" s="29" t="s">
        <v>129</v>
      </c>
    </row>
    <row r="19" spans="1:16" ht="12.75">
      <c r="A19" s="17" t="s">
        <v>45</v>
      </c>
      <c r="B19" s="21" t="s">
        <v>33</v>
      </c>
      <c r="C19" s="21" t="s">
        <v>130</v>
      </c>
      <c r="D19" s="17" t="s">
        <v>47</v>
      </c>
      <c r="E19" s="22" t="s">
        <v>131</v>
      </c>
      <c r="F19" s="23" t="s">
        <v>127</v>
      </c>
      <c r="G19" s="24">
        <v>157.941</v>
      </c>
      <c r="H19" s="25"/>
      <c r="I19" s="25">
        <f>ROUND(ROUND(H19,2)*ROUND(G19,3),2)</f>
        <v>0</v>
      </c>
      <c r="O19">
        <f>(I19*21)/100</f>
        <v>0</v>
      </c>
      <c r="P19" t="s">
        <v>23</v>
      </c>
    </row>
    <row r="20" spans="1:5" ht="25.5">
      <c r="A20" s="26" t="s">
        <v>50</v>
      </c>
      <c r="E20" s="27" t="s">
        <v>132</v>
      </c>
    </row>
    <row r="21" spans="1:5" ht="12.75">
      <c r="A21" s="30" t="s">
        <v>52</v>
      </c>
      <c r="E21" s="29" t="s">
        <v>133</v>
      </c>
    </row>
    <row r="22" spans="1:16" ht="12.75">
      <c r="A22" s="17" t="s">
        <v>45</v>
      </c>
      <c r="B22" s="21" t="s">
        <v>35</v>
      </c>
      <c r="C22" s="21" t="s">
        <v>134</v>
      </c>
      <c r="D22" s="17" t="s">
        <v>47</v>
      </c>
      <c r="E22" s="22" t="s">
        <v>135</v>
      </c>
      <c r="F22" s="23" t="s">
        <v>127</v>
      </c>
      <c r="G22" s="24">
        <v>522.242</v>
      </c>
      <c r="H22" s="25"/>
      <c r="I22" s="25">
        <f>ROUND(ROUND(H22,2)*ROUND(G22,3),2)</f>
        <v>0</v>
      </c>
      <c r="O22">
        <f>(I22*21)/100</f>
        <v>0</v>
      </c>
      <c r="P22" t="s">
        <v>23</v>
      </c>
    </row>
    <row r="23" spans="1:5" ht="12.75">
      <c r="A23" s="26" t="s">
        <v>50</v>
      </c>
      <c r="E23" s="27" t="s">
        <v>136</v>
      </c>
    </row>
    <row r="24" spans="1:5" ht="12.75">
      <c r="A24" s="30" t="s">
        <v>52</v>
      </c>
      <c r="E24" s="29" t="s">
        <v>137</v>
      </c>
    </row>
    <row r="25" spans="1:16" ht="12.75">
      <c r="A25" s="17" t="s">
        <v>138</v>
      </c>
      <c r="B25" s="21" t="s">
        <v>37</v>
      </c>
      <c r="C25" s="21" t="s">
        <v>139</v>
      </c>
      <c r="D25" s="17" t="s">
        <v>59</v>
      </c>
      <c r="E25" s="22" t="s">
        <v>140</v>
      </c>
      <c r="F25" s="23" t="s">
        <v>127</v>
      </c>
      <c r="G25" s="24">
        <v>522.242</v>
      </c>
      <c r="H25" s="25"/>
      <c r="I25" s="25">
        <f>ROUND(ROUND(H25,2)*ROUND(G25,3),2)</f>
        <v>0</v>
      </c>
      <c r="O25">
        <f>(I25*21)/100</f>
        <v>0</v>
      </c>
      <c r="P25" t="s">
        <v>23</v>
      </c>
    </row>
    <row r="26" spans="1:5" ht="12.75">
      <c r="A26" s="26" t="s">
        <v>50</v>
      </c>
      <c r="E26" s="27" t="s">
        <v>47</v>
      </c>
    </row>
    <row r="27" spans="1:5" ht="12.75">
      <c r="A27" s="30" t="s">
        <v>52</v>
      </c>
      <c r="E27" s="29" t="s">
        <v>47</v>
      </c>
    </row>
    <row r="28" spans="1:16" ht="12.75">
      <c r="A28" s="17" t="s">
        <v>45</v>
      </c>
      <c r="B28" s="21" t="s">
        <v>66</v>
      </c>
      <c r="C28" s="21" t="s">
        <v>141</v>
      </c>
      <c r="D28" s="17" t="s">
        <v>47</v>
      </c>
      <c r="E28" s="22" t="s">
        <v>142</v>
      </c>
      <c r="F28" s="23" t="s">
        <v>127</v>
      </c>
      <c r="G28" s="24">
        <v>69.777</v>
      </c>
      <c r="H28" s="25"/>
      <c r="I28" s="25">
        <f>ROUND(ROUND(H28,2)*ROUND(G28,3),2)</f>
        <v>0</v>
      </c>
      <c r="O28">
        <f>(I28*21)/100</f>
        <v>0</v>
      </c>
      <c r="P28" t="s">
        <v>23</v>
      </c>
    </row>
    <row r="29" spans="1:5" ht="12.75">
      <c r="A29" s="26" t="s">
        <v>50</v>
      </c>
      <c r="E29" s="27" t="s">
        <v>47</v>
      </c>
    </row>
    <row r="30" spans="1:5" ht="51">
      <c r="A30" s="30" t="s">
        <v>52</v>
      </c>
      <c r="E30" s="29" t="s">
        <v>143</v>
      </c>
    </row>
    <row r="31" spans="1:16" ht="12.75">
      <c r="A31" s="17" t="s">
        <v>138</v>
      </c>
      <c r="B31" s="21" t="s">
        <v>70</v>
      </c>
      <c r="C31" s="21" t="s">
        <v>139</v>
      </c>
      <c r="D31" s="17" t="s">
        <v>61</v>
      </c>
      <c r="E31" s="22" t="s">
        <v>140</v>
      </c>
      <c r="F31" s="23" t="s">
        <v>127</v>
      </c>
      <c r="G31" s="24">
        <v>69.777</v>
      </c>
      <c r="H31" s="25"/>
      <c r="I31" s="25">
        <f>ROUND(ROUND(H31,2)*ROUND(G31,3),2)</f>
        <v>0</v>
      </c>
      <c r="O31">
        <f>(I31*21)/100</f>
        <v>0</v>
      </c>
      <c r="P31" t="s">
        <v>23</v>
      </c>
    </row>
    <row r="32" spans="1:5" ht="12.75">
      <c r="A32" s="26" t="s">
        <v>50</v>
      </c>
      <c r="E32" s="27" t="s">
        <v>47</v>
      </c>
    </row>
    <row r="33" spans="1:5" ht="12.75">
      <c r="A33" s="30" t="s">
        <v>52</v>
      </c>
      <c r="E33" s="29" t="s">
        <v>47</v>
      </c>
    </row>
    <row r="34" spans="1:16" ht="12.75">
      <c r="A34" s="17" t="s">
        <v>45</v>
      </c>
      <c r="B34" s="21" t="s">
        <v>40</v>
      </c>
      <c r="C34" s="21" t="s">
        <v>144</v>
      </c>
      <c r="D34" s="17" t="s">
        <v>47</v>
      </c>
      <c r="E34" s="22" t="s">
        <v>145</v>
      </c>
      <c r="F34" s="23" t="s">
        <v>127</v>
      </c>
      <c r="G34" s="24">
        <v>157.941</v>
      </c>
      <c r="H34" s="25"/>
      <c r="I34" s="25">
        <f>ROUND(ROUND(H34,2)*ROUND(G34,3),2)</f>
        <v>0</v>
      </c>
      <c r="O34">
        <f>(I34*21)/100</f>
        <v>0</v>
      </c>
      <c r="P34" t="s">
        <v>23</v>
      </c>
    </row>
    <row r="35" spans="1:5" ht="12.75">
      <c r="A35" s="26" t="s">
        <v>50</v>
      </c>
      <c r="E35" s="27" t="s">
        <v>146</v>
      </c>
    </row>
    <row r="36" spans="1:5" ht="12.75">
      <c r="A36" s="30" t="s">
        <v>52</v>
      </c>
      <c r="E36" s="29" t="s">
        <v>133</v>
      </c>
    </row>
    <row r="37" spans="1:16" ht="12.75">
      <c r="A37" s="17" t="s">
        <v>45</v>
      </c>
      <c r="B37" s="21" t="s">
        <v>42</v>
      </c>
      <c r="C37" s="21" t="s">
        <v>147</v>
      </c>
      <c r="D37" s="17" t="s">
        <v>47</v>
      </c>
      <c r="E37" s="22" t="s">
        <v>148</v>
      </c>
      <c r="F37" s="23" t="s">
        <v>127</v>
      </c>
      <c r="G37" s="24">
        <v>58.384</v>
      </c>
      <c r="H37" s="25"/>
      <c r="I37" s="25">
        <f>ROUND(ROUND(H37,2)*ROUND(G37,3),2)</f>
        <v>0</v>
      </c>
      <c r="O37">
        <f>(I37*21)/100</f>
        <v>0</v>
      </c>
      <c r="P37" t="s">
        <v>23</v>
      </c>
    </row>
    <row r="38" spans="1:5" ht="12.75">
      <c r="A38" s="26" t="s">
        <v>50</v>
      </c>
      <c r="E38" s="27" t="s">
        <v>47</v>
      </c>
    </row>
    <row r="39" spans="1:5" ht="12.75">
      <c r="A39" s="30" t="s">
        <v>52</v>
      </c>
      <c r="E39" s="29" t="s">
        <v>149</v>
      </c>
    </row>
    <row r="40" spans="1:16" ht="12.75">
      <c r="A40" s="17" t="s">
        <v>45</v>
      </c>
      <c r="B40" s="21" t="s">
        <v>78</v>
      </c>
      <c r="C40" s="21" t="s">
        <v>150</v>
      </c>
      <c r="D40" s="17" t="s">
        <v>47</v>
      </c>
      <c r="E40" s="22" t="s">
        <v>151</v>
      </c>
      <c r="F40" s="23" t="s">
        <v>127</v>
      </c>
      <c r="G40" s="24">
        <v>57</v>
      </c>
      <c r="H40" s="25"/>
      <c r="I40" s="25">
        <f>ROUND(ROUND(H40,2)*ROUND(G40,3),2)</f>
        <v>0</v>
      </c>
      <c r="O40">
        <f>(I40*21)/100</f>
        <v>0</v>
      </c>
      <c r="P40" t="s">
        <v>23</v>
      </c>
    </row>
    <row r="41" spans="1:5" ht="12.75">
      <c r="A41" s="26" t="s">
        <v>50</v>
      </c>
      <c r="E41" s="27" t="s">
        <v>47</v>
      </c>
    </row>
    <row r="42" spans="1:5" ht="12.75">
      <c r="A42" s="30" t="s">
        <v>52</v>
      </c>
      <c r="E42" s="29" t="s">
        <v>152</v>
      </c>
    </row>
    <row r="43" spans="1:16" ht="12.75">
      <c r="A43" s="17" t="s">
        <v>45</v>
      </c>
      <c r="B43" s="21" t="s">
        <v>82</v>
      </c>
      <c r="C43" s="21" t="s">
        <v>153</v>
      </c>
      <c r="D43" s="17" t="s">
        <v>47</v>
      </c>
      <c r="E43" s="22" t="s">
        <v>154</v>
      </c>
      <c r="F43" s="23" t="s">
        <v>155</v>
      </c>
      <c r="G43" s="24">
        <v>314.136</v>
      </c>
      <c r="H43" s="25"/>
      <c r="I43" s="25">
        <f>ROUND(ROUND(H43,2)*ROUND(G43,3),2)</f>
        <v>0</v>
      </c>
      <c r="O43">
        <f>(I43*21)/100</f>
        <v>0</v>
      </c>
      <c r="P43" t="s">
        <v>23</v>
      </c>
    </row>
    <row r="44" spans="1:5" ht="12.75">
      <c r="A44" s="26" t="s">
        <v>50</v>
      </c>
      <c r="E44" s="27" t="s">
        <v>47</v>
      </c>
    </row>
    <row r="45" spans="1:5" ht="38.25">
      <c r="A45" s="28" t="s">
        <v>52</v>
      </c>
      <c r="E45" s="29" t="s">
        <v>156</v>
      </c>
    </row>
    <row r="46" spans="1:18" ht="12.75" customHeight="1">
      <c r="A46" s="5" t="s">
        <v>43</v>
      </c>
      <c r="B46" s="5"/>
      <c r="C46" s="32" t="s">
        <v>23</v>
      </c>
      <c r="D46" s="5"/>
      <c r="E46" s="19" t="s">
        <v>157</v>
      </c>
      <c r="F46" s="5"/>
      <c r="G46" s="5"/>
      <c r="H46" s="5"/>
      <c r="I46" s="33">
        <f>0+Q46</f>
        <v>0</v>
      </c>
      <c r="O46">
        <f>0+R46</f>
        <v>0</v>
      </c>
      <c r="Q46">
        <f>0+I47+I50</f>
        <v>0</v>
      </c>
      <c r="R46">
        <f>0+O47+O50</f>
        <v>0</v>
      </c>
    </row>
    <row r="47" spans="1:16" ht="12.75">
      <c r="A47" s="17" t="s">
        <v>45</v>
      </c>
      <c r="B47" s="21" t="s">
        <v>85</v>
      </c>
      <c r="C47" s="21" t="s">
        <v>158</v>
      </c>
      <c r="D47" s="17" t="s">
        <v>47</v>
      </c>
      <c r="E47" s="22" t="s">
        <v>159</v>
      </c>
      <c r="F47" s="23" t="s">
        <v>155</v>
      </c>
      <c r="G47" s="24">
        <v>92.7</v>
      </c>
      <c r="H47" s="25"/>
      <c r="I47" s="25">
        <f>ROUND(ROUND(H47,2)*ROUND(G47,3),2)</f>
        <v>0</v>
      </c>
      <c r="O47">
        <f>(I47*21)/100</f>
        <v>0</v>
      </c>
      <c r="P47" t="s">
        <v>23</v>
      </c>
    </row>
    <row r="48" spans="1:5" ht="12.75">
      <c r="A48" s="26" t="s">
        <v>50</v>
      </c>
      <c r="E48" s="27" t="s">
        <v>160</v>
      </c>
    </row>
    <row r="49" spans="1:5" ht="76.5">
      <c r="A49" s="30" t="s">
        <v>52</v>
      </c>
      <c r="E49" s="29" t="s">
        <v>161</v>
      </c>
    </row>
    <row r="50" spans="1:16" ht="12.75">
      <c r="A50" s="17" t="s">
        <v>45</v>
      </c>
      <c r="B50" s="21" t="s">
        <v>89</v>
      </c>
      <c r="C50" s="21" t="s">
        <v>162</v>
      </c>
      <c r="D50" s="17" t="s">
        <v>47</v>
      </c>
      <c r="E50" s="22" t="s">
        <v>163</v>
      </c>
      <c r="F50" s="23" t="s">
        <v>155</v>
      </c>
      <c r="G50" s="24">
        <v>15</v>
      </c>
      <c r="H50" s="25"/>
      <c r="I50" s="25">
        <f>ROUND(ROUND(H50,2)*ROUND(G50,3),2)</f>
        <v>0</v>
      </c>
      <c r="O50">
        <f>(I50*21)/100</f>
        <v>0</v>
      </c>
      <c r="P50" t="s">
        <v>23</v>
      </c>
    </row>
    <row r="51" spans="1:5" ht="12.75">
      <c r="A51" s="26" t="s">
        <v>50</v>
      </c>
      <c r="E51" s="27" t="s">
        <v>164</v>
      </c>
    </row>
    <row r="52" spans="1:5" ht="12.75">
      <c r="A52" s="28" t="s">
        <v>52</v>
      </c>
      <c r="E52" s="29" t="s">
        <v>165</v>
      </c>
    </row>
    <row r="53" spans="1:18" ht="12.75" customHeight="1">
      <c r="A53" s="5" t="s">
        <v>43</v>
      </c>
      <c r="B53" s="5"/>
      <c r="C53" s="32" t="s">
        <v>22</v>
      </c>
      <c r="D53" s="5"/>
      <c r="E53" s="19" t="s">
        <v>166</v>
      </c>
      <c r="F53" s="5"/>
      <c r="G53" s="5"/>
      <c r="H53" s="5"/>
      <c r="I53" s="33">
        <f>0+Q53</f>
        <v>0</v>
      </c>
      <c r="O53">
        <f>0+R53</f>
        <v>0</v>
      </c>
      <c r="Q53">
        <f>0+I54+I57+I60</f>
        <v>0</v>
      </c>
      <c r="R53">
        <f>0+O54+O57+O60</f>
        <v>0</v>
      </c>
    </row>
    <row r="54" spans="1:16" ht="25.5">
      <c r="A54" s="17" t="s">
        <v>45</v>
      </c>
      <c r="B54" s="21" t="s">
        <v>91</v>
      </c>
      <c r="C54" s="21" t="s">
        <v>167</v>
      </c>
      <c r="D54" s="17" t="s">
        <v>47</v>
      </c>
      <c r="E54" s="22" t="s">
        <v>168</v>
      </c>
      <c r="F54" s="23" t="s">
        <v>127</v>
      </c>
      <c r="G54" s="24">
        <v>28</v>
      </c>
      <c r="H54" s="25"/>
      <c r="I54" s="25">
        <f>ROUND(ROUND(H54,2)*ROUND(G54,3),2)</f>
        <v>0</v>
      </c>
      <c r="O54">
        <f>(I54*21)/100</f>
        <v>0</v>
      </c>
      <c r="P54" t="s">
        <v>23</v>
      </c>
    </row>
    <row r="55" spans="1:5" ht="12.75">
      <c r="A55" s="26" t="s">
        <v>50</v>
      </c>
      <c r="E55" s="27" t="s">
        <v>47</v>
      </c>
    </row>
    <row r="56" spans="1:5" ht="51">
      <c r="A56" s="30" t="s">
        <v>52</v>
      </c>
      <c r="E56" s="29" t="s">
        <v>169</v>
      </c>
    </row>
    <row r="57" spans="1:16" ht="12.75">
      <c r="A57" s="17" t="s">
        <v>45</v>
      </c>
      <c r="B57" s="21" t="s">
        <v>95</v>
      </c>
      <c r="C57" s="21" t="s">
        <v>170</v>
      </c>
      <c r="D57" s="17" t="s">
        <v>47</v>
      </c>
      <c r="E57" s="22" t="s">
        <v>171</v>
      </c>
      <c r="F57" s="23" t="s">
        <v>127</v>
      </c>
      <c r="G57" s="24">
        <v>12.777</v>
      </c>
      <c r="H57" s="25"/>
      <c r="I57" s="25">
        <f>ROUND(ROUND(H57,2)*ROUND(G57,3),2)</f>
        <v>0</v>
      </c>
      <c r="O57">
        <f>(I57*21)/100</f>
        <v>0</v>
      </c>
      <c r="P57" t="s">
        <v>23</v>
      </c>
    </row>
    <row r="58" spans="1:5" ht="12.75">
      <c r="A58" s="26" t="s">
        <v>50</v>
      </c>
      <c r="E58" s="27" t="s">
        <v>172</v>
      </c>
    </row>
    <row r="59" spans="1:5" ht="12.75">
      <c r="A59" s="30" t="s">
        <v>52</v>
      </c>
      <c r="E59" s="29" t="s">
        <v>173</v>
      </c>
    </row>
    <row r="60" spans="1:16" ht="12.75">
      <c r="A60" s="17" t="s">
        <v>45</v>
      </c>
      <c r="B60" s="21" t="s">
        <v>99</v>
      </c>
      <c r="C60" s="21" t="s">
        <v>174</v>
      </c>
      <c r="D60" s="17" t="s">
        <v>47</v>
      </c>
      <c r="E60" s="22" t="s">
        <v>175</v>
      </c>
      <c r="F60" s="23" t="s">
        <v>119</v>
      </c>
      <c r="G60" s="24">
        <v>2.3</v>
      </c>
      <c r="H60" s="25"/>
      <c r="I60" s="25">
        <f>ROUND(ROUND(H60,2)*ROUND(G60,3),2)</f>
        <v>0</v>
      </c>
      <c r="O60">
        <f>(I60*21)/100</f>
        <v>0</v>
      </c>
      <c r="P60" t="s">
        <v>23</v>
      </c>
    </row>
    <row r="61" spans="1:5" ht="12.75">
      <c r="A61" s="26" t="s">
        <v>50</v>
      </c>
      <c r="E61" s="27" t="s">
        <v>176</v>
      </c>
    </row>
    <row r="62" spans="1:5" ht="12.75">
      <c r="A62" s="28" t="s">
        <v>52</v>
      </c>
      <c r="E62" s="29" t="s">
        <v>177</v>
      </c>
    </row>
    <row r="63" spans="1:18" ht="12.75" customHeight="1">
      <c r="A63" s="5" t="s">
        <v>43</v>
      </c>
      <c r="B63" s="5"/>
      <c r="C63" s="32" t="s">
        <v>33</v>
      </c>
      <c r="D63" s="5"/>
      <c r="E63" s="19" t="s">
        <v>178</v>
      </c>
      <c r="F63" s="5"/>
      <c r="G63" s="5"/>
      <c r="H63" s="5"/>
      <c r="I63" s="33">
        <f>0+Q63</f>
        <v>0</v>
      </c>
      <c r="O63">
        <f>0+R63</f>
        <v>0</v>
      </c>
      <c r="Q63">
        <f>0+I64+I67+I70</f>
        <v>0</v>
      </c>
      <c r="R63">
        <f>0+O64+O67+O70</f>
        <v>0</v>
      </c>
    </row>
    <row r="64" spans="1:16" ht="12.75">
      <c r="A64" s="17" t="s">
        <v>45</v>
      </c>
      <c r="B64" s="21" t="s">
        <v>101</v>
      </c>
      <c r="C64" s="21" t="s">
        <v>179</v>
      </c>
      <c r="D64" s="17" t="s">
        <v>47</v>
      </c>
      <c r="E64" s="22" t="s">
        <v>180</v>
      </c>
      <c r="F64" s="23" t="s">
        <v>127</v>
      </c>
      <c r="G64" s="24">
        <v>0.13</v>
      </c>
      <c r="H64" s="25"/>
      <c r="I64" s="25">
        <f>ROUND(ROUND(H64,2)*ROUND(G64,3),2)</f>
        <v>0</v>
      </c>
      <c r="O64">
        <f>(I64*21)/100</f>
        <v>0</v>
      </c>
      <c r="P64" t="s">
        <v>23</v>
      </c>
    </row>
    <row r="65" spans="1:5" ht="12.75">
      <c r="A65" s="26" t="s">
        <v>50</v>
      </c>
      <c r="E65" s="27" t="s">
        <v>181</v>
      </c>
    </row>
    <row r="66" spans="1:5" ht="12.75">
      <c r="A66" s="30" t="s">
        <v>52</v>
      </c>
      <c r="E66" s="29" t="s">
        <v>182</v>
      </c>
    </row>
    <row r="67" spans="1:16" ht="12.75">
      <c r="A67" s="17" t="s">
        <v>45</v>
      </c>
      <c r="B67" s="21" t="s">
        <v>104</v>
      </c>
      <c r="C67" s="21" t="s">
        <v>183</v>
      </c>
      <c r="D67" s="17" t="s">
        <v>47</v>
      </c>
      <c r="E67" s="22" t="s">
        <v>184</v>
      </c>
      <c r="F67" s="23" t="s">
        <v>127</v>
      </c>
      <c r="G67" s="24">
        <v>4.428</v>
      </c>
      <c r="H67" s="25"/>
      <c r="I67" s="25">
        <f>ROUND(ROUND(H67,2)*ROUND(G67,3),2)</f>
        <v>0</v>
      </c>
      <c r="O67">
        <f>(I67*21)/100</f>
        <v>0</v>
      </c>
      <c r="P67" t="s">
        <v>23</v>
      </c>
    </row>
    <row r="68" spans="1:5" ht="12.75">
      <c r="A68" s="26" t="s">
        <v>50</v>
      </c>
      <c r="E68" s="27" t="s">
        <v>185</v>
      </c>
    </row>
    <row r="69" spans="1:5" ht="12.75">
      <c r="A69" s="30" t="s">
        <v>52</v>
      </c>
      <c r="E69" s="29" t="s">
        <v>186</v>
      </c>
    </row>
    <row r="70" spans="1:16" ht="12.75">
      <c r="A70" s="17" t="s">
        <v>45</v>
      </c>
      <c r="B70" s="21" t="s">
        <v>108</v>
      </c>
      <c r="C70" s="21" t="s">
        <v>187</v>
      </c>
      <c r="D70" s="17" t="s">
        <v>47</v>
      </c>
      <c r="E70" s="22" t="s">
        <v>188</v>
      </c>
      <c r="F70" s="23" t="s">
        <v>155</v>
      </c>
      <c r="G70" s="24">
        <v>1.3</v>
      </c>
      <c r="H70" s="25"/>
      <c r="I70" s="25">
        <f>ROUND(ROUND(H70,2)*ROUND(G70,3),2)</f>
        <v>0</v>
      </c>
      <c r="O70">
        <f>(I70*21)/100</f>
        <v>0</v>
      </c>
      <c r="P70" t="s">
        <v>23</v>
      </c>
    </row>
    <row r="71" spans="1:5" ht="25.5">
      <c r="A71" s="26" t="s">
        <v>50</v>
      </c>
      <c r="E71" s="27" t="s">
        <v>189</v>
      </c>
    </row>
    <row r="72" spans="1:5" ht="12.75">
      <c r="A72" s="28" t="s">
        <v>52</v>
      </c>
      <c r="E72" s="29" t="s">
        <v>190</v>
      </c>
    </row>
    <row r="73" spans="1:18" ht="12.75" customHeight="1">
      <c r="A73" s="5" t="s">
        <v>43</v>
      </c>
      <c r="B73" s="5"/>
      <c r="C73" s="32" t="s">
        <v>35</v>
      </c>
      <c r="D73" s="5"/>
      <c r="E73" s="19" t="s">
        <v>191</v>
      </c>
      <c r="F73" s="5"/>
      <c r="G73" s="5"/>
      <c r="H73" s="5"/>
      <c r="I73" s="33">
        <f>0+Q73</f>
        <v>0</v>
      </c>
      <c r="O73">
        <f>0+R73</f>
        <v>0</v>
      </c>
      <c r="Q73">
        <f>0+I74+I77+I80+I83+I86+I89+I92+I95</f>
        <v>0</v>
      </c>
      <c r="R73">
        <f>0+O74+O77+O80+O83+O86+O89+O92+O95</f>
        <v>0</v>
      </c>
    </row>
    <row r="74" spans="1:16" ht="12.75">
      <c r="A74" s="17" t="s">
        <v>45</v>
      </c>
      <c r="B74" s="21" t="s">
        <v>111</v>
      </c>
      <c r="C74" s="21" t="s">
        <v>192</v>
      </c>
      <c r="D74" s="17" t="s">
        <v>47</v>
      </c>
      <c r="E74" s="22" t="s">
        <v>193</v>
      </c>
      <c r="F74" s="23" t="s">
        <v>155</v>
      </c>
      <c r="G74" s="24">
        <v>314.136</v>
      </c>
      <c r="H74" s="25"/>
      <c r="I74" s="25">
        <f>ROUND(ROUND(H74,2)*ROUND(G74,3),2)</f>
        <v>0</v>
      </c>
      <c r="O74">
        <f>(I74*21)/100</f>
        <v>0</v>
      </c>
      <c r="P74" t="s">
        <v>23</v>
      </c>
    </row>
    <row r="75" spans="1:5" ht="12.75">
      <c r="A75" s="26" t="s">
        <v>50</v>
      </c>
      <c r="E75" s="27" t="s">
        <v>194</v>
      </c>
    </row>
    <row r="76" spans="1:5" ht="38.25">
      <c r="A76" s="30" t="s">
        <v>52</v>
      </c>
      <c r="E76" s="29" t="s">
        <v>156</v>
      </c>
    </row>
    <row r="77" spans="1:16" ht="12.75">
      <c r="A77" s="17" t="s">
        <v>45</v>
      </c>
      <c r="B77" s="21" t="s">
        <v>195</v>
      </c>
      <c r="C77" s="21" t="s">
        <v>196</v>
      </c>
      <c r="D77" s="17" t="s">
        <v>47</v>
      </c>
      <c r="E77" s="22" t="s">
        <v>197</v>
      </c>
      <c r="F77" s="23" t="s">
        <v>155</v>
      </c>
      <c r="G77" s="24">
        <v>315.881</v>
      </c>
      <c r="H77" s="25"/>
      <c r="I77" s="25">
        <f>ROUND(ROUND(H77,2)*ROUND(G77,3),2)</f>
        <v>0</v>
      </c>
      <c r="O77">
        <f>(I77*21)/100</f>
        <v>0</v>
      </c>
      <c r="P77" t="s">
        <v>23</v>
      </c>
    </row>
    <row r="78" spans="1:5" ht="25.5">
      <c r="A78" s="26" t="s">
        <v>50</v>
      </c>
      <c r="E78" s="27" t="s">
        <v>198</v>
      </c>
    </row>
    <row r="79" spans="1:5" ht="38.25">
      <c r="A79" s="30" t="s">
        <v>52</v>
      </c>
      <c r="E79" s="29" t="s">
        <v>199</v>
      </c>
    </row>
    <row r="80" spans="1:16" ht="12.75">
      <c r="A80" s="17" t="s">
        <v>45</v>
      </c>
      <c r="B80" s="21" t="s">
        <v>200</v>
      </c>
      <c r="C80" s="21" t="s">
        <v>201</v>
      </c>
      <c r="D80" s="17" t="s">
        <v>47</v>
      </c>
      <c r="E80" s="22" t="s">
        <v>202</v>
      </c>
      <c r="F80" s="23" t="s">
        <v>155</v>
      </c>
      <c r="G80" s="24">
        <v>153.461</v>
      </c>
      <c r="H80" s="25"/>
      <c r="I80" s="25">
        <f>ROUND(ROUND(H80,2)*ROUND(G80,3),2)</f>
        <v>0</v>
      </c>
      <c r="O80">
        <f>(I80*21)/100</f>
        <v>0</v>
      </c>
      <c r="P80" t="s">
        <v>23</v>
      </c>
    </row>
    <row r="81" spans="1:5" ht="12.75">
      <c r="A81" s="26" t="s">
        <v>50</v>
      </c>
      <c r="E81" s="27" t="s">
        <v>47</v>
      </c>
    </row>
    <row r="82" spans="1:5" ht="12.75">
      <c r="A82" s="30" t="s">
        <v>52</v>
      </c>
      <c r="E82" s="29" t="s">
        <v>203</v>
      </c>
    </row>
    <row r="83" spans="1:16" ht="12.75">
      <c r="A83" s="17" t="s">
        <v>45</v>
      </c>
      <c r="B83" s="21" t="s">
        <v>204</v>
      </c>
      <c r="C83" s="21" t="s">
        <v>205</v>
      </c>
      <c r="D83" s="17" t="s">
        <v>47</v>
      </c>
      <c r="E83" s="22" t="s">
        <v>206</v>
      </c>
      <c r="F83" s="23" t="s">
        <v>155</v>
      </c>
      <c r="G83" s="24">
        <v>315.881</v>
      </c>
      <c r="H83" s="25"/>
      <c r="I83" s="25">
        <f>ROUND(ROUND(H83,2)*ROUND(G83,3),2)</f>
        <v>0</v>
      </c>
      <c r="O83">
        <f>(I83*21)/100</f>
        <v>0</v>
      </c>
      <c r="P83" t="s">
        <v>23</v>
      </c>
    </row>
    <row r="84" spans="1:5" ht="12.75">
      <c r="A84" s="26" t="s">
        <v>50</v>
      </c>
      <c r="E84" s="27" t="s">
        <v>207</v>
      </c>
    </row>
    <row r="85" spans="1:5" ht="38.25">
      <c r="A85" s="30" t="s">
        <v>52</v>
      </c>
      <c r="E85" s="29" t="s">
        <v>199</v>
      </c>
    </row>
    <row r="86" spans="1:16" ht="12.75">
      <c r="A86" s="17" t="s">
        <v>45</v>
      </c>
      <c r="B86" s="21" t="s">
        <v>208</v>
      </c>
      <c r="C86" s="21" t="s">
        <v>209</v>
      </c>
      <c r="D86" s="17" t="s">
        <v>47</v>
      </c>
      <c r="E86" s="22" t="s">
        <v>210</v>
      </c>
      <c r="F86" s="23" t="s">
        <v>155</v>
      </c>
      <c r="G86" s="24">
        <v>577.654</v>
      </c>
      <c r="H86" s="25"/>
      <c r="I86" s="25">
        <f>ROUND(ROUND(H86,2)*ROUND(G86,3),2)</f>
        <v>0</v>
      </c>
      <c r="O86">
        <f>(I86*21)/100</f>
        <v>0</v>
      </c>
      <c r="P86" t="s">
        <v>23</v>
      </c>
    </row>
    <row r="87" spans="1:5" ht="12.75">
      <c r="A87" s="26" t="s">
        <v>50</v>
      </c>
      <c r="E87" s="27" t="s">
        <v>211</v>
      </c>
    </row>
    <row r="88" spans="1:5" ht="51">
      <c r="A88" s="30" t="s">
        <v>52</v>
      </c>
      <c r="E88" s="29" t="s">
        <v>212</v>
      </c>
    </row>
    <row r="89" spans="1:16" ht="25.5">
      <c r="A89" s="17" t="s">
        <v>45</v>
      </c>
      <c r="B89" s="21" t="s">
        <v>213</v>
      </c>
      <c r="C89" s="21" t="s">
        <v>214</v>
      </c>
      <c r="D89" s="17" t="s">
        <v>47</v>
      </c>
      <c r="E89" s="22" t="s">
        <v>215</v>
      </c>
      <c r="F89" s="23" t="s">
        <v>155</v>
      </c>
      <c r="G89" s="24">
        <v>457.101</v>
      </c>
      <c r="H89" s="25"/>
      <c r="I89" s="25">
        <f>ROUND(ROUND(H89,2)*ROUND(G89,3),2)</f>
        <v>0</v>
      </c>
      <c r="O89">
        <f>(I89*21)/100</f>
        <v>0</v>
      </c>
      <c r="P89" t="s">
        <v>23</v>
      </c>
    </row>
    <row r="90" spans="1:5" ht="12.75">
      <c r="A90" s="26" t="s">
        <v>50</v>
      </c>
      <c r="E90" s="27" t="s">
        <v>216</v>
      </c>
    </row>
    <row r="91" spans="1:5" ht="76.5">
      <c r="A91" s="30" t="s">
        <v>52</v>
      </c>
      <c r="E91" s="29" t="s">
        <v>217</v>
      </c>
    </row>
    <row r="92" spans="1:16" ht="12.75">
      <c r="A92" s="17" t="s">
        <v>45</v>
      </c>
      <c r="B92" s="21" t="s">
        <v>218</v>
      </c>
      <c r="C92" s="21" t="s">
        <v>219</v>
      </c>
      <c r="D92" s="17" t="s">
        <v>47</v>
      </c>
      <c r="E92" s="22" t="s">
        <v>220</v>
      </c>
      <c r="F92" s="23" t="s">
        <v>155</v>
      </c>
      <c r="G92" s="24">
        <v>282.136</v>
      </c>
      <c r="H92" s="25"/>
      <c r="I92" s="25">
        <f>ROUND(ROUND(H92,2)*ROUND(G92,3),2)</f>
        <v>0</v>
      </c>
      <c r="O92">
        <f>(I92*21)/100</f>
        <v>0</v>
      </c>
      <c r="P92" t="s">
        <v>23</v>
      </c>
    </row>
    <row r="93" spans="1:5" ht="12.75">
      <c r="A93" s="26" t="s">
        <v>50</v>
      </c>
      <c r="E93" s="27" t="s">
        <v>221</v>
      </c>
    </row>
    <row r="94" spans="1:5" ht="38.25">
      <c r="A94" s="30" t="s">
        <v>52</v>
      </c>
      <c r="E94" s="29" t="s">
        <v>222</v>
      </c>
    </row>
    <row r="95" spans="1:16" ht="12.75">
      <c r="A95" s="17" t="s">
        <v>45</v>
      </c>
      <c r="B95" s="21" t="s">
        <v>223</v>
      </c>
      <c r="C95" s="21" t="s">
        <v>224</v>
      </c>
      <c r="D95" s="17" t="s">
        <v>47</v>
      </c>
      <c r="E95" s="22" t="s">
        <v>225</v>
      </c>
      <c r="F95" s="23" t="s">
        <v>155</v>
      </c>
      <c r="G95" s="24">
        <v>295.518</v>
      </c>
      <c r="H95" s="25"/>
      <c r="I95" s="25">
        <f>ROUND(ROUND(H95,2)*ROUND(G95,3),2)</f>
        <v>0</v>
      </c>
      <c r="O95">
        <f>(I95*21)/100</f>
        <v>0</v>
      </c>
      <c r="P95" t="s">
        <v>23</v>
      </c>
    </row>
    <row r="96" spans="1:5" ht="12.75">
      <c r="A96" s="26" t="s">
        <v>50</v>
      </c>
      <c r="E96" s="27" t="s">
        <v>226</v>
      </c>
    </row>
    <row r="97" spans="1:5" ht="38.25">
      <c r="A97" s="28" t="s">
        <v>52</v>
      </c>
      <c r="E97" s="29" t="s">
        <v>227</v>
      </c>
    </row>
    <row r="98" spans="1:18" ht="12.75" customHeight="1">
      <c r="A98" s="5" t="s">
        <v>43</v>
      </c>
      <c r="B98" s="5"/>
      <c r="C98" s="32" t="s">
        <v>66</v>
      </c>
      <c r="D98" s="5"/>
      <c r="E98" s="19" t="s">
        <v>228</v>
      </c>
      <c r="F98" s="5"/>
      <c r="G98" s="5"/>
      <c r="H98" s="5"/>
      <c r="I98" s="33">
        <f>0+Q98</f>
        <v>0</v>
      </c>
      <c r="O98">
        <f>0+R98</f>
        <v>0</v>
      </c>
      <c r="Q98">
        <f>0+I99</f>
        <v>0</v>
      </c>
      <c r="R98">
        <f>0+O99</f>
        <v>0</v>
      </c>
    </row>
    <row r="99" spans="1:16" ht="25.5">
      <c r="A99" s="17" t="s">
        <v>45</v>
      </c>
      <c r="B99" s="21" t="s">
        <v>229</v>
      </c>
      <c r="C99" s="21" t="s">
        <v>230</v>
      </c>
      <c r="D99" s="17" t="s">
        <v>47</v>
      </c>
      <c r="E99" s="22" t="s">
        <v>231</v>
      </c>
      <c r="F99" s="23" t="s">
        <v>155</v>
      </c>
      <c r="G99" s="24">
        <v>6.25</v>
      </c>
      <c r="H99" s="25"/>
      <c r="I99" s="25">
        <f>ROUND(ROUND(H99,2)*ROUND(G99,3),2)</f>
        <v>0</v>
      </c>
      <c r="O99">
        <f>(I99*21)/100</f>
        <v>0</v>
      </c>
      <c r="P99" t="s">
        <v>23</v>
      </c>
    </row>
    <row r="100" spans="1:5" ht="12.75">
      <c r="A100" s="26" t="s">
        <v>50</v>
      </c>
      <c r="E100" s="27" t="s">
        <v>232</v>
      </c>
    </row>
    <row r="101" spans="1:5" ht="12.75">
      <c r="A101" s="28" t="s">
        <v>52</v>
      </c>
      <c r="E101" s="29" t="s">
        <v>233</v>
      </c>
    </row>
    <row r="102" spans="1:18" ht="12.75" customHeight="1">
      <c r="A102" s="5" t="s">
        <v>43</v>
      </c>
      <c r="B102" s="5"/>
      <c r="C102" s="32" t="s">
        <v>70</v>
      </c>
      <c r="D102" s="5"/>
      <c r="E102" s="19" t="s">
        <v>234</v>
      </c>
      <c r="F102" s="5"/>
      <c r="G102" s="5"/>
      <c r="H102" s="5"/>
      <c r="I102" s="33">
        <f>0+Q102</f>
        <v>0</v>
      </c>
      <c r="O102">
        <f>0+R102</f>
        <v>0</v>
      </c>
      <c r="Q102">
        <f>0+I103+I106</f>
        <v>0</v>
      </c>
      <c r="R102">
        <f>0+O103+O106</f>
        <v>0</v>
      </c>
    </row>
    <row r="103" spans="1:16" ht="12.75">
      <c r="A103" s="17" t="s">
        <v>45</v>
      </c>
      <c r="B103" s="21" t="s">
        <v>235</v>
      </c>
      <c r="C103" s="21" t="s">
        <v>236</v>
      </c>
      <c r="D103" s="17" t="s">
        <v>47</v>
      </c>
      <c r="E103" s="22" t="s">
        <v>237</v>
      </c>
      <c r="F103" s="23" t="s">
        <v>238</v>
      </c>
      <c r="G103" s="24">
        <v>16.75</v>
      </c>
      <c r="H103" s="25"/>
      <c r="I103" s="25">
        <f>ROUND(ROUND(H103,2)*ROUND(G103,3),2)</f>
        <v>0</v>
      </c>
      <c r="O103">
        <f>(I103*21)/100</f>
        <v>0</v>
      </c>
      <c r="P103" t="s">
        <v>23</v>
      </c>
    </row>
    <row r="104" spans="1:5" ht="12.75">
      <c r="A104" s="26" t="s">
        <v>50</v>
      </c>
      <c r="E104" s="27" t="s">
        <v>47</v>
      </c>
    </row>
    <row r="105" spans="1:5" ht="12.75">
      <c r="A105" s="30" t="s">
        <v>52</v>
      </c>
      <c r="E105" s="29" t="s">
        <v>239</v>
      </c>
    </row>
    <row r="106" spans="1:16" ht="12.75">
      <c r="A106" s="17" t="s">
        <v>45</v>
      </c>
      <c r="B106" s="21" t="s">
        <v>240</v>
      </c>
      <c r="C106" s="21" t="s">
        <v>241</v>
      </c>
      <c r="D106" s="17" t="s">
        <v>47</v>
      </c>
      <c r="E106" s="22" t="s">
        <v>242</v>
      </c>
      <c r="F106" s="23" t="s">
        <v>73</v>
      </c>
      <c r="G106" s="24">
        <v>1</v>
      </c>
      <c r="H106" s="25"/>
      <c r="I106" s="25">
        <f>ROUND(ROUND(H106,2)*ROUND(G106,3),2)</f>
        <v>0</v>
      </c>
      <c r="O106">
        <f>(I106*21)/100</f>
        <v>0</v>
      </c>
      <c r="P106" t="s">
        <v>23</v>
      </c>
    </row>
    <row r="107" spans="1:5" ht="12.75">
      <c r="A107" s="26" t="s">
        <v>50</v>
      </c>
      <c r="E107" s="27" t="s">
        <v>243</v>
      </c>
    </row>
    <row r="108" spans="1:5" ht="12.75">
      <c r="A108" s="28" t="s">
        <v>52</v>
      </c>
      <c r="E108" s="29" t="s">
        <v>244</v>
      </c>
    </row>
    <row r="109" spans="1:18" ht="12.75" customHeight="1">
      <c r="A109" s="5" t="s">
        <v>43</v>
      </c>
      <c r="B109" s="5"/>
      <c r="C109" s="32" t="s">
        <v>40</v>
      </c>
      <c r="D109" s="5"/>
      <c r="E109" s="19" t="s">
        <v>245</v>
      </c>
      <c r="F109" s="5"/>
      <c r="G109" s="5"/>
      <c r="H109" s="5"/>
      <c r="I109" s="33">
        <f>0+Q109</f>
        <v>0</v>
      </c>
      <c r="O109">
        <f>0+R109</f>
        <v>0</v>
      </c>
      <c r="Q109">
        <f>0+I110+I113+I116+I119+I122+I125+I128+I131+I134+I137+I140+I143+I146+I149+I152+I155</f>
        <v>0</v>
      </c>
      <c r="R109">
        <f>0+O110+O113+O116+O119+O122+O125+O128+O131+O134+O137+O140+O143+O146+O149+O152+O155</f>
        <v>0</v>
      </c>
    </row>
    <row r="110" spans="1:16" ht="25.5">
      <c r="A110" s="17" t="s">
        <v>45</v>
      </c>
      <c r="B110" s="21" t="s">
        <v>246</v>
      </c>
      <c r="C110" s="21" t="s">
        <v>247</v>
      </c>
      <c r="D110" s="17" t="s">
        <v>47</v>
      </c>
      <c r="E110" s="22" t="s">
        <v>248</v>
      </c>
      <c r="F110" s="23" t="s">
        <v>238</v>
      </c>
      <c r="G110" s="24">
        <v>102.313</v>
      </c>
      <c r="H110" s="25"/>
      <c r="I110" s="25">
        <f>ROUND(ROUND(H110,2)*ROUND(G110,3),2)</f>
        <v>0</v>
      </c>
      <c r="O110">
        <f>(I110*21)/100</f>
        <v>0</v>
      </c>
      <c r="P110" t="s">
        <v>23</v>
      </c>
    </row>
    <row r="111" spans="1:5" ht="12.75">
      <c r="A111" s="26" t="s">
        <v>50</v>
      </c>
      <c r="E111" s="27" t="s">
        <v>249</v>
      </c>
    </row>
    <row r="112" spans="1:5" ht="12.75">
      <c r="A112" s="30" t="s">
        <v>52</v>
      </c>
      <c r="E112" s="29" t="s">
        <v>250</v>
      </c>
    </row>
    <row r="113" spans="1:16" ht="25.5">
      <c r="A113" s="17" t="s">
        <v>45</v>
      </c>
      <c r="B113" s="21" t="s">
        <v>251</v>
      </c>
      <c r="C113" s="21" t="s">
        <v>252</v>
      </c>
      <c r="D113" s="17" t="s">
        <v>47</v>
      </c>
      <c r="E113" s="22" t="s">
        <v>253</v>
      </c>
      <c r="F113" s="23" t="s">
        <v>238</v>
      </c>
      <c r="G113" s="24">
        <v>50.81</v>
      </c>
      <c r="H113" s="25"/>
      <c r="I113" s="25">
        <f>ROUND(ROUND(H113,2)*ROUND(G113,3),2)</f>
        <v>0</v>
      </c>
      <c r="O113">
        <f>(I113*21)/100</f>
        <v>0</v>
      </c>
      <c r="P113" t="s">
        <v>23</v>
      </c>
    </row>
    <row r="114" spans="1:5" ht="12.75">
      <c r="A114" s="26" t="s">
        <v>50</v>
      </c>
      <c r="E114" s="27" t="s">
        <v>254</v>
      </c>
    </row>
    <row r="115" spans="1:5" ht="12.75">
      <c r="A115" s="30" t="s">
        <v>52</v>
      </c>
      <c r="E115" s="29" t="s">
        <v>255</v>
      </c>
    </row>
    <row r="116" spans="1:16" ht="12.75">
      <c r="A116" s="17" t="s">
        <v>45</v>
      </c>
      <c r="B116" s="21" t="s">
        <v>256</v>
      </c>
      <c r="C116" s="21" t="s">
        <v>257</v>
      </c>
      <c r="D116" s="17" t="s">
        <v>47</v>
      </c>
      <c r="E116" s="22" t="s">
        <v>258</v>
      </c>
      <c r="F116" s="23" t="s">
        <v>238</v>
      </c>
      <c r="G116" s="24">
        <v>12.5</v>
      </c>
      <c r="H116" s="25"/>
      <c r="I116" s="25">
        <f>ROUND(ROUND(H116,2)*ROUND(G116,3),2)</f>
        <v>0</v>
      </c>
      <c r="O116">
        <f>(I116*21)/100</f>
        <v>0</v>
      </c>
      <c r="P116" t="s">
        <v>23</v>
      </c>
    </row>
    <row r="117" spans="1:5" ht="12.75">
      <c r="A117" s="26" t="s">
        <v>50</v>
      </c>
      <c r="E117" s="27" t="s">
        <v>259</v>
      </c>
    </row>
    <row r="118" spans="1:5" ht="25.5">
      <c r="A118" s="30" t="s">
        <v>52</v>
      </c>
      <c r="E118" s="29" t="s">
        <v>260</v>
      </c>
    </row>
    <row r="119" spans="1:16" ht="25.5">
      <c r="A119" s="17" t="s">
        <v>45</v>
      </c>
      <c r="B119" s="21" t="s">
        <v>261</v>
      </c>
      <c r="C119" s="21" t="s">
        <v>262</v>
      </c>
      <c r="D119" s="17" t="s">
        <v>47</v>
      </c>
      <c r="E119" s="22" t="s">
        <v>263</v>
      </c>
      <c r="F119" s="23" t="s">
        <v>73</v>
      </c>
      <c r="G119" s="24">
        <v>17</v>
      </c>
      <c r="H119" s="25"/>
      <c r="I119" s="25">
        <f>ROUND(ROUND(H119,2)*ROUND(G119,3),2)</f>
        <v>0</v>
      </c>
      <c r="O119">
        <f>(I119*21)/100</f>
        <v>0</v>
      </c>
      <c r="P119" t="s">
        <v>23</v>
      </c>
    </row>
    <row r="120" spans="1:5" ht="12.75">
      <c r="A120" s="26" t="s">
        <v>50</v>
      </c>
      <c r="E120" s="27" t="s">
        <v>264</v>
      </c>
    </row>
    <row r="121" spans="1:5" ht="25.5">
      <c r="A121" s="30" t="s">
        <v>52</v>
      </c>
      <c r="E121" s="29" t="s">
        <v>265</v>
      </c>
    </row>
    <row r="122" spans="1:16" ht="12.75">
      <c r="A122" s="17" t="s">
        <v>45</v>
      </c>
      <c r="B122" s="21" t="s">
        <v>266</v>
      </c>
      <c r="C122" s="21" t="s">
        <v>267</v>
      </c>
      <c r="D122" s="17" t="s">
        <v>47</v>
      </c>
      <c r="E122" s="22" t="s">
        <v>268</v>
      </c>
      <c r="F122" s="23" t="s">
        <v>73</v>
      </c>
      <c r="G122" s="24">
        <v>2</v>
      </c>
      <c r="H122" s="25"/>
      <c r="I122" s="25">
        <f>ROUND(ROUND(H122,2)*ROUND(G122,3),2)</f>
        <v>0</v>
      </c>
      <c r="O122">
        <f>(I122*21)/100</f>
        <v>0</v>
      </c>
      <c r="P122" t="s">
        <v>23</v>
      </c>
    </row>
    <row r="123" spans="1:5" ht="12.75">
      <c r="A123" s="26" t="s">
        <v>50</v>
      </c>
      <c r="E123" s="27" t="s">
        <v>47</v>
      </c>
    </row>
    <row r="124" spans="1:5" ht="12.75">
      <c r="A124" s="30" t="s">
        <v>52</v>
      </c>
      <c r="E124" s="29" t="s">
        <v>269</v>
      </c>
    </row>
    <row r="125" spans="1:16" ht="25.5">
      <c r="A125" s="17" t="s">
        <v>45</v>
      </c>
      <c r="B125" s="21" t="s">
        <v>270</v>
      </c>
      <c r="C125" s="21" t="s">
        <v>271</v>
      </c>
      <c r="D125" s="17" t="s">
        <v>47</v>
      </c>
      <c r="E125" s="22" t="s">
        <v>272</v>
      </c>
      <c r="F125" s="23" t="s">
        <v>73</v>
      </c>
      <c r="G125" s="24">
        <v>3</v>
      </c>
      <c r="H125" s="25"/>
      <c r="I125" s="25">
        <f>ROUND(ROUND(H125,2)*ROUND(G125,3),2)</f>
        <v>0</v>
      </c>
      <c r="O125">
        <f>(I125*21)/100</f>
        <v>0</v>
      </c>
      <c r="P125" t="s">
        <v>23</v>
      </c>
    </row>
    <row r="126" spans="1:5" ht="12.75">
      <c r="A126" s="26" t="s">
        <v>50</v>
      </c>
      <c r="E126" s="27" t="s">
        <v>47</v>
      </c>
    </row>
    <row r="127" spans="1:5" ht="63.75">
      <c r="A127" s="30" t="s">
        <v>52</v>
      </c>
      <c r="E127" s="29" t="s">
        <v>273</v>
      </c>
    </row>
    <row r="128" spans="1:16" ht="25.5">
      <c r="A128" s="17" t="s">
        <v>45</v>
      </c>
      <c r="B128" s="21" t="s">
        <v>274</v>
      </c>
      <c r="C128" s="21" t="s">
        <v>275</v>
      </c>
      <c r="D128" s="17" t="s">
        <v>47</v>
      </c>
      <c r="E128" s="22" t="s">
        <v>276</v>
      </c>
      <c r="F128" s="23" t="s">
        <v>73</v>
      </c>
      <c r="G128" s="24">
        <v>3</v>
      </c>
      <c r="H128" s="25"/>
      <c r="I128" s="25">
        <f>ROUND(ROUND(H128,2)*ROUND(G128,3),2)</f>
        <v>0</v>
      </c>
      <c r="O128">
        <f>(I128*21)/100</f>
        <v>0</v>
      </c>
      <c r="P128" t="s">
        <v>23</v>
      </c>
    </row>
    <row r="129" spans="1:5" ht="12.75">
      <c r="A129" s="26" t="s">
        <v>50</v>
      </c>
      <c r="E129" s="27" t="s">
        <v>277</v>
      </c>
    </row>
    <row r="130" spans="1:5" ht="51">
      <c r="A130" s="30" t="s">
        <v>52</v>
      </c>
      <c r="E130" s="29" t="s">
        <v>278</v>
      </c>
    </row>
    <row r="131" spans="1:16" ht="12.75">
      <c r="A131" s="17" t="s">
        <v>45</v>
      </c>
      <c r="B131" s="21" t="s">
        <v>279</v>
      </c>
      <c r="C131" s="21" t="s">
        <v>280</v>
      </c>
      <c r="D131" s="17" t="s">
        <v>47</v>
      </c>
      <c r="E131" s="22" t="s">
        <v>281</v>
      </c>
      <c r="F131" s="23" t="s">
        <v>73</v>
      </c>
      <c r="G131" s="24">
        <v>2</v>
      </c>
      <c r="H131" s="25"/>
      <c r="I131" s="25">
        <f>ROUND(ROUND(H131,2)*ROUND(G131,3),2)</f>
        <v>0</v>
      </c>
      <c r="O131">
        <f>(I131*21)/100</f>
        <v>0</v>
      </c>
      <c r="P131" t="s">
        <v>23</v>
      </c>
    </row>
    <row r="132" spans="1:5" ht="12.75">
      <c r="A132" s="26" t="s">
        <v>50</v>
      </c>
      <c r="E132" s="27" t="s">
        <v>47</v>
      </c>
    </row>
    <row r="133" spans="1:5" ht="12.75">
      <c r="A133" s="30" t="s">
        <v>52</v>
      </c>
      <c r="E133" s="29" t="s">
        <v>282</v>
      </c>
    </row>
    <row r="134" spans="1:16" ht="25.5">
      <c r="A134" s="17" t="s">
        <v>45</v>
      </c>
      <c r="B134" s="21" t="s">
        <v>283</v>
      </c>
      <c r="C134" s="21" t="s">
        <v>284</v>
      </c>
      <c r="D134" s="17" t="s">
        <v>47</v>
      </c>
      <c r="E134" s="22" t="s">
        <v>285</v>
      </c>
      <c r="F134" s="23" t="s">
        <v>73</v>
      </c>
      <c r="G134" s="24">
        <v>3</v>
      </c>
      <c r="H134" s="25"/>
      <c r="I134" s="25">
        <f>ROUND(ROUND(H134,2)*ROUND(G134,3),2)</f>
        <v>0</v>
      </c>
      <c r="O134">
        <f>(I134*21)/100</f>
        <v>0</v>
      </c>
      <c r="P134" t="s">
        <v>23</v>
      </c>
    </row>
    <row r="135" spans="1:5" ht="12.75">
      <c r="A135" s="26" t="s">
        <v>50</v>
      </c>
      <c r="E135" s="27" t="s">
        <v>47</v>
      </c>
    </row>
    <row r="136" spans="1:5" ht="12.75">
      <c r="A136" s="30" t="s">
        <v>52</v>
      </c>
      <c r="E136" s="29" t="s">
        <v>286</v>
      </c>
    </row>
    <row r="137" spans="1:16" ht="12.75">
      <c r="A137" s="17" t="s">
        <v>45</v>
      </c>
      <c r="B137" s="21" t="s">
        <v>287</v>
      </c>
      <c r="C137" s="21" t="s">
        <v>288</v>
      </c>
      <c r="D137" s="17" t="s">
        <v>47</v>
      </c>
      <c r="E137" s="22" t="s">
        <v>289</v>
      </c>
      <c r="F137" s="23" t="s">
        <v>73</v>
      </c>
      <c r="G137" s="24">
        <v>3</v>
      </c>
      <c r="H137" s="25"/>
      <c r="I137" s="25">
        <f>ROUND(ROUND(H137,2)*ROUND(G137,3),2)</f>
        <v>0</v>
      </c>
      <c r="O137">
        <f>(I137*21)/100</f>
        <v>0</v>
      </c>
      <c r="P137" t="s">
        <v>23</v>
      </c>
    </row>
    <row r="138" spans="1:5" ht="12.75">
      <c r="A138" s="26" t="s">
        <v>50</v>
      </c>
      <c r="E138" s="27" t="s">
        <v>254</v>
      </c>
    </row>
    <row r="139" spans="1:5" ht="12.75">
      <c r="A139" s="30" t="s">
        <v>52</v>
      </c>
      <c r="E139" s="29" t="s">
        <v>286</v>
      </c>
    </row>
    <row r="140" spans="1:16" ht="25.5">
      <c r="A140" s="17" t="s">
        <v>45</v>
      </c>
      <c r="B140" s="21" t="s">
        <v>290</v>
      </c>
      <c r="C140" s="21" t="s">
        <v>291</v>
      </c>
      <c r="D140" s="17" t="s">
        <v>47</v>
      </c>
      <c r="E140" s="22" t="s">
        <v>292</v>
      </c>
      <c r="F140" s="23" t="s">
        <v>155</v>
      </c>
      <c r="G140" s="24">
        <v>103.51</v>
      </c>
      <c r="H140" s="25"/>
      <c r="I140" s="25">
        <f>ROUND(ROUND(H140,2)*ROUND(G140,3),2)</f>
        <v>0</v>
      </c>
      <c r="O140">
        <f>(I140*21)/100</f>
        <v>0</v>
      </c>
      <c r="P140" t="s">
        <v>23</v>
      </c>
    </row>
    <row r="141" spans="1:5" ht="12.75">
      <c r="A141" s="26" t="s">
        <v>50</v>
      </c>
      <c r="E141" s="27" t="s">
        <v>47</v>
      </c>
    </row>
    <row r="142" spans="1:5" ht="12.75">
      <c r="A142" s="30" t="s">
        <v>52</v>
      </c>
      <c r="E142" s="29" t="s">
        <v>293</v>
      </c>
    </row>
    <row r="143" spans="1:16" ht="25.5">
      <c r="A143" s="17" t="s">
        <v>45</v>
      </c>
      <c r="B143" s="21" t="s">
        <v>294</v>
      </c>
      <c r="C143" s="21" t="s">
        <v>295</v>
      </c>
      <c r="D143" s="17" t="s">
        <v>47</v>
      </c>
      <c r="E143" s="22" t="s">
        <v>296</v>
      </c>
      <c r="F143" s="23" t="s">
        <v>155</v>
      </c>
      <c r="G143" s="24">
        <v>103.51</v>
      </c>
      <c r="H143" s="25"/>
      <c r="I143" s="25">
        <f>ROUND(ROUND(H143,2)*ROUND(G143,3),2)</f>
        <v>0</v>
      </c>
      <c r="O143">
        <f>(I143*21)/100</f>
        <v>0</v>
      </c>
      <c r="P143" t="s">
        <v>23</v>
      </c>
    </row>
    <row r="144" spans="1:5" ht="12.75">
      <c r="A144" s="26" t="s">
        <v>50</v>
      </c>
      <c r="E144" s="27" t="s">
        <v>47</v>
      </c>
    </row>
    <row r="145" spans="1:5" ht="12.75">
      <c r="A145" s="30" t="s">
        <v>52</v>
      </c>
      <c r="E145" s="29" t="s">
        <v>293</v>
      </c>
    </row>
    <row r="146" spans="1:16" ht="12.75">
      <c r="A146" s="17" t="s">
        <v>45</v>
      </c>
      <c r="B146" s="21" t="s">
        <v>297</v>
      </c>
      <c r="C146" s="21" t="s">
        <v>298</v>
      </c>
      <c r="D146" s="17" t="s">
        <v>47</v>
      </c>
      <c r="E146" s="22" t="s">
        <v>299</v>
      </c>
      <c r="F146" s="23" t="s">
        <v>238</v>
      </c>
      <c r="G146" s="24">
        <v>3.3</v>
      </c>
      <c r="H146" s="25"/>
      <c r="I146" s="25">
        <f>ROUND(ROUND(H146,2)*ROUND(G146,3),2)</f>
        <v>0</v>
      </c>
      <c r="O146">
        <f>(I146*21)/100</f>
        <v>0</v>
      </c>
      <c r="P146" t="s">
        <v>23</v>
      </c>
    </row>
    <row r="147" spans="1:5" ht="12.75">
      <c r="A147" s="26" t="s">
        <v>50</v>
      </c>
      <c r="E147" s="27" t="s">
        <v>47</v>
      </c>
    </row>
    <row r="148" spans="1:5" ht="25.5">
      <c r="A148" s="30" t="s">
        <v>52</v>
      </c>
      <c r="E148" s="29" t="s">
        <v>300</v>
      </c>
    </row>
    <row r="149" spans="1:16" ht="12.75">
      <c r="A149" s="17" t="s">
        <v>45</v>
      </c>
      <c r="B149" s="21" t="s">
        <v>301</v>
      </c>
      <c r="C149" s="21" t="s">
        <v>302</v>
      </c>
      <c r="D149" s="17" t="s">
        <v>47</v>
      </c>
      <c r="E149" s="22" t="s">
        <v>303</v>
      </c>
      <c r="F149" s="23" t="s">
        <v>238</v>
      </c>
      <c r="G149" s="24">
        <v>2.5</v>
      </c>
      <c r="H149" s="25"/>
      <c r="I149" s="25">
        <f>ROUND(ROUND(H149,2)*ROUND(G149,3),2)</f>
        <v>0</v>
      </c>
      <c r="O149">
        <f>(I149*21)/100</f>
        <v>0</v>
      </c>
      <c r="P149" t="s">
        <v>23</v>
      </c>
    </row>
    <row r="150" spans="1:5" ht="12.75">
      <c r="A150" s="26" t="s">
        <v>50</v>
      </c>
      <c r="E150" s="27" t="s">
        <v>47</v>
      </c>
    </row>
    <row r="151" spans="1:5" ht="25.5">
      <c r="A151" s="30" t="s">
        <v>52</v>
      </c>
      <c r="E151" s="29" t="s">
        <v>304</v>
      </c>
    </row>
    <row r="152" spans="1:16" ht="12.75">
      <c r="A152" s="17" t="s">
        <v>45</v>
      </c>
      <c r="B152" s="21" t="s">
        <v>305</v>
      </c>
      <c r="C152" s="21" t="s">
        <v>306</v>
      </c>
      <c r="D152" s="17" t="s">
        <v>47</v>
      </c>
      <c r="E152" s="22" t="s">
        <v>307</v>
      </c>
      <c r="F152" s="23" t="s">
        <v>238</v>
      </c>
      <c r="G152" s="24">
        <v>11.595</v>
      </c>
      <c r="H152" s="25"/>
      <c r="I152" s="25">
        <f>ROUND(ROUND(H152,2)*ROUND(G152,3),2)</f>
        <v>0</v>
      </c>
      <c r="O152">
        <f>(I152*21)/100</f>
        <v>0</v>
      </c>
      <c r="P152" t="s">
        <v>23</v>
      </c>
    </row>
    <row r="153" spans="1:5" ht="12.75">
      <c r="A153" s="26" t="s">
        <v>50</v>
      </c>
      <c r="E153" s="27" t="s">
        <v>308</v>
      </c>
    </row>
    <row r="154" spans="1:5" ht="12.75">
      <c r="A154" s="30" t="s">
        <v>52</v>
      </c>
      <c r="E154" s="29" t="s">
        <v>309</v>
      </c>
    </row>
    <row r="155" spans="1:16" ht="12.75">
      <c r="A155" s="17" t="s">
        <v>45</v>
      </c>
      <c r="B155" s="21" t="s">
        <v>310</v>
      </c>
      <c r="C155" s="21" t="s">
        <v>311</v>
      </c>
      <c r="D155" s="17" t="s">
        <v>47</v>
      </c>
      <c r="E155" s="22" t="s">
        <v>312</v>
      </c>
      <c r="F155" s="23" t="s">
        <v>238</v>
      </c>
      <c r="G155" s="24">
        <v>11.595</v>
      </c>
      <c r="H155" s="25"/>
      <c r="I155" s="25">
        <f>ROUND(ROUND(H155,2)*ROUND(G155,3),2)</f>
        <v>0</v>
      </c>
      <c r="O155">
        <f>(I155*21)/100</f>
        <v>0</v>
      </c>
      <c r="P155" t="s">
        <v>23</v>
      </c>
    </row>
    <row r="156" spans="1:5" ht="12.75">
      <c r="A156" s="26" t="s">
        <v>50</v>
      </c>
      <c r="E156" s="27" t="s">
        <v>308</v>
      </c>
    </row>
    <row r="157" spans="1:5" ht="12.75">
      <c r="A157" s="28" t="s">
        <v>52</v>
      </c>
      <c r="E157" s="29" t="s">
        <v>309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workbookViewId="0" topLeftCell="B1">
      <pane ySplit="7" topLeftCell="A8" activePane="bottomLeft" state="frozen"/>
      <selection pane="bottomLeft" activeCell="H49" sqref="H4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0+O8+O12+O16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8" t="s">
        <v>15</v>
      </c>
      <c r="D3" s="34"/>
      <c r="E3" s="10" t="s">
        <v>16</v>
      </c>
      <c r="F3" s="1"/>
      <c r="G3" s="8"/>
      <c r="H3" s="7" t="s">
        <v>313</v>
      </c>
      <c r="I3" s="31">
        <f>0+I8+I12+I16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9" t="s">
        <v>313</v>
      </c>
      <c r="D4" s="40"/>
      <c r="E4" s="13" t="s">
        <v>314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7" t="s">
        <v>26</v>
      </c>
      <c r="B5" s="37" t="s">
        <v>28</v>
      </c>
      <c r="C5" s="37" t="s">
        <v>30</v>
      </c>
      <c r="D5" s="37" t="s">
        <v>31</v>
      </c>
      <c r="E5" s="37" t="s">
        <v>32</v>
      </c>
      <c r="F5" s="37" t="s">
        <v>34</v>
      </c>
      <c r="G5" s="37" t="s">
        <v>36</v>
      </c>
      <c r="H5" s="37" t="s">
        <v>38</v>
      </c>
      <c r="I5" s="37"/>
      <c r="O5" t="s">
        <v>21</v>
      </c>
      <c r="P5" t="s">
        <v>23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29</v>
      </c>
      <c r="C9" s="21" t="s">
        <v>315</v>
      </c>
      <c r="D9" s="17" t="s">
        <v>47</v>
      </c>
      <c r="E9" s="22" t="s">
        <v>316</v>
      </c>
      <c r="F9" s="23" t="s">
        <v>49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23</v>
      </c>
    </row>
    <row r="10" spans="1:5" ht="25.5">
      <c r="A10" s="26" t="s">
        <v>50</v>
      </c>
      <c r="E10" s="27" t="s">
        <v>317</v>
      </c>
    </row>
    <row r="11" spans="1:5" ht="12.75">
      <c r="A11" s="28" t="s">
        <v>52</v>
      </c>
      <c r="E11" s="29" t="s">
        <v>47</v>
      </c>
    </row>
    <row r="12" spans="1:18" ht="12.75" customHeight="1">
      <c r="A12" s="5" t="s">
        <v>43</v>
      </c>
      <c r="B12" s="5"/>
      <c r="C12" s="32" t="s">
        <v>35</v>
      </c>
      <c r="D12" s="5"/>
      <c r="E12" s="19" t="s">
        <v>191</v>
      </c>
      <c r="F12" s="5"/>
      <c r="G12" s="5"/>
      <c r="H12" s="5"/>
      <c r="I12" s="33">
        <f>0+Q12</f>
        <v>0</v>
      </c>
      <c r="O12">
        <f>0+R12</f>
        <v>0</v>
      </c>
      <c r="Q12">
        <f>0+I13</f>
        <v>0</v>
      </c>
      <c r="R12">
        <f>0+O13</f>
        <v>0</v>
      </c>
    </row>
    <row r="13" spans="1:16" ht="12.75">
      <c r="A13" s="17" t="s">
        <v>45</v>
      </c>
      <c r="B13" s="21" t="s">
        <v>23</v>
      </c>
      <c r="C13" s="21" t="s">
        <v>318</v>
      </c>
      <c r="D13" s="17" t="s">
        <v>47</v>
      </c>
      <c r="E13" s="22" t="s">
        <v>319</v>
      </c>
      <c r="F13" s="23" t="s">
        <v>155</v>
      </c>
      <c r="G13" s="24">
        <v>1155</v>
      </c>
      <c r="H13" s="25"/>
      <c r="I13" s="25">
        <f>ROUND(ROUND(H13,2)*ROUND(G13,3),2)</f>
        <v>0</v>
      </c>
      <c r="O13">
        <f>(I13*21)/100</f>
        <v>0</v>
      </c>
      <c r="P13" t="s">
        <v>23</v>
      </c>
    </row>
    <row r="14" spans="1:5" ht="38.25">
      <c r="A14" s="26" t="s">
        <v>50</v>
      </c>
      <c r="E14" s="27" t="s">
        <v>320</v>
      </c>
    </row>
    <row r="15" spans="1:5" ht="12.75">
      <c r="A15" s="28" t="s">
        <v>52</v>
      </c>
      <c r="E15" s="29" t="s">
        <v>321</v>
      </c>
    </row>
    <row r="16" spans="1:18" ht="12.75" customHeight="1">
      <c r="A16" s="5" t="s">
        <v>43</v>
      </c>
      <c r="B16" s="5"/>
      <c r="C16" s="32" t="s">
        <v>40</v>
      </c>
      <c r="D16" s="5"/>
      <c r="E16" s="19" t="s">
        <v>245</v>
      </c>
      <c r="F16" s="5"/>
      <c r="G16" s="5"/>
      <c r="H16" s="5"/>
      <c r="I16" s="33">
        <f>0+Q16</f>
        <v>0</v>
      </c>
      <c r="O16">
        <f>0+R16</f>
        <v>0</v>
      </c>
      <c r="Q16">
        <f>0+I17+I20+I23+I26+I29+I32+I35+I38+I41</f>
        <v>0</v>
      </c>
      <c r="R16">
        <f>0+O17+O20+O23+O26+O29+O32+O35+O38+O41</f>
        <v>0</v>
      </c>
    </row>
    <row r="17" spans="1:16" ht="25.5">
      <c r="A17" s="17" t="s">
        <v>45</v>
      </c>
      <c r="B17" s="21" t="s">
        <v>22</v>
      </c>
      <c r="C17" s="21" t="s">
        <v>322</v>
      </c>
      <c r="D17" s="17" t="s">
        <v>47</v>
      </c>
      <c r="E17" s="22" t="s">
        <v>323</v>
      </c>
      <c r="F17" s="23" t="s">
        <v>73</v>
      </c>
      <c r="G17" s="24">
        <v>4</v>
      </c>
      <c r="H17" s="25"/>
      <c r="I17" s="25">
        <f>ROUND(ROUND(H17,2)*ROUND(G17,3),2)</f>
        <v>0</v>
      </c>
      <c r="O17">
        <f>(I17*21)/100</f>
        <v>0</v>
      </c>
      <c r="P17" t="s">
        <v>23</v>
      </c>
    </row>
    <row r="18" spans="1:5" ht="12.75">
      <c r="A18" s="26" t="s">
        <v>50</v>
      </c>
      <c r="E18" s="27" t="s">
        <v>47</v>
      </c>
    </row>
    <row r="19" spans="1:5" ht="12.75">
      <c r="A19" s="30" t="s">
        <v>52</v>
      </c>
      <c r="E19" s="29" t="s">
        <v>324</v>
      </c>
    </row>
    <row r="20" spans="1:16" ht="25.5">
      <c r="A20" s="17" t="s">
        <v>45</v>
      </c>
      <c r="B20" s="21" t="s">
        <v>33</v>
      </c>
      <c r="C20" s="21" t="s">
        <v>275</v>
      </c>
      <c r="D20" s="17" t="s">
        <v>47</v>
      </c>
      <c r="E20" s="22" t="s">
        <v>276</v>
      </c>
      <c r="F20" s="23" t="s">
        <v>73</v>
      </c>
      <c r="G20" s="24">
        <v>4</v>
      </c>
      <c r="H20" s="25"/>
      <c r="I20" s="25">
        <f>ROUND(ROUND(H20,2)*ROUND(G20,3),2)</f>
        <v>0</v>
      </c>
      <c r="O20">
        <f>(I20*21)/100</f>
        <v>0</v>
      </c>
      <c r="P20" t="s">
        <v>23</v>
      </c>
    </row>
    <row r="21" spans="1:5" ht="12.75">
      <c r="A21" s="26" t="s">
        <v>50</v>
      </c>
      <c r="E21" s="27" t="s">
        <v>47</v>
      </c>
    </row>
    <row r="22" spans="1:5" ht="12.75">
      <c r="A22" s="30" t="s">
        <v>52</v>
      </c>
      <c r="E22" s="29" t="s">
        <v>324</v>
      </c>
    </row>
    <row r="23" spans="1:16" ht="12.75">
      <c r="A23" s="17" t="s">
        <v>45</v>
      </c>
      <c r="B23" s="21" t="s">
        <v>35</v>
      </c>
      <c r="C23" s="21" t="s">
        <v>325</v>
      </c>
      <c r="D23" s="17" t="s">
        <v>47</v>
      </c>
      <c r="E23" s="22" t="s">
        <v>326</v>
      </c>
      <c r="F23" s="23" t="s">
        <v>327</v>
      </c>
      <c r="G23" s="24">
        <v>896</v>
      </c>
      <c r="H23" s="25"/>
      <c r="I23" s="25">
        <f>ROUND(ROUND(H23,2)*ROUND(G23,3),2)</f>
        <v>0</v>
      </c>
      <c r="O23">
        <f>(I23*21)/100</f>
        <v>0</v>
      </c>
      <c r="P23" t="s">
        <v>23</v>
      </c>
    </row>
    <row r="24" spans="1:5" ht="12.75">
      <c r="A24" s="26" t="s">
        <v>50</v>
      </c>
      <c r="E24" s="27" t="s">
        <v>328</v>
      </c>
    </row>
    <row r="25" spans="1:5" ht="12.75">
      <c r="A25" s="30" t="s">
        <v>52</v>
      </c>
      <c r="E25" s="29" t="s">
        <v>329</v>
      </c>
    </row>
    <row r="26" spans="1:16" ht="12.75">
      <c r="A26" s="17" t="s">
        <v>45</v>
      </c>
      <c r="B26" s="21" t="s">
        <v>37</v>
      </c>
      <c r="C26" s="21" t="s">
        <v>330</v>
      </c>
      <c r="D26" s="17" t="s">
        <v>47</v>
      </c>
      <c r="E26" s="22" t="s">
        <v>331</v>
      </c>
      <c r="F26" s="23" t="s">
        <v>73</v>
      </c>
      <c r="G26" s="24">
        <v>20</v>
      </c>
      <c r="H26" s="25"/>
      <c r="I26" s="25">
        <f>ROUND(ROUND(H26,2)*ROUND(G26,3),2)</f>
        <v>0</v>
      </c>
      <c r="O26">
        <f>(I26*21)/100</f>
        <v>0</v>
      </c>
      <c r="P26" t="s">
        <v>23</v>
      </c>
    </row>
    <row r="27" spans="1:5" ht="12.75">
      <c r="A27" s="26" t="s">
        <v>50</v>
      </c>
      <c r="E27" s="27" t="s">
        <v>47</v>
      </c>
    </row>
    <row r="28" spans="1:5" ht="63.75">
      <c r="A28" s="30" t="s">
        <v>52</v>
      </c>
      <c r="E28" s="29" t="s">
        <v>332</v>
      </c>
    </row>
    <row r="29" spans="1:16" ht="12.75">
      <c r="A29" s="17" t="s">
        <v>45</v>
      </c>
      <c r="B29" s="21" t="s">
        <v>66</v>
      </c>
      <c r="C29" s="21" t="s">
        <v>333</v>
      </c>
      <c r="D29" s="17" t="s">
        <v>47</v>
      </c>
      <c r="E29" s="22" t="s">
        <v>334</v>
      </c>
      <c r="F29" s="23" t="s">
        <v>73</v>
      </c>
      <c r="G29" s="24">
        <v>20</v>
      </c>
      <c r="H29" s="25"/>
      <c r="I29" s="25">
        <f>ROUND(ROUND(H29,2)*ROUND(G29,3),2)</f>
        <v>0</v>
      </c>
      <c r="O29">
        <f>(I29*21)/100</f>
        <v>0</v>
      </c>
      <c r="P29" t="s">
        <v>23</v>
      </c>
    </row>
    <row r="30" spans="1:5" ht="12.75">
      <c r="A30" s="26" t="s">
        <v>50</v>
      </c>
      <c r="E30" s="27" t="s">
        <v>47</v>
      </c>
    </row>
    <row r="31" spans="1:5" ht="63.75">
      <c r="A31" s="30" t="s">
        <v>52</v>
      </c>
      <c r="E31" s="29" t="s">
        <v>332</v>
      </c>
    </row>
    <row r="32" spans="1:16" ht="12.75">
      <c r="A32" s="17" t="s">
        <v>45</v>
      </c>
      <c r="B32" s="21" t="s">
        <v>70</v>
      </c>
      <c r="C32" s="21" t="s">
        <v>335</v>
      </c>
      <c r="D32" s="17" t="s">
        <v>47</v>
      </c>
      <c r="E32" s="22" t="s">
        <v>336</v>
      </c>
      <c r="F32" s="23" t="s">
        <v>327</v>
      </c>
      <c r="G32" s="24">
        <v>4480</v>
      </c>
      <c r="H32" s="25"/>
      <c r="I32" s="25">
        <f>ROUND(ROUND(H32,2)*ROUND(G32,3),2)</f>
        <v>0</v>
      </c>
      <c r="O32">
        <f>(I32*21)/100</f>
        <v>0</v>
      </c>
      <c r="P32" t="s">
        <v>23</v>
      </c>
    </row>
    <row r="33" spans="1:5" ht="12.75">
      <c r="A33" s="26" t="s">
        <v>50</v>
      </c>
      <c r="E33" s="27" t="s">
        <v>328</v>
      </c>
    </row>
    <row r="34" spans="1:5" ht="63.75">
      <c r="A34" s="30" t="s">
        <v>52</v>
      </c>
      <c r="E34" s="29" t="s">
        <v>337</v>
      </c>
    </row>
    <row r="35" spans="1:16" ht="12.75">
      <c r="A35" s="17" t="s">
        <v>45</v>
      </c>
      <c r="B35" s="21" t="s">
        <v>40</v>
      </c>
      <c r="C35" s="21" t="s">
        <v>338</v>
      </c>
      <c r="D35" s="17" t="s">
        <v>47</v>
      </c>
      <c r="E35" s="22" t="s">
        <v>339</v>
      </c>
      <c r="F35" s="23" t="s">
        <v>73</v>
      </c>
      <c r="G35" s="24">
        <v>2</v>
      </c>
      <c r="H35" s="25"/>
      <c r="I35" s="25">
        <f>ROUND(ROUND(H35,2)*ROUND(G35,3),2)</f>
        <v>0</v>
      </c>
      <c r="O35">
        <f>(I35*21)/100</f>
        <v>0</v>
      </c>
      <c r="P35" t="s">
        <v>23</v>
      </c>
    </row>
    <row r="36" spans="1:5" ht="12.75">
      <c r="A36" s="26" t="s">
        <v>50</v>
      </c>
      <c r="E36" s="27" t="s">
        <v>47</v>
      </c>
    </row>
    <row r="37" spans="1:5" ht="12.75">
      <c r="A37" s="30" t="s">
        <v>52</v>
      </c>
      <c r="E37" s="29" t="s">
        <v>269</v>
      </c>
    </row>
    <row r="38" spans="1:16" ht="12.75">
      <c r="A38" s="17" t="s">
        <v>45</v>
      </c>
      <c r="B38" s="21" t="s">
        <v>42</v>
      </c>
      <c r="C38" s="21" t="s">
        <v>340</v>
      </c>
      <c r="D38" s="17" t="s">
        <v>47</v>
      </c>
      <c r="E38" s="22" t="s">
        <v>341</v>
      </c>
      <c r="F38" s="23" t="s">
        <v>73</v>
      </c>
      <c r="G38" s="24">
        <v>2</v>
      </c>
      <c r="H38" s="25"/>
      <c r="I38" s="25">
        <f>ROUND(ROUND(H38,2)*ROUND(G38,3),2)</f>
        <v>0</v>
      </c>
      <c r="O38">
        <f>(I38*21)/100</f>
        <v>0</v>
      </c>
      <c r="P38" t="s">
        <v>23</v>
      </c>
    </row>
    <row r="39" spans="1:5" ht="12.75">
      <c r="A39" s="26" t="s">
        <v>50</v>
      </c>
      <c r="E39" s="27" t="s">
        <v>47</v>
      </c>
    </row>
    <row r="40" spans="1:5" ht="12.75">
      <c r="A40" s="30" t="s">
        <v>52</v>
      </c>
      <c r="E40" s="29" t="s">
        <v>269</v>
      </c>
    </row>
    <row r="41" spans="1:16" ht="12.75">
      <c r="A41" s="17" t="s">
        <v>45</v>
      </c>
      <c r="B41" s="21" t="s">
        <v>78</v>
      </c>
      <c r="C41" s="21" t="s">
        <v>342</v>
      </c>
      <c r="D41" s="17" t="s">
        <v>47</v>
      </c>
      <c r="E41" s="22" t="s">
        <v>343</v>
      </c>
      <c r="F41" s="23" t="s">
        <v>327</v>
      </c>
      <c r="G41" s="24">
        <v>448</v>
      </c>
      <c r="H41" s="25"/>
      <c r="I41" s="25">
        <f>ROUND(ROUND(H41,2)*ROUND(G41,3),2)</f>
        <v>0</v>
      </c>
      <c r="O41">
        <f>(I41*21)/100</f>
        <v>0</v>
      </c>
      <c r="P41" t="s">
        <v>23</v>
      </c>
    </row>
    <row r="42" spans="1:5" ht="12.75">
      <c r="A42" s="26" t="s">
        <v>50</v>
      </c>
      <c r="E42" s="27" t="s">
        <v>47</v>
      </c>
    </row>
    <row r="43" spans="1:5" ht="12.75">
      <c r="A43" s="28" t="s">
        <v>52</v>
      </c>
      <c r="E43" s="29" t="s">
        <v>344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1"/>
  <sheetViews>
    <sheetView workbookViewId="0" topLeftCell="B1">
      <pane ySplit="7" topLeftCell="A256" activePane="bottomLeft" state="frozen"/>
      <selection pane="bottomLeft" activeCell="H278" sqref="H27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0+O8+O36+O91+O113+O135+O169+O179+O201+O214</f>
        <v>0</v>
      </c>
      <c r="P2" t="s">
        <v>22</v>
      </c>
    </row>
    <row r="3" spans="1:16" ht="15" customHeight="1">
      <c r="A3" t="s">
        <v>12</v>
      </c>
      <c r="B3" s="9" t="s">
        <v>14</v>
      </c>
      <c r="C3" s="38" t="s">
        <v>15</v>
      </c>
      <c r="D3" s="34"/>
      <c r="E3" s="10" t="s">
        <v>16</v>
      </c>
      <c r="F3" s="1"/>
      <c r="G3" s="8"/>
      <c r="H3" s="7" t="s">
        <v>345</v>
      </c>
      <c r="I3" s="31">
        <f>0+I8+I36+I91+I113+I135+I169+I179+I201+I214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9" t="s">
        <v>345</v>
      </c>
      <c r="D4" s="40"/>
      <c r="E4" s="13" t="s">
        <v>346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7" t="s">
        <v>26</v>
      </c>
      <c r="B5" s="37" t="s">
        <v>28</v>
      </c>
      <c r="C5" s="37" t="s">
        <v>30</v>
      </c>
      <c r="D5" s="37" t="s">
        <v>31</v>
      </c>
      <c r="E5" s="37" t="s">
        <v>32</v>
      </c>
      <c r="F5" s="37" t="s">
        <v>34</v>
      </c>
      <c r="G5" s="37" t="s">
        <v>36</v>
      </c>
      <c r="H5" s="37" t="s">
        <v>38</v>
      </c>
      <c r="I5" s="37"/>
      <c r="O5" t="s">
        <v>21</v>
      </c>
      <c r="P5" t="s">
        <v>23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27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</f>
        <v>0</v>
      </c>
      <c r="R8">
        <f>0+O9+O12+O15+O18+O21+O24+O27+O30+O33</f>
        <v>0</v>
      </c>
    </row>
    <row r="9" spans="1:16" ht="25.5">
      <c r="A9" s="17" t="s">
        <v>45</v>
      </c>
      <c r="B9" s="21" t="s">
        <v>29</v>
      </c>
      <c r="C9" s="21" t="s">
        <v>117</v>
      </c>
      <c r="D9" s="17" t="s">
        <v>47</v>
      </c>
      <c r="E9" s="22" t="s">
        <v>118</v>
      </c>
      <c r="F9" s="23" t="s">
        <v>119</v>
      </c>
      <c r="G9" s="24">
        <v>561.47</v>
      </c>
      <c r="H9" s="25"/>
      <c r="I9" s="25">
        <f>ROUND(ROUND(H9,2)*ROUND(G9,3),2)</f>
        <v>0</v>
      </c>
      <c r="O9">
        <f>(I9*21)/100</f>
        <v>0</v>
      </c>
      <c r="P9" t="s">
        <v>23</v>
      </c>
    </row>
    <row r="10" spans="1:5" ht="12.75">
      <c r="A10" s="26" t="s">
        <v>50</v>
      </c>
      <c r="E10" s="27" t="s">
        <v>47</v>
      </c>
    </row>
    <row r="11" spans="1:5" ht="76.5">
      <c r="A11" s="30" t="s">
        <v>52</v>
      </c>
      <c r="E11" s="29" t="s">
        <v>347</v>
      </c>
    </row>
    <row r="12" spans="1:16" ht="25.5">
      <c r="A12" s="17" t="s">
        <v>45</v>
      </c>
      <c r="B12" s="21" t="s">
        <v>23</v>
      </c>
      <c r="C12" s="21" t="s">
        <v>121</v>
      </c>
      <c r="D12" s="17" t="s">
        <v>47</v>
      </c>
      <c r="E12" s="22" t="s">
        <v>122</v>
      </c>
      <c r="F12" s="23" t="s">
        <v>119</v>
      </c>
      <c r="G12" s="24">
        <v>89.683</v>
      </c>
      <c r="H12" s="25"/>
      <c r="I12" s="25">
        <f>ROUND(ROUND(H12,2)*ROUND(G12,3),2)</f>
        <v>0</v>
      </c>
      <c r="O12">
        <f>(I12*21)/100</f>
        <v>0</v>
      </c>
      <c r="P12" t="s">
        <v>23</v>
      </c>
    </row>
    <row r="13" spans="1:5" ht="12.75">
      <c r="A13" s="26" t="s">
        <v>50</v>
      </c>
      <c r="E13" s="27" t="s">
        <v>47</v>
      </c>
    </row>
    <row r="14" spans="1:5" ht="51">
      <c r="A14" s="30" t="s">
        <v>52</v>
      </c>
      <c r="E14" s="29" t="s">
        <v>348</v>
      </c>
    </row>
    <row r="15" spans="1:16" ht="25.5">
      <c r="A15" s="17" t="s">
        <v>45</v>
      </c>
      <c r="B15" s="21" t="s">
        <v>22</v>
      </c>
      <c r="C15" s="21" t="s">
        <v>349</v>
      </c>
      <c r="D15" s="17" t="s">
        <v>59</v>
      </c>
      <c r="E15" s="22" t="s">
        <v>350</v>
      </c>
      <c r="F15" s="23" t="s">
        <v>119</v>
      </c>
      <c r="G15" s="24">
        <v>109.058</v>
      </c>
      <c r="H15" s="25"/>
      <c r="I15" s="25">
        <f>ROUND(ROUND(H15,2)*ROUND(G15,3),2)</f>
        <v>0</v>
      </c>
      <c r="O15">
        <f>(I15*21)/100</f>
        <v>0</v>
      </c>
      <c r="P15" t="s">
        <v>23</v>
      </c>
    </row>
    <row r="16" spans="1:5" ht="12.75">
      <c r="A16" s="26" t="s">
        <v>50</v>
      </c>
      <c r="E16" s="27" t="s">
        <v>351</v>
      </c>
    </row>
    <row r="17" spans="1:5" ht="12.75">
      <c r="A17" s="30" t="s">
        <v>52</v>
      </c>
      <c r="E17" s="29" t="s">
        <v>352</v>
      </c>
    </row>
    <row r="18" spans="1:16" ht="25.5">
      <c r="A18" s="17" t="s">
        <v>45</v>
      </c>
      <c r="B18" s="21" t="s">
        <v>33</v>
      </c>
      <c r="C18" s="21" t="s">
        <v>353</v>
      </c>
      <c r="D18" s="17" t="s">
        <v>47</v>
      </c>
      <c r="E18" s="22" t="s">
        <v>354</v>
      </c>
      <c r="F18" s="23" t="s">
        <v>119</v>
      </c>
      <c r="G18" s="24">
        <v>244.158</v>
      </c>
      <c r="H18" s="25"/>
      <c r="I18" s="25">
        <f>ROUND(ROUND(H18,2)*ROUND(G18,3),2)</f>
        <v>0</v>
      </c>
      <c r="O18">
        <f>(I18*21)/100</f>
        <v>0</v>
      </c>
      <c r="P18" t="s">
        <v>23</v>
      </c>
    </row>
    <row r="19" spans="1:5" ht="12.75">
      <c r="A19" s="26" t="s">
        <v>50</v>
      </c>
      <c r="E19" s="27" t="s">
        <v>47</v>
      </c>
    </row>
    <row r="20" spans="1:5" ht="51">
      <c r="A20" s="30" t="s">
        <v>52</v>
      </c>
      <c r="E20" s="29" t="s">
        <v>355</v>
      </c>
    </row>
    <row r="21" spans="1:16" ht="12.75">
      <c r="A21" s="17" t="s">
        <v>45</v>
      </c>
      <c r="B21" s="21" t="s">
        <v>35</v>
      </c>
      <c r="C21" s="21" t="s">
        <v>356</v>
      </c>
      <c r="D21" s="17" t="s">
        <v>47</v>
      </c>
      <c r="E21" s="22" t="s">
        <v>357</v>
      </c>
      <c r="F21" s="23" t="s">
        <v>119</v>
      </c>
      <c r="G21" s="24">
        <v>14.5</v>
      </c>
      <c r="H21" s="25"/>
      <c r="I21" s="25">
        <f>ROUND(ROUND(H21,2)*ROUND(G21,3),2)</f>
        <v>0</v>
      </c>
      <c r="O21">
        <f>(I21*21)/100</f>
        <v>0</v>
      </c>
      <c r="P21" t="s">
        <v>23</v>
      </c>
    </row>
    <row r="22" spans="1:5" ht="12.75">
      <c r="A22" s="26" t="s">
        <v>50</v>
      </c>
      <c r="E22" s="27" t="s">
        <v>358</v>
      </c>
    </row>
    <row r="23" spans="1:5" ht="12.75">
      <c r="A23" s="30" t="s">
        <v>52</v>
      </c>
      <c r="E23" s="29" t="s">
        <v>359</v>
      </c>
    </row>
    <row r="24" spans="1:16" ht="12.75">
      <c r="A24" s="17" t="s">
        <v>45</v>
      </c>
      <c r="B24" s="21" t="s">
        <v>37</v>
      </c>
      <c r="C24" s="21" t="s">
        <v>74</v>
      </c>
      <c r="D24" s="17" t="s">
        <v>47</v>
      </c>
      <c r="E24" s="22" t="s">
        <v>75</v>
      </c>
      <c r="F24" s="23" t="s">
        <v>49</v>
      </c>
      <c r="G24" s="24">
        <v>1</v>
      </c>
      <c r="H24" s="25"/>
      <c r="I24" s="25">
        <f>ROUND(ROUND(H24,2)*ROUND(G24,3),2)</f>
        <v>0</v>
      </c>
      <c r="O24">
        <f>(I24*21)/100</f>
        <v>0</v>
      </c>
      <c r="P24" t="s">
        <v>23</v>
      </c>
    </row>
    <row r="25" spans="1:5" ht="12.75">
      <c r="A25" s="26" t="s">
        <v>50</v>
      </c>
      <c r="E25" s="27" t="s">
        <v>360</v>
      </c>
    </row>
    <row r="26" spans="1:5" ht="12.75">
      <c r="A26" s="30" t="s">
        <v>52</v>
      </c>
      <c r="E26" s="29" t="s">
        <v>47</v>
      </c>
    </row>
    <row r="27" spans="1:16" ht="12.75">
      <c r="A27" s="17" t="s">
        <v>45</v>
      </c>
      <c r="B27" s="21" t="s">
        <v>66</v>
      </c>
      <c r="C27" s="21" t="s">
        <v>361</v>
      </c>
      <c r="D27" s="17" t="s">
        <v>47</v>
      </c>
      <c r="E27" s="22" t="s">
        <v>362</v>
      </c>
      <c r="F27" s="23" t="s">
        <v>73</v>
      </c>
      <c r="G27" s="24">
        <v>1</v>
      </c>
      <c r="H27" s="25"/>
      <c r="I27" s="25">
        <f>ROUND(ROUND(H27,2)*ROUND(G27,3),2)</f>
        <v>0</v>
      </c>
      <c r="O27">
        <f>(I27*21)/100</f>
        <v>0</v>
      </c>
      <c r="P27" t="s">
        <v>23</v>
      </c>
    </row>
    <row r="28" spans="1:5" ht="12.75">
      <c r="A28" s="26" t="s">
        <v>50</v>
      </c>
      <c r="E28" s="27" t="s">
        <v>47</v>
      </c>
    </row>
    <row r="29" spans="1:5" ht="12.75">
      <c r="A29" s="30" t="s">
        <v>52</v>
      </c>
      <c r="E29" s="29" t="s">
        <v>47</v>
      </c>
    </row>
    <row r="30" spans="1:16" ht="12.75">
      <c r="A30" s="17" t="s">
        <v>45</v>
      </c>
      <c r="B30" s="21" t="s">
        <v>70</v>
      </c>
      <c r="C30" s="21" t="s">
        <v>92</v>
      </c>
      <c r="D30" s="17" t="s">
        <v>47</v>
      </c>
      <c r="E30" s="22" t="s">
        <v>93</v>
      </c>
      <c r="F30" s="23" t="s">
        <v>49</v>
      </c>
      <c r="G30" s="24">
        <v>1</v>
      </c>
      <c r="H30" s="25"/>
      <c r="I30" s="25">
        <f>ROUND(ROUND(H30,2)*ROUND(G30,3),2)</f>
        <v>0</v>
      </c>
      <c r="O30">
        <f>(I30*21)/100</f>
        <v>0</v>
      </c>
      <c r="P30" t="s">
        <v>23</v>
      </c>
    </row>
    <row r="31" spans="1:5" ht="12.75">
      <c r="A31" s="26" t="s">
        <v>50</v>
      </c>
      <c r="E31" s="27" t="s">
        <v>363</v>
      </c>
    </row>
    <row r="32" spans="1:5" ht="12.75">
      <c r="A32" s="30" t="s">
        <v>52</v>
      </c>
      <c r="E32" s="29" t="s">
        <v>47</v>
      </c>
    </row>
    <row r="33" spans="1:16" ht="12.75">
      <c r="A33" s="17" t="s">
        <v>45</v>
      </c>
      <c r="B33" s="21" t="s">
        <v>40</v>
      </c>
      <c r="C33" s="21" t="s">
        <v>364</v>
      </c>
      <c r="D33" s="17" t="s">
        <v>47</v>
      </c>
      <c r="E33" s="22" t="s">
        <v>365</v>
      </c>
      <c r="F33" s="23" t="s">
        <v>73</v>
      </c>
      <c r="G33" s="24">
        <v>1</v>
      </c>
      <c r="H33" s="25"/>
      <c r="I33" s="25">
        <f>ROUND(ROUND(H33,2)*ROUND(G33,3),2)</f>
        <v>0</v>
      </c>
      <c r="O33">
        <f>(I33*21)/100</f>
        <v>0</v>
      </c>
      <c r="P33" t="s">
        <v>23</v>
      </c>
    </row>
    <row r="34" spans="1:5" ht="12.75">
      <c r="A34" s="26" t="s">
        <v>50</v>
      </c>
      <c r="E34" s="27" t="s">
        <v>366</v>
      </c>
    </row>
    <row r="35" spans="1:5" ht="12.75">
      <c r="A35" s="28" t="s">
        <v>52</v>
      </c>
      <c r="E35" s="29" t="s">
        <v>47</v>
      </c>
    </row>
    <row r="36" spans="1:18" ht="12.75" customHeight="1">
      <c r="A36" s="5" t="s">
        <v>43</v>
      </c>
      <c r="B36" s="5"/>
      <c r="C36" s="32" t="s">
        <v>29</v>
      </c>
      <c r="D36" s="5"/>
      <c r="E36" s="19" t="s">
        <v>124</v>
      </c>
      <c r="F36" s="5"/>
      <c r="G36" s="5"/>
      <c r="H36" s="5"/>
      <c r="I36" s="33">
        <f>0+Q36</f>
        <v>0</v>
      </c>
      <c r="O36">
        <f>0+R36</f>
        <v>0</v>
      </c>
      <c r="Q36">
        <f>0+I37+I40+I43+I46+I49+I52+I55+I58+I61+I64+I67+I70+I73+I76+I79+I82+I85+I88</f>
        <v>0</v>
      </c>
      <c r="R36">
        <f>0+O37+O40+O43+O46+O49+O52+O55+O58+O61+O64+O67+O70+O73+O76+O79+O82+O85+O88</f>
        <v>0</v>
      </c>
    </row>
    <row r="37" spans="1:16" ht="12.75">
      <c r="A37" s="17" t="s">
        <v>45</v>
      </c>
      <c r="B37" s="21" t="s">
        <v>42</v>
      </c>
      <c r="C37" s="21" t="s">
        <v>367</v>
      </c>
      <c r="D37" s="17" t="s">
        <v>47</v>
      </c>
      <c r="E37" s="22" t="s">
        <v>368</v>
      </c>
      <c r="F37" s="23" t="s">
        <v>155</v>
      </c>
      <c r="G37" s="24">
        <v>5.5</v>
      </c>
      <c r="H37" s="25"/>
      <c r="I37" s="25">
        <f>ROUND(ROUND(H37,2)*ROUND(G37,3),2)</f>
        <v>0</v>
      </c>
      <c r="O37">
        <f>(I37*21)/100</f>
        <v>0</v>
      </c>
      <c r="P37" t="s">
        <v>23</v>
      </c>
    </row>
    <row r="38" spans="1:5" ht="12.75">
      <c r="A38" s="26" t="s">
        <v>50</v>
      </c>
      <c r="E38" s="27" t="s">
        <v>254</v>
      </c>
    </row>
    <row r="39" spans="1:5" ht="25.5">
      <c r="A39" s="30" t="s">
        <v>52</v>
      </c>
      <c r="E39" s="29" t="s">
        <v>369</v>
      </c>
    </row>
    <row r="40" spans="1:16" ht="12.75">
      <c r="A40" s="17" t="s">
        <v>45</v>
      </c>
      <c r="B40" s="21" t="s">
        <v>78</v>
      </c>
      <c r="C40" s="21" t="s">
        <v>370</v>
      </c>
      <c r="D40" s="17" t="s">
        <v>47</v>
      </c>
      <c r="E40" s="22" t="s">
        <v>371</v>
      </c>
      <c r="F40" s="23" t="s">
        <v>73</v>
      </c>
      <c r="G40" s="24">
        <v>3</v>
      </c>
      <c r="H40" s="25"/>
      <c r="I40" s="25">
        <f>ROUND(ROUND(H40,2)*ROUND(G40,3),2)</f>
        <v>0</v>
      </c>
      <c r="O40">
        <f>(I40*21)/100</f>
        <v>0</v>
      </c>
      <c r="P40" t="s">
        <v>23</v>
      </c>
    </row>
    <row r="41" spans="1:5" ht="12.75">
      <c r="A41" s="26" t="s">
        <v>50</v>
      </c>
      <c r="E41" s="27" t="s">
        <v>254</v>
      </c>
    </row>
    <row r="42" spans="1:5" ht="12.75">
      <c r="A42" s="30" t="s">
        <v>52</v>
      </c>
      <c r="E42" s="29" t="s">
        <v>286</v>
      </c>
    </row>
    <row r="43" spans="1:16" ht="25.5">
      <c r="A43" s="17" t="s">
        <v>45</v>
      </c>
      <c r="B43" s="21" t="s">
        <v>82</v>
      </c>
      <c r="C43" s="21" t="s">
        <v>125</v>
      </c>
      <c r="D43" s="17" t="s">
        <v>47</v>
      </c>
      <c r="E43" s="22" t="s">
        <v>126</v>
      </c>
      <c r="F43" s="23" t="s">
        <v>127</v>
      </c>
      <c r="G43" s="24">
        <v>36.432</v>
      </c>
      <c r="H43" s="25"/>
      <c r="I43" s="25">
        <f>ROUND(ROUND(H43,2)*ROUND(G43,3),2)</f>
        <v>0</v>
      </c>
      <c r="O43">
        <f>(I43*21)/100</f>
        <v>0</v>
      </c>
      <c r="P43" t="s">
        <v>23</v>
      </c>
    </row>
    <row r="44" spans="1:5" ht="12.75">
      <c r="A44" s="26" t="s">
        <v>50</v>
      </c>
      <c r="E44" s="27" t="s">
        <v>128</v>
      </c>
    </row>
    <row r="45" spans="1:5" ht="12.75">
      <c r="A45" s="30" t="s">
        <v>52</v>
      </c>
      <c r="E45" s="29" t="s">
        <v>372</v>
      </c>
    </row>
    <row r="46" spans="1:16" ht="12.75">
      <c r="A46" s="17" t="s">
        <v>45</v>
      </c>
      <c r="B46" s="21" t="s">
        <v>85</v>
      </c>
      <c r="C46" s="21" t="s">
        <v>373</v>
      </c>
      <c r="D46" s="17" t="s">
        <v>47</v>
      </c>
      <c r="E46" s="22" t="s">
        <v>374</v>
      </c>
      <c r="F46" s="23" t="s">
        <v>127</v>
      </c>
      <c r="G46" s="24">
        <v>8.953</v>
      </c>
      <c r="H46" s="25"/>
      <c r="I46" s="25">
        <f>ROUND(ROUND(H46,2)*ROUND(G46,3),2)</f>
        <v>0</v>
      </c>
      <c r="O46">
        <f>(I46*21)/100</f>
        <v>0</v>
      </c>
      <c r="P46" t="s">
        <v>23</v>
      </c>
    </row>
    <row r="47" spans="1:5" ht="12.75">
      <c r="A47" s="26" t="s">
        <v>50</v>
      </c>
      <c r="E47" s="27" t="s">
        <v>375</v>
      </c>
    </row>
    <row r="48" spans="1:5" ht="25.5">
      <c r="A48" s="30" t="s">
        <v>52</v>
      </c>
      <c r="E48" s="29" t="s">
        <v>376</v>
      </c>
    </row>
    <row r="49" spans="1:16" ht="12.75">
      <c r="A49" s="17" t="s">
        <v>138</v>
      </c>
      <c r="B49" s="21" t="s">
        <v>89</v>
      </c>
      <c r="C49" s="21" t="s">
        <v>139</v>
      </c>
      <c r="D49" s="17" t="s">
        <v>59</v>
      </c>
      <c r="E49" s="22" t="s">
        <v>140</v>
      </c>
      <c r="F49" s="23" t="s">
        <v>127</v>
      </c>
      <c r="G49" s="24">
        <v>8.953</v>
      </c>
      <c r="H49" s="25"/>
      <c r="I49" s="25">
        <f>ROUND(ROUND(H49,2)*ROUND(G49,3),2)</f>
        <v>0</v>
      </c>
      <c r="O49">
        <f>(I49*21)/100</f>
        <v>0</v>
      </c>
      <c r="P49" t="s">
        <v>23</v>
      </c>
    </row>
    <row r="50" spans="1:5" ht="12.75">
      <c r="A50" s="26" t="s">
        <v>50</v>
      </c>
      <c r="E50" s="27" t="s">
        <v>47</v>
      </c>
    </row>
    <row r="51" spans="1:5" ht="12.75">
      <c r="A51" s="30" t="s">
        <v>52</v>
      </c>
      <c r="E51" s="29" t="s">
        <v>47</v>
      </c>
    </row>
    <row r="52" spans="1:16" ht="12.75">
      <c r="A52" s="17" t="s">
        <v>45</v>
      </c>
      <c r="B52" s="21" t="s">
        <v>91</v>
      </c>
      <c r="C52" s="21" t="s">
        <v>377</v>
      </c>
      <c r="D52" s="17" t="s">
        <v>47</v>
      </c>
      <c r="E52" s="22" t="s">
        <v>378</v>
      </c>
      <c r="F52" s="23" t="s">
        <v>127</v>
      </c>
      <c r="G52" s="24">
        <v>27.248</v>
      </c>
      <c r="H52" s="25"/>
      <c r="I52" s="25">
        <f>ROUND(ROUND(H52,2)*ROUND(G52,3),2)</f>
        <v>0</v>
      </c>
      <c r="O52">
        <f>(I52*21)/100</f>
        <v>0</v>
      </c>
      <c r="P52" t="s">
        <v>23</v>
      </c>
    </row>
    <row r="53" spans="1:5" ht="12.75">
      <c r="A53" s="26" t="s">
        <v>50</v>
      </c>
      <c r="E53" s="27" t="s">
        <v>379</v>
      </c>
    </row>
    <row r="54" spans="1:5" ht="12.75">
      <c r="A54" s="30" t="s">
        <v>52</v>
      </c>
      <c r="E54" s="29" t="s">
        <v>380</v>
      </c>
    </row>
    <row r="55" spans="1:16" ht="12.75">
      <c r="A55" s="17" t="s">
        <v>138</v>
      </c>
      <c r="B55" s="21" t="s">
        <v>95</v>
      </c>
      <c r="C55" s="21" t="s">
        <v>139</v>
      </c>
      <c r="D55" s="17" t="s">
        <v>61</v>
      </c>
      <c r="E55" s="22" t="s">
        <v>140</v>
      </c>
      <c r="F55" s="23" t="s">
        <v>127</v>
      </c>
      <c r="G55" s="24">
        <v>27.248</v>
      </c>
      <c r="H55" s="25"/>
      <c r="I55" s="25">
        <f>ROUND(ROUND(H55,2)*ROUND(G55,3),2)</f>
        <v>0</v>
      </c>
      <c r="O55">
        <f>(I55*21)/100</f>
        <v>0</v>
      </c>
      <c r="P55" t="s">
        <v>23</v>
      </c>
    </row>
    <row r="56" spans="1:5" ht="12.75">
      <c r="A56" s="26" t="s">
        <v>50</v>
      </c>
      <c r="E56" s="27" t="s">
        <v>47</v>
      </c>
    </row>
    <row r="57" spans="1:5" ht="12.75">
      <c r="A57" s="30" t="s">
        <v>52</v>
      </c>
      <c r="E57" s="29" t="s">
        <v>47</v>
      </c>
    </row>
    <row r="58" spans="1:16" ht="12.75">
      <c r="A58" s="17" t="s">
        <v>45</v>
      </c>
      <c r="B58" s="21" t="s">
        <v>99</v>
      </c>
      <c r="C58" s="21" t="s">
        <v>381</v>
      </c>
      <c r="D58" s="17" t="s">
        <v>47</v>
      </c>
      <c r="E58" s="22" t="s">
        <v>382</v>
      </c>
      <c r="F58" s="23" t="s">
        <v>127</v>
      </c>
      <c r="G58" s="24">
        <v>32.216</v>
      </c>
      <c r="H58" s="25"/>
      <c r="I58" s="25">
        <f>ROUND(ROUND(H58,2)*ROUND(G58,3),2)</f>
        <v>0</v>
      </c>
      <c r="O58">
        <f>(I58*21)/100</f>
        <v>0</v>
      </c>
      <c r="P58" t="s">
        <v>23</v>
      </c>
    </row>
    <row r="59" spans="1:5" ht="12.75">
      <c r="A59" s="26" t="s">
        <v>50</v>
      </c>
      <c r="E59" s="27" t="s">
        <v>383</v>
      </c>
    </row>
    <row r="60" spans="1:5" ht="51">
      <c r="A60" s="30" t="s">
        <v>52</v>
      </c>
      <c r="E60" s="29" t="s">
        <v>384</v>
      </c>
    </row>
    <row r="61" spans="1:16" ht="12.75">
      <c r="A61" s="17" t="s">
        <v>45</v>
      </c>
      <c r="B61" s="21" t="s">
        <v>101</v>
      </c>
      <c r="C61" s="21" t="s">
        <v>385</v>
      </c>
      <c r="D61" s="17" t="s">
        <v>47</v>
      </c>
      <c r="E61" s="22" t="s">
        <v>386</v>
      </c>
      <c r="F61" s="23" t="s">
        <v>127</v>
      </c>
      <c r="G61" s="24">
        <v>7.25</v>
      </c>
      <c r="H61" s="25"/>
      <c r="I61" s="25">
        <f>ROUND(ROUND(H61,2)*ROUND(G61,3),2)</f>
        <v>0</v>
      </c>
      <c r="O61">
        <f>(I61*21)/100</f>
        <v>0</v>
      </c>
      <c r="P61" t="s">
        <v>23</v>
      </c>
    </row>
    <row r="62" spans="1:5" ht="25.5">
      <c r="A62" s="26" t="s">
        <v>50</v>
      </c>
      <c r="E62" s="27" t="s">
        <v>387</v>
      </c>
    </row>
    <row r="63" spans="1:5" ht="51">
      <c r="A63" s="30" t="s">
        <v>52</v>
      </c>
      <c r="E63" s="29" t="s">
        <v>388</v>
      </c>
    </row>
    <row r="64" spans="1:16" ht="12.75">
      <c r="A64" s="17" t="s">
        <v>45</v>
      </c>
      <c r="B64" s="21" t="s">
        <v>104</v>
      </c>
      <c r="C64" s="21" t="s">
        <v>141</v>
      </c>
      <c r="D64" s="17" t="s">
        <v>47</v>
      </c>
      <c r="E64" s="22" t="s">
        <v>142</v>
      </c>
      <c r="F64" s="23" t="s">
        <v>127</v>
      </c>
      <c r="G64" s="24">
        <v>218.567</v>
      </c>
      <c r="H64" s="25"/>
      <c r="I64" s="25">
        <f>ROUND(ROUND(H64,2)*ROUND(G64,3),2)</f>
        <v>0</v>
      </c>
      <c r="O64">
        <f>(I64*21)/100</f>
        <v>0</v>
      </c>
      <c r="P64" t="s">
        <v>23</v>
      </c>
    </row>
    <row r="65" spans="1:5" ht="12.75">
      <c r="A65" s="26" t="s">
        <v>50</v>
      </c>
      <c r="E65" s="27" t="s">
        <v>389</v>
      </c>
    </row>
    <row r="66" spans="1:5" ht="127.5">
      <c r="A66" s="30" t="s">
        <v>52</v>
      </c>
      <c r="E66" s="29" t="s">
        <v>390</v>
      </c>
    </row>
    <row r="67" spans="1:16" ht="12.75">
      <c r="A67" s="17" t="s">
        <v>138</v>
      </c>
      <c r="B67" s="21" t="s">
        <v>108</v>
      </c>
      <c r="C67" s="21" t="s">
        <v>139</v>
      </c>
      <c r="D67" s="17" t="s">
        <v>102</v>
      </c>
      <c r="E67" s="22" t="s">
        <v>140</v>
      </c>
      <c r="F67" s="23" t="s">
        <v>127</v>
      </c>
      <c r="G67" s="24">
        <v>218.567</v>
      </c>
      <c r="H67" s="25"/>
      <c r="I67" s="25">
        <f>ROUND(ROUND(H67,2)*ROUND(G67,3),2)</f>
        <v>0</v>
      </c>
      <c r="O67">
        <f>(I67*21)/100</f>
        <v>0</v>
      </c>
      <c r="P67" t="s">
        <v>23</v>
      </c>
    </row>
    <row r="68" spans="1:5" ht="12.75">
      <c r="A68" s="26" t="s">
        <v>50</v>
      </c>
      <c r="E68" s="27" t="s">
        <v>47</v>
      </c>
    </row>
    <row r="69" spans="1:5" ht="12.75">
      <c r="A69" s="30" t="s">
        <v>52</v>
      </c>
      <c r="E69" s="29" t="s">
        <v>47</v>
      </c>
    </row>
    <row r="70" spans="1:16" ht="12.75">
      <c r="A70" s="17" t="s">
        <v>45</v>
      </c>
      <c r="B70" s="21" t="s">
        <v>111</v>
      </c>
      <c r="C70" s="21" t="s">
        <v>139</v>
      </c>
      <c r="D70" s="17" t="s">
        <v>391</v>
      </c>
      <c r="E70" s="22" t="s">
        <v>140</v>
      </c>
      <c r="F70" s="23" t="s">
        <v>127</v>
      </c>
      <c r="G70" s="24">
        <v>11.657</v>
      </c>
      <c r="H70" s="25"/>
      <c r="I70" s="25">
        <f>ROUND(ROUND(H70,2)*ROUND(G70,3),2)</f>
        <v>0</v>
      </c>
      <c r="O70">
        <f>(I70*21)/100</f>
        <v>0</v>
      </c>
      <c r="P70" t="s">
        <v>23</v>
      </c>
    </row>
    <row r="71" spans="1:5" ht="12.75">
      <c r="A71" s="26" t="s">
        <v>50</v>
      </c>
      <c r="E71" s="27" t="s">
        <v>392</v>
      </c>
    </row>
    <row r="72" spans="1:5" ht="12.75">
      <c r="A72" s="30" t="s">
        <v>52</v>
      </c>
      <c r="E72" s="29" t="s">
        <v>393</v>
      </c>
    </row>
    <row r="73" spans="1:16" ht="12.75">
      <c r="A73" s="17" t="s">
        <v>45</v>
      </c>
      <c r="B73" s="21" t="s">
        <v>195</v>
      </c>
      <c r="C73" s="21" t="s">
        <v>139</v>
      </c>
      <c r="D73" s="17" t="s">
        <v>394</v>
      </c>
      <c r="E73" s="22" t="s">
        <v>140</v>
      </c>
      <c r="F73" s="23" t="s">
        <v>127</v>
      </c>
      <c r="G73" s="24">
        <v>3.179</v>
      </c>
      <c r="H73" s="25"/>
      <c r="I73" s="25">
        <f>ROUND(ROUND(H73,2)*ROUND(G73,3),2)</f>
        <v>0</v>
      </c>
      <c r="O73">
        <f>(I73*21)/100</f>
        <v>0</v>
      </c>
      <c r="P73" t="s">
        <v>23</v>
      </c>
    </row>
    <row r="74" spans="1:5" ht="12.75">
      <c r="A74" s="26" t="s">
        <v>50</v>
      </c>
      <c r="E74" s="27" t="s">
        <v>395</v>
      </c>
    </row>
    <row r="75" spans="1:5" ht="12.75">
      <c r="A75" s="30" t="s">
        <v>52</v>
      </c>
      <c r="E75" s="29" t="s">
        <v>396</v>
      </c>
    </row>
    <row r="76" spans="1:16" ht="12.75">
      <c r="A76" s="17" t="s">
        <v>45</v>
      </c>
      <c r="B76" s="21" t="s">
        <v>200</v>
      </c>
      <c r="C76" s="21" t="s">
        <v>397</v>
      </c>
      <c r="D76" s="17" t="s">
        <v>47</v>
      </c>
      <c r="E76" s="22" t="s">
        <v>398</v>
      </c>
      <c r="F76" s="23" t="s">
        <v>127</v>
      </c>
      <c r="G76" s="24">
        <v>23.263</v>
      </c>
      <c r="H76" s="25"/>
      <c r="I76" s="25">
        <f>ROUND(ROUND(H76,2)*ROUND(G76,3),2)</f>
        <v>0</v>
      </c>
      <c r="O76">
        <f>(I76*21)/100</f>
        <v>0</v>
      </c>
      <c r="P76" t="s">
        <v>23</v>
      </c>
    </row>
    <row r="77" spans="1:5" ht="12.75">
      <c r="A77" s="26" t="s">
        <v>50</v>
      </c>
      <c r="E77" s="27" t="s">
        <v>399</v>
      </c>
    </row>
    <row r="78" spans="1:5" ht="51">
      <c r="A78" s="30" t="s">
        <v>52</v>
      </c>
      <c r="E78" s="29" t="s">
        <v>400</v>
      </c>
    </row>
    <row r="79" spans="1:16" ht="12.75">
      <c r="A79" s="17" t="s">
        <v>45</v>
      </c>
      <c r="B79" s="21" t="s">
        <v>204</v>
      </c>
      <c r="C79" s="21" t="s">
        <v>401</v>
      </c>
      <c r="D79" s="17" t="s">
        <v>47</v>
      </c>
      <c r="E79" s="22" t="s">
        <v>402</v>
      </c>
      <c r="F79" s="23" t="s">
        <v>127</v>
      </c>
      <c r="G79" s="24">
        <v>27.248</v>
      </c>
      <c r="H79" s="25"/>
      <c r="I79" s="25">
        <f>ROUND(ROUND(H79,2)*ROUND(G79,3),2)</f>
        <v>0</v>
      </c>
      <c r="O79">
        <f>(I79*21)/100</f>
        <v>0</v>
      </c>
      <c r="P79" t="s">
        <v>23</v>
      </c>
    </row>
    <row r="80" spans="1:5" ht="25.5">
      <c r="A80" s="26" t="s">
        <v>50</v>
      </c>
      <c r="E80" s="27" t="s">
        <v>403</v>
      </c>
    </row>
    <row r="81" spans="1:5" ht="63.75">
      <c r="A81" s="30" t="s">
        <v>52</v>
      </c>
      <c r="E81" s="29" t="s">
        <v>404</v>
      </c>
    </row>
    <row r="82" spans="1:16" ht="12.75">
      <c r="A82" s="17" t="s">
        <v>45</v>
      </c>
      <c r="B82" s="21" t="s">
        <v>208</v>
      </c>
      <c r="C82" s="21" t="s">
        <v>405</v>
      </c>
      <c r="D82" s="17" t="s">
        <v>47</v>
      </c>
      <c r="E82" s="22" t="s">
        <v>406</v>
      </c>
      <c r="F82" s="23" t="s">
        <v>155</v>
      </c>
      <c r="G82" s="24">
        <v>59.687</v>
      </c>
      <c r="H82" s="25"/>
      <c r="I82" s="25">
        <f>ROUND(ROUND(H82,2)*ROUND(G82,3),2)</f>
        <v>0</v>
      </c>
      <c r="O82">
        <f>(I82*21)/100</f>
        <v>0</v>
      </c>
      <c r="P82" t="s">
        <v>23</v>
      </c>
    </row>
    <row r="83" spans="1:5" ht="12.75">
      <c r="A83" s="26" t="s">
        <v>50</v>
      </c>
      <c r="E83" s="27" t="s">
        <v>47</v>
      </c>
    </row>
    <row r="84" spans="1:5" ht="25.5">
      <c r="A84" s="30" t="s">
        <v>52</v>
      </c>
      <c r="E84" s="29" t="s">
        <v>407</v>
      </c>
    </row>
    <row r="85" spans="1:16" ht="12.75">
      <c r="A85" s="17" t="s">
        <v>45</v>
      </c>
      <c r="B85" s="21" t="s">
        <v>213</v>
      </c>
      <c r="C85" s="21" t="s">
        <v>408</v>
      </c>
      <c r="D85" s="17" t="s">
        <v>47</v>
      </c>
      <c r="E85" s="22" t="s">
        <v>409</v>
      </c>
      <c r="F85" s="23" t="s">
        <v>155</v>
      </c>
      <c r="G85" s="24">
        <v>59.687</v>
      </c>
      <c r="H85" s="25"/>
      <c r="I85" s="25">
        <f>ROUND(ROUND(H85,2)*ROUND(G85,3),2)</f>
        <v>0</v>
      </c>
      <c r="O85">
        <f>(I85*21)/100</f>
        <v>0</v>
      </c>
      <c r="P85" t="s">
        <v>23</v>
      </c>
    </row>
    <row r="86" spans="1:5" ht="12.75">
      <c r="A86" s="26" t="s">
        <v>50</v>
      </c>
      <c r="E86" s="27" t="s">
        <v>47</v>
      </c>
    </row>
    <row r="87" spans="1:5" ht="25.5">
      <c r="A87" s="30" t="s">
        <v>52</v>
      </c>
      <c r="E87" s="29" t="s">
        <v>407</v>
      </c>
    </row>
    <row r="88" spans="1:16" ht="12.75">
      <c r="A88" s="17" t="s">
        <v>45</v>
      </c>
      <c r="B88" s="21" t="s">
        <v>218</v>
      </c>
      <c r="C88" s="21" t="s">
        <v>410</v>
      </c>
      <c r="D88" s="17" t="s">
        <v>47</v>
      </c>
      <c r="E88" s="22" t="s">
        <v>411</v>
      </c>
      <c r="F88" s="23" t="s">
        <v>155</v>
      </c>
      <c r="G88" s="24">
        <v>179.061</v>
      </c>
      <c r="H88" s="25"/>
      <c r="I88" s="25">
        <f>ROUND(ROUND(H88,2)*ROUND(G88,3),2)</f>
        <v>0</v>
      </c>
      <c r="O88">
        <f>(I88*21)/100</f>
        <v>0</v>
      </c>
      <c r="P88" t="s">
        <v>23</v>
      </c>
    </row>
    <row r="89" spans="1:5" ht="12.75">
      <c r="A89" s="26" t="s">
        <v>50</v>
      </c>
      <c r="E89" s="27" t="s">
        <v>412</v>
      </c>
    </row>
    <row r="90" spans="1:5" ht="25.5">
      <c r="A90" s="28" t="s">
        <v>52</v>
      </c>
      <c r="E90" s="29" t="s">
        <v>413</v>
      </c>
    </row>
    <row r="91" spans="1:18" ht="12.75" customHeight="1">
      <c r="A91" s="5" t="s">
        <v>43</v>
      </c>
      <c r="B91" s="5"/>
      <c r="C91" s="32" t="s">
        <v>23</v>
      </c>
      <c r="D91" s="5"/>
      <c r="E91" s="19" t="s">
        <v>157</v>
      </c>
      <c r="F91" s="5"/>
      <c r="G91" s="5"/>
      <c r="H91" s="5"/>
      <c r="I91" s="33">
        <f>0+Q91</f>
        <v>0</v>
      </c>
      <c r="O91">
        <f>0+R91</f>
        <v>0</v>
      </c>
      <c r="Q91">
        <f>0+I92+I95+I98+I101+I104+I107+I110</f>
        <v>0</v>
      </c>
      <c r="R91">
        <f>0+O92+O95+O98+O101+O104+O107+O110</f>
        <v>0</v>
      </c>
    </row>
    <row r="92" spans="1:16" ht="12.75">
      <c r="A92" s="17" t="s">
        <v>45</v>
      </c>
      <c r="B92" s="21" t="s">
        <v>223</v>
      </c>
      <c r="C92" s="21" t="s">
        <v>414</v>
      </c>
      <c r="D92" s="17" t="s">
        <v>47</v>
      </c>
      <c r="E92" s="22" t="s">
        <v>415</v>
      </c>
      <c r="F92" s="23" t="s">
        <v>127</v>
      </c>
      <c r="G92" s="24">
        <v>1.35</v>
      </c>
      <c r="H92" s="25"/>
      <c r="I92" s="25">
        <f>ROUND(ROUND(H92,2)*ROUND(G92,3),2)</f>
        <v>0</v>
      </c>
      <c r="O92">
        <f>(I92*21)/100</f>
        <v>0</v>
      </c>
      <c r="P92" t="s">
        <v>23</v>
      </c>
    </row>
    <row r="93" spans="1:5" ht="12.75">
      <c r="A93" s="26" t="s">
        <v>50</v>
      </c>
      <c r="E93" s="27" t="s">
        <v>416</v>
      </c>
    </row>
    <row r="94" spans="1:5" ht="51">
      <c r="A94" s="30" t="s">
        <v>52</v>
      </c>
      <c r="E94" s="29" t="s">
        <v>417</v>
      </c>
    </row>
    <row r="95" spans="1:16" ht="12.75">
      <c r="A95" s="17" t="s">
        <v>45</v>
      </c>
      <c r="B95" s="21" t="s">
        <v>229</v>
      </c>
      <c r="C95" s="21" t="s">
        <v>418</v>
      </c>
      <c r="D95" s="17" t="s">
        <v>47</v>
      </c>
      <c r="E95" s="22" t="s">
        <v>419</v>
      </c>
      <c r="F95" s="23" t="s">
        <v>127</v>
      </c>
      <c r="G95" s="24">
        <v>0.166</v>
      </c>
      <c r="H95" s="25"/>
      <c r="I95" s="25">
        <f>ROUND(ROUND(H95,2)*ROUND(G95,3),2)</f>
        <v>0</v>
      </c>
      <c r="O95">
        <f>(I95*21)/100</f>
        <v>0</v>
      </c>
      <c r="P95" t="s">
        <v>23</v>
      </c>
    </row>
    <row r="96" spans="1:5" ht="12.75">
      <c r="A96" s="26" t="s">
        <v>50</v>
      </c>
      <c r="E96" s="27" t="s">
        <v>47</v>
      </c>
    </row>
    <row r="97" spans="1:5" ht="51">
      <c r="A97" s="30" t="s">
        <v>52</v>
      </c>
      <c r="E97" s="29" t="s">
        <v>420</v>
      </c>
    </row>
    <row r="98" spans="1:16" ht="12.75">
      <c r="A98" s="17" t="s">
        <v>45</v>
      </c>
      <c r="B98" s="21" t="s">
        <v>235</v>
      </c>
      <c r="C98" s="21" t="s">
        <v>421</v>
      </c>
      <c r="D98" s="17" t="s">
        <v>47</v>
      </c>
      <c r="E98" s="22" t="s">
        <v>422</v>
      </c>
      <c r="F98" s="23" t="s">
        <v>155</v>
      </c>
      <c r="G98" s="24">
        <v>51.77</v>
      </c>
      <c r="H98" s="25"/>
      <c r="I98" s="25">
        <f>ROUND(ROUND(H98,2)*ROUND(G98,3),2)</f>
        <v>0</v>
      </c>
      <c r="O98">
        <f>(I98*21)/100</f>
        <v>0</v>
      </c>
      <c r="P98" t="s">
        <v>23</v>
      </c>
    </row>
    <row r="99" spans="1:5" ht="25.5">
      <c r="A99" s="26" t="s">
        <v>50</v>
      </c>
      <c r="E99" s="27" t="s">
        <v>423</v>
      </c>
    </row>
    <row r="100" spans="1:5" ht="114.75">
      <c r="A100" s="30" t="s">
        <v>52</v>
      </c>
      <c r="E100" s="29" t="s">
        <v>424</v>
      </c>
    </row>
    <row r="101" spans="1:16" ht="12.75">
      <c r="A101" s="17" t="s">
        <v>45</v>
      </c>
      <c r="B101" s="21" t="s">
        <v>240</v>
      </c>
      <c r="C101" s="21" t="s">
        <v>425</v>
      </c>
      <c r="D101" s="17" t="s">
        <v>47</v>
      </c>
      <c r="E101" s="22" t="s">
        <v>426</v>
      </c>
      <c r="F101" s="23" t="s">
        <v>238</v>
      </c>
      <c r="G101" s="24">
        <v>219</v>
      </c>
      <c r="H101" s="25"/>
      <c r="I101" s="25">
        <f>ROUND(ROUND(H101,2)*ROUND(G101,3),2)</f>
        <v>0</v>
      </c>
      <c r="O101">
        <f>(I101*21)/100</f>
        <v>0</v>
      </c>
      <c r="P101" t="s">
        <v>23</v>
      </c>
    </row>
    <row r="102" spans="1:5" ht="12.75">
      <c r="A102" s="26" t="s">
        <v>50</v>
      </c>
      <c r="E102" s="27" t="s">
        <v>427</v>
      </c>
    </row>
    <row r="103" spans="1:5" ht="51">
      <c r="A103" s="30" t="s">
        <v>52</v>
      </c>
      <c r="E103" s="29" t="s">
        <v>428</v>
      </c>
    </row>
    <row r="104" spans="1:16" ht="25.5">
      <c r="A104" s="17" t="s">
        <v>45</v>
      </c>
      <c r="B104" s="21" t="s">
        <v>246</v>
      </c>
      <c r="C104" s="21" t="s">
        <v>429</v>
      </c>
      <c r="D104" s="17" t="s">
        <v>47</v>
      </c>
      <c r="E104" s="22" t="s">
        <v>430</v>
      </c>
      <c r="F104" s="23" t="s">
        <v>238</v>
      </c>
      <c r="G104" s="24">
        <v>165</v>
      </c>
      <c r="H104" s="25"/>
      <c r="I104" s="25">
        <f>ROUND(ROUND(H104,2)*ROUND(G104,3),2)</f>
        <v>0</v>
      </c>
      <c r="O104">
        <f>(I104*21)/100</f>
        <v>0</v>
      </c>
      <c r="P104" t="s">
        <v>23</v>
      </c>
    </row>
    <row r="105" spans="1:5" ht="12.75">
      <c r="A105" s="26" t="s">
        <v>50</v>
      </c>
      <c r="E105" s="27" t="s">
        <v>47</v>
      </c>
    </row>
    <row r="106" spans="1:5" ht="51">
      <c r="A106" s="30" t="s">
        <v>52</v>
      </c>
      <c r="E106" s="29" t="s">
        <v>431</v>
      </c>
    </row>
    <row r="107" spans="1:16" ht="25.5">
      <c r="A107" s="17" t="s">
        <v>45</v>
      </c>
      <c r="B107" s="21" t="s">
        <v>251</v>
      </c>
      <c r="C107" s="21" t="s">
        <v>432</v>
      </c>
      <c r="D107" s="17" t="s">
        <v>47</v>
      </c>
      <c r="E107" s="22" t="s">
        <v>433</v>
      </c>
      <c r="F107" s="23" t="s">
        <v>238</v>
      </c>
      <c r="G107" s="24">
        <v>45</v>
      </c>
      <c r="H107" s="25"/>
      <c r="I107" s="25">
        <f>ROUND(ROUND(H107,2)*ROUND(G107,3),2)</f>
        <v>0</v>
      </c>
      <c r="O107">
        <f>(I107*21)/100</f>
        <v>0</v>
      </c>
      <c r="P107" t="s">
        <v>23</v>
      </c>
    </row>
    <row r="108" spans="1:5" ht="12.75">
      <c r="A108" s="26" t="s">
        <v>50</v>
      </c>
      <c r="E108" s="27" t="s">
        <v>434</v>
      </c>
    </row>
    <row r="109" spans="1:5" ht="51">
      <c r="A109" s="30" t="s">
        <v>52</v>
      </c>
      <c r="E109" s="29" t="s">
        <v>435</v>
      </c>
    </row>
    <row r="110" spans="1:16" ht="12.75">
      <c r="A110" s="17" t="s">
        <v>45</v>
      </c>
      <c r="B110" s="21" t="s">
        <v>256</v>
      </c>
      <c r="C110" s="21" t="s">
        <v>436</v>
      </c>
      <c r="D110" s="17" t="s">
        <v>47</v>
      </c>
      <c r="E110" s="22" t="s">
        <v>437</v>
      </c>
      <c r="F110" s="23" t="s">
        <v>155</v>
      </c>
      <c r="G110" s="24">
        <v>27</v>
      </c>
      <c r="H110" s="25"/>
      <c r="I110" s="25">
        <f>ROUND(ROUND(H110,2)*ROUND(G110,3),2)</f>
        <v>0</v>
      </c>
      <c r="O110">
        <f>(I110*21)/100</f>
        <v>0</v>
      </c>
      <c r="P110" t="s">
        <v>23</v>
      </c>
    </row>
    <row r="111" spans="1:5" ht="12.75">
      <c r="A111" s="26" t="s">
        <v>50</v>
      </c>
      <c r="E111" s="27" t="s">
        <v>438</v>
      </c>
    </row>
    <row r="112" spans="1:5" ht="51">
      <c r="A112" s="28" t="s">
        <v>52</v>
      </c>
      <c r="E112" s="29" t="s">
        <v>439</v>
      </c>
    </row>
    <row r="113" spans="1:18" ht="12.75" customHeight="1">
      <c r="A113" s="5" t="s">
        <v>43</v>
      </c>
      <c r="B113" s="5"/>
      <c r="C113" s="32" t="s">
        <v>22</v>
      </c>
      <c r="D113" s="5"/>
      <c r="E113" s="19" t="s">
        <v>166</v>
      </c>
      <c r="F113" s="5"/>
      <c r="G113" s="5"/>
      <c r="H113" s="5"/>
      <c r="I113" s="33">
        <f>0+Q113</f>
        <v>0</v>
      </c>
      <c r="O113">
        <f>0+R113</f>
        <v>0</v>
      </c>
      <c r="Q113">
        <f>0+I114+I117+I120+I123+I126+I129+I132</f>
        <v>0</v>
      </c>
      <c r="R113">
        <f>0+O114+O117+O120+O123+O126+O129+O132</f>
        <v>0</v>
      </c>
    </row>
    <row r="114" spans="1:16" ht="12.75">
      <c r="A114" s="17" t="s">
        <v>45</v>
      </c>
      <c r="B114" s="21" t="s">
        <v>261</v>
      </c>
      <c r="C114" s="21" t="s">
        <v>440</v>
      </c>
      <c r="D114" s="17" t="s">
        <v>47</v>
      </c>
      <c r="E114" s="22" t="s">
        <v>441</v>
      </c>
      <c r="F114" s="23" t="s">
        <v>442</v>
      </c>
      <c r="G114" s="24">
        <v>216</v>
      </c>
      <c r="H114" s="25"/>
      <c r="I114" s="25">
        <f>ROUND(ROUND(H114,2)*ROUND(G114,3),2)</f>
        <v>0</v>
      </c>
      <c r="O114">
        <f>(I114*21)/100</f>
        <v>0</v>
      </c>
      <c r="P114" t="s">
        <v>23</v>
      </c>
    </row>
    <row r="115" spans="1:5" ht="12.75">
      <c r="A115" s="26" t="s">
        <v>50</v>
      </c>
      <c r="E115" s="27" t="s">
        <v>443</v>
      </c>
    </row>
    <row r="116" spans="1:5" ht="12.75">
      <c r="A116" s="30" t="s">
        <v>52</v>
      </c>
      <c r="E116" s="29" t="s">
        <v>444</v>
      </c>
    </row>
    <row r="117" spans="1:16" ht="12.75">
      <c r="A117" s="17" t="s">
        <v>45</v>
      </c>
      <c r="B117" s="21" t="s">
        <v>266</v>
      </c>
      <c r="C117" s="21" t="s">
        <v>445</v>
      </c>
      <c r="D117" s="17" t="s">
        <v>47</v>
      </c>
      <c r="E117" s="22" t="s">
        <v>446</v>
      </c>
      <c r="F117" s="23" t="s">
        <v>127</v>
      </c>
      <c r="G117" s="24">
        <v>12.535</v>
      </c>
      <c r="H117" s="25"/>
      <c r="I117" s="25">
        <f>ROUND(ROUND(H117,2)*ROUND(G117,3),2)</f>
        <v>0</v>
      </c>
      <c r="O117">
        <f>(I117*21)/100</f>
        <v>0</v>
      </c>
      <c r="P117" t="s">
        <v>23</v>
      </c>
    </row>
    <row r="118" spans="1:5" ht="12.75">
      <c r="A118" s="26" t="s">
        <v>50</v>
      </c>
      <c r="E118" s="27" t="s">
        <v>447</v>
      </c>
    </row>
    <row r="119" spans="1:5" ht="63.75">
      <c r="A119" s="30" t="s">
        <v>52</v>
      </c>
      <c r="E119" s="29" t="s">
        <v>448</v>
      </c>
    </row>
    <row r="120" spans="1:16" ht="12.75">
      <c r="A120" s="17" t="s">
        <v>45</v>
      </c>
      <c r="B120" s="21" t="s">
        <v>270</v>
      </c>
      <c r="C120" s="21" t="s">
        <v>449</v>
      </c>
      <c r="D120" s="17" t="s">
        <v>47</v>
      </c>
      <c r="E120" s="22" t="s">
        <v>450</v>
      </c>
      <c r="F120" s="23" t="s">
        <v>119</v>
      </c>
      <c r="G120" s="24">
        <v>2.006</v>
      </c>
      <c r="H120" s="25"/>
      <c r="I120" s="25">
        <f>ROUND(ROUND(H120,2)*ROUND(G120,3),2)</f>
        <v>0</v>
      </c>
      <c r="O120">
        <f>(I120*21)/100</f>
        <v>0</v>
      </c>
      <c r="P120" t="s">
        <v>23</v>
      </c>
    </row>
    <row r="121" spans="1:5" ht="12.75">
      <c r="A121" s="26" t="s">
        <v>50</v>
      </c>
      <c r="E121" s="27" t="s">
        <v>451</v>
      </c>
    </row>
    <row r="122" spans="1:5" ht="51">
      <c r="A122" s="30" t="s">
        <v>52</v>
      </c>
      <c r="E122" s="29" t="s">
        <v>452</v>
      </c>
    </row>
    <row r="123" spans="1:16" ht="12.75">
      <c r="A123" s="17" t="s">
        <v>45</v>
      </c>
      <c r="B123" s="21" t="s">
        <v>274</v>
      </c>
      <c r="C123" s="21" t="s">
        <v>453</v>
      </c>
      <c r="D123" s="17" t="s">
        <v>47</v>
      </c>
      <c r="E123" s="22" t="s">
        <v>454</v>
      </c>
      <c r="F123" s="23" t="s">
        <v>127</v>
      </c>
      <c r="G123" s="24">
        <v>57.993</v>
      </c>
      <c r="H123" s="25"/>
      <c r="I123" s="25">
        <f>ROUND(ROUND(H123,2)*ROUND(G123,3),2)</f>
        <v>0</v>
      </c>
      <c r="O123">
        <f>(I123*21)/100</f>
        <v>0</v>
      </c>
      <c r="P123" t="s">
        <v>23</v>
      </c>
    </row>
    <row r="124" spans="1:5" ht="12.75">
      <c r="A124" s="26" t="s">
        <v>50</v>
      </c>
      <c r="E124" s="27" t="s">
        <v>455</v>
      </c>
    </row>
    <row r="125" spans="1:5" ht="216.75">
      <c r="A125" s="30" t="s">
        <v>52</v>
      </c>
      <c r="E125" s="29" t="s">
        <v>456</v>
      </c>
    </row>
    <row r="126" spans="1:16" ht="12.75">
      <c r="A126" s="17" t="s">
        <v>45</v>
      </c>
      <c r="B126" s="21" t="s">
        <v>279</v>
      </c>
      <c r="C126" s="21" t="s">
        <v>457</v>
      </c>
      <c r="D126" s="17" t="s">
        <v>47</v>
      </c>
      <c r="E126" s="22" t="s">
        <v>458</v>
      </c>
      <c r="F126" s="23" t="s">
        <v>119</v>
      </c>
      <c r="G126" s="24">
        <v>10.428</v>
      </c>
      <c r="H126" s="25"/>
      <c r="I126" s="25">
        <f>ROUND(ROUND(H126,2)*ROUND(G126,3),2)</f>
        <v>0</v>
      </c>
      <c r="O126">
        <f>(I126*21)/100</f>
        <v>0</v>
      </c>
      <c r="P126" t="s">
        <v>23</v>
      </c>
    </row>
    <row r="127" spans="1:5" ht="12.75">
      <c r="A127" s="26" t="s">
        <v>50</v>
      </c>
      <c r="E127" s="27" t="s">
        <v>176</v>
      </c>
    </row>
    <row r="128" spans="1:5" ht="12.75">
      <c r="A128" s="30" t="s">
        <v>52</v>
      </c>
      <c r="E128" s="29" t="s">
        <v>459</v>
      </c>
    </row>
    <row r="129" spans="1:16" ht="12.75">
      <c r="A129" s="17" t="s">
        <v>45</v>
      </c>
      <c r="B129" s="21" t="s">
        <v>283</v>
      </c>
      <c r="C129" s="21" t="s">
        <v>460</v>
      </c>
      <c r="D129" s="17" t="s">
        <v>47</v>
      </c>
      <c r="E129" s="22" t="s">
        <v>461</v>
      </c>
      <c r="F129" s="23" t="s">
        <v>127</v>
      </c>
      <c r="G129" s="24">
        <v>27.615</v>
      </c>
      <c r="H129" s="25"/>
      <c r="I129" s="25">
        <f>ROUND(ROUND(H129,2)*ROUND(G129,3),2)</f>
        <v>0</v>
      </c>
      <c r="O129">
        <f>(I129*21)/100</f>
        <v>0</v>
      </c>
      <c r="P129" t="s">
        <v>23</v>
      </c>
    </row>
    <row r="130" spans="1:5" ht="12.75">
      <c r="A130" s="26" t="s">
        <v>50</v>
      </c>
      <c r="E130" s="27" t="s">
        <v>462</v>
      </c>
    </row>
    <row r="131" spans="1:5" ht="25.5">
      <c r="A131" s="30" t="s">
        <v>52</v>
      </c>
      <c r="E131" s="29" t="s">
        <v>463</v>
      </c>
    </row>
    <row r="132" spans="1:16" ht="12.75">
      <c r="A132" s="17" t="s">
        <v>45</v>
      </c>
      <c r="B132" s="21" t="s">
        <v>287</v>
      </c>
      <c r="C132" s="21" t="s">
        <v>464</v>
      </c>
      <c r="D132" s="17" t="s">
        <v>47</v>
      </c>
      <c r="E132" s="22" t="s">
        <v>465</v>
      </c>
      <c r="F132" s="23" t="s">
        <v>119</v>
      </c>
      <c r="G132" s="24">
        <v>5.523</v>
      </c>
      <c r="H132" s="25"/>
      <c r="I132" s="25">
        <f>ROUND(ROUND(H132,2)*ROUND(G132,3),2)</f>
        <v>0</v>
      </c>
      <c r="O132">
        <f>(I132*21)/100</f>
        <v>0</v>
      </c>
      <c r="P132" t="s">
        <v>23</v>
      </c>
    </row>
    <row r="133" spans="1:5" ht="12.75">
      <c r="A133" s="26" t="s">
        <v>50</v>
      </c>
      <c r="E133" s="27" t="s">
        <v>466</v>
      </c>
    </row>
    <row r="134" spans="1:5" ht="12.75">
      <c r="A134" s="28" t="s">
        <v>52</v>
      </c>
      <c r="E134" s="29" t="s">
        <v>467</v>
      </c>
    </row>
    <row r="135" spans="1:18" ht="12.75" customHeight="1">
      <c r="A135" s="5" t="s">
        <v>43</v>
      </c>
      <c r="B135" s="5"/>
      <c r="C135" s="32" t="s">
        <v>33</v>
      </c>
      <c r="D135" s="5"/>
      <c r="E135" s="19" t="s">
        <v>178</v>
      </c>
      <c r="F135" s="5"/>
      <c r="G135" s="5"/>
      <c r="H135" s="5"/>
      <c r="I135" s="33">
        <f>0+Q135</f>
        <v>0</v>
      </c>
      <c r="O135">
        <f>0+R135</f>
        <v>0</v>
      </c>
      <c r="Q135">
        <f>0+I136+I139+I142+I145+I148+I151+I154+I157+I160+I163+I166</f>
        <v>0</v>
      </c>
      <c r="R135">
        <f>0+O136+O139+O142+O145+O148+O151+O154+O157+O160+O163+O166</f>
        <v>0</v>
      </c>
    </row>
    <row r="136" spans="1:16" ht="12.75">
      <c r="A136" s="17" t="s">
        <v>45</v>
      </c>
      <c r="B136" s="21" t="s">
        <v>290</v>
      </c>
      <c r="C136" s="21" t="s">
        <v>468</v>
      </c>
      <c r="D136" s="17" t="s">
        <v>47</v>
      </c>
      <c r="E136" s="22" t="s">
        <v>469</v>
      </c>
      <c r="F136" s="23" t="s">
        <v>127</v>
      </c>
      <c r="G136" s="24">
        <v>13.51</v>
      </c>
      <c r="H136" s="25"/>
      <c r="I136" s="25">
        <f>ROUND(ROUND(H136,2)*ROUND(G136,3),2)</f>
        <v>0</v>
      </c>
      <c r="O136">
        <f>(I136*21)/100</f>
        <v>0</v>
      </c>
      <c r="P136" t="s">
        <v>23</v>
      </c>
    </row>
    <row r="137" spans="1:5" ht="12.75">
      <c r="A137" s="26" t="s">
        <v>50</v>
      </c>
      <c r="E137" s="27" t="s">
        <v>470</v>
      </c>
    </row>
    <row r="138" spans="1:5" ht="63.75">
      <c r="A138" s="30" t="s">
        <v>52</v>
      </c>
      <c r="E138" s="29" t="s">
        <v>471</v>
      </c>
    </row>
    <row r="139" spans="1:16" ht="12.75">
      <c r="A139" s="17" t="s">
        <v>45</v>
      </c>
      <c r="B139" s="21" t="s">
        <v>294</v>
      </c>
      <c r="C139" s="21" t="s">
        <v>472</v>
      </c>
      <c r="D139" s="17" t="s">
        <v>47</v>
      </c>
      <c r="E139" s="22" t="s">
        <v>473</v>
      </c>
      <c r="F139" s="23" t="s">
        <v>119</v>
      </c>
      <c r="G139" s="24">
        <v>2.432</v>
      </c>
      <c r="H139" s="25"/>
      <c r="I139" s="25">
        <f>ROUND(ROUND(H139,2)*ROUND(G139,3),2)</f>
        <v>0</v>
      </c>
      <c r="O139">
        <f>(I139*21)/100</f>
        <v>0</v>
      </c>
      <c r="P139" t="s">
        <v>23</v>
      </c>
    </row>
    <row r="140" spans="1:5" ht="12.75">
      <c r="A140" s="26" t="s">
        <v>50</v>
      </c>
      <c r="E140" s="27" t="s">
        <v>176</v>
      </c>
    </row>
    <row r="141" spans="1:5" ht="12.75">
      <c r="A141" s="30" t="s">
        <v>52</v>
      </c>
      <c r="E141" s="29" t="s">
        <v>474</v>
      </c>
    </row>
    <row r="142" spans="1:16" ht="12.75">
      <c r="A142" s="17" t="s">
        <v>45</v>
      </c>
      <c r="B142" s="21" t="s">
        <v>297</v>
      </c>
      <c r="C142" s="21" t="s">
        <v>475</v>
      </c>
      <c r="D142" s="17" t="s">
        <v>47</v>
      </c>
      <c r="E142" s="22" t="s">
        <v>476</v>
      </c>
      <c r="F142" s="23" t="s">
        <v>127</v>
      </c>
      <c r="G142" s="24">
        <v>78.606</v>
      </c>
      <c r="H142" s="25"/>
      <c r="I142" s="25">
        <f>ROUND(ROUND(H142,2)*ROUND(G142,3),2)</f>
        <v>0</v>
      </c>
      <c r="O142">
        <f>(I142*21)/100</f>
        <v>0</v>
      </c>
      <c r="P142" t="s">
        <v>23</v>
      </c>
    </row>
    <row r="143" spans="1:5" ht="12.75">
      <c r="A143" s="26" t="s">
        <v>50</v>
      </c>
      <c r="E143" s="27" t="s">
        <v>477</v>
      </c>
    </row>
    <row r="144" spans="1:5" ht="25.5">
      <c r="A144" s="30" t="s">
        <v>52</v>
      </c>
      <c r="E144" s="29" t="s">
        <v>478</v>
      </c>
    </row>
    <row r="145" spans="1:16" ht="12.75">
      <c r="A145" s="17" t="s">
        <v>45</v>
      </c>
      <c r="B145" s="21" t="s">
        <v>301</v>
      </c>
      <c r="C145" s="21" t="s">
        <v>479</v>
      </c>
      <c r="D145" s="17" t="s">
        <v>47</v>
      </c>
      <c r="E145" s="22" t="s">
        <v>480</v>
      </c>
      <c r="F145" s="23" t="s">
        <v>127</v>
      </c>
      <c r="G145" s="24">
        <v>13.346</v>
      </c>
      <c r="H145" s="25"/>
      <c r="I145" s="25">
        <f>ROUND(ROUND(H145,2)*ROUND(G145,3),2)</f>
        <v>0</v>
      </c>
      <c r="O145">
        <f>(I145*21)/100</f>
        <v>0</v>
      </c>
      <c r="P145" t="s">
        <v>23</v>
      </c>
    </row>
    <row r="146" spans="1:5" ht="12.75">
      <c r="A146" s="26" t="s">
        <v>50</v>
      </c>
      <c r="E146" s="27" t="s">
        <v>481</v>
      </c>
    </row>
    <row r="147" spans="1:5" ht="12.75">
      <c r="A147" s="30" t="s">
        <v>52</v>
      </c>
      <c r="E147" s="29" t="s">
        <v>482</v>
      </c>
    </row>
    <row r="148" spans="1:16" ht="12.75">
      <c r="A148" s="17" t="s">
        <v>45</v>
      </c>
      <c r="B148" s="21" t="s">
        <v>305</v>
      </c>
      <c r="C148" s="21" t="s">
        <v>483</v>
      </c>
      <c r="D148" s="17" t="s">
        <v>47</v>
      </c>
      <c r="E148" s="22" t="s">
        <v>484</v>
      </c>
      <c r="F148" s="23" t="s">
        <v>119</v>
      </c>
      <c r="G148" s="24">
        <v>2.402</v>
      </c>
      <c r="H148" s="25"/>
      <c r="I148" s="25">
        <f>ROUND(ROUND(H148,2)*ROUND(G148,3),2)</f>
        <v>0</v>
      </c>
      <c r="O148">
        <f>(I148*21)/100</f>
        <v>0</v>
      </c>
      <c r="P148" t="s">
        <v>23</v>
      </c>
    </row>
    <row r="149" spans="1:5" ht="12.75">
      <c r="A149" s="26" t="s">
        <v>50</v>
      </c>
      <c r="E149" s="27" t="s">
        <v>176</v>
      </c>
    </row>
    <row r="150" spans="1:5" ht="12.75">
      <c r="A150" s="30" t="s">
        <v>52</v>
      </c>
      <c r="E150" s="29" t="s">
        <v>485</v>
      </c>
    </row>
    <row r="151" spans="1:16" ht="12.75">
      <c r="A151" s="17" t="s">
        <v>45</v>
      </c>
      <c r="B151" s="21" t="s">
        <v>310</v>
      </c>
      <c r="C151" s="21" t="s">
        <v>486</v>
      </c>
      <c r="D151" s="17" t="s">
        <v>47</v>
      </c>
      <c r="E151" s="22" t="s">
        <v>487</v>
      </c>
      <c r="F151" s="23" t="s">
        <v>127</v>
      </c>
      <c r="G151" s="24">
        <v>10.678</v>
      </c>
      <c r="H151" s="25"/>
      <c r="I151" s="25">
        <f>ROUND(ROUND(H151,2)*ROUND(G151,3),2)</f>
        <v>0</v>
      </c>
      <c r="O151">
        <f>(I151*21)/100</f>
        <v>0</v>
      </c>
      <c r="P151" t="s">
        <v>23</v>
      </c>
    </row>
    <row r="152" spans="1:5" ht="12.75">
      <c r="A152" s="26" t="s">
        <v>50</v>
      </c>
      <c r="E152" s="27" t="s">
        <v>47</v>
      </c>
    </row>
    <row r="153" spans="1:5" ht="191.25">
      <c r="A153" s="30" t="s">
        <v>52</v>
      </c>
      <c r="E153" s="29" t="s">
        <v>488</v>
      </c>
    </row>
    <row r="154" spans="1:16" ht="12.75">
      <c r="A154" s="17" t="s">
        <v>45</v>
      </c>
      <c r="B154" s="21" t="s">
        <v>489</v>
      </c>
      <c r="C154" s="21" t="s">
        <v>179</v>
      </c>
      <c r="D154" s="17" t="s">
        <v>47</v>
      </c>
      <c r="E154" s="22" t="s">
        <v>180</v>
      </c>
      <c r="F154" s="23" t="s">
        <v>127</v>
      </c>
      <c r="G154" s="24">
        <v>0.78</v>
      </c>
      <c r="H154" s="25"/>
      <c r="I154" s="25">
        <f>ROUND(ROUND(H154,2)*ROUND(G154,3),2)</f>
        <v>0</v>
      </c>
      <c r="O154">
        <f>(I154*21)/100</f>
        <v>0</v>
      </c>
      <c r="P154" t="s">
        <v>23</v>
      </c>
    </row>
    <row r="155" spans="1:5" ht="12.75">
      <c r="A155" s="26" t="s">
        <v>50</v>
      </c>
      <c r="E155" s="27" t="s">
        <v>181</v>
      </c>
    </row>
    <row r="156" spans="1:5" ht="51">
      <c r="A156" s="30" t="s">
        <v>52</v>
      </c>
      <c r="E156" s="29" t="s">
        <v>490</v>
      </c>
    </row>
    <row r="157" spans="1:16" ht="12.75">
      <c r="A157" s="17" t="s">
        <v>45</v>
      </c>
      <c r="B157" s="21" t="s">
        <v>491</v>
      </c>
      <c r="C157" s="21" t="s">
        <v>492</v>
      </c>
      <c r="D157" s="17" t="s">
        <v>47</v>
      </c>
      <c r="E157" s="22" t="s">
        <v>493</v>
      </c>
      <c r="F157" s="23" t="s">
        <v>127</v>
      </c>
      <c r="G157" s="24">
        <v>36.636</v>
      </c>
      <c r="H157" s="25"/>
      <c r="I157" s="25">
        <f>ROUND(ROUND(H157,2)*ROUND(G157,3),2)</f>
        <v>0</v>
      </c>
      <c r="O157">
        <f>(I157*21)/100</f>
        <v>0</v>
      </c>
      <c r="P157" t="s">
        <v>23</v>
      </c>
    </row>
    <row r="158" spans="1:5" ht="12.75">
      <c r="A158" s="26" t="s">
        <v>50</v>
      </c>
      <c r="E158" s="27" t="s">
        <v>494</v>
      </c>
    </row>
    <row r="159" spans="1:5" ht="127.5">
      <c r="A159" s="30" t="s">
        <v>52</v>
      </c>
      <c r="E159" s="29" t="s">
        <v>495</v>
      </c>
    </row>
    <row r="160" spans="1:16" ht="12.75">
      <c r="A160" s="17" t="s">
        <v>45</v>
      </c>
      <c r="B160" s="21" t="s">
        <v>496</v>
      </c>
      <c r="C160" s="21" t="s">
        <v>497</v>
      </c>
      <c r="D160" s="17" t="s">
        <v>47</v>
      </c>
      <c r="E160" s="22" t="s">
        <v>498</v>
      </c>
      <c r="F160" s="23" t="s">
        <v>127</v>
      </c>
      <c r="G160" s="24">
        <v>42.6</v>
      </c>
      <c r="H160" s="25"/>
      <c r="I160" s="25">
        <f>ROUND(ROUND(H160,2)*ROUND(G160,3),2)</f>
        <v>0</v>
      </c>
      <c r="O160">
        <f>(I160*21)/100</f>
        <v>0</v>
      </c>
      <c r="P160" t="s">
        <v>23</v>
      </c>
    </row>
    <row r="161" spans="1:5" ht="12.75">
      <c r="A161" s="26" t="s">
        <v>50</v>
      </c>
      <c r="E161" s="27" t="s">
        <v>499</v>
      </c>
    </row>
    <row r="162" spans="1:5" ht="63.75">
      <c r="A162" s="30" t="s">
        <v>52</v>
      </c>
      <c r="E162" s="29" t="s">
        <v>500</v>
      </c>
    </row>
    <row r="163" spans="1:16" ht="12.75">
      <c r="A163" s="17" t="s">
        <v>45</v>
      </c>
      <c r="B163" s="21" t="s">
        <v>501</v>
      </c>
      <c r="C163" s="21" t="s">
        <v>502</v>
      </c>
      <c r="D163" s="17" t="s">
        <v>47</v>
      </c>
      <c r="E163" s="22" t="s">
        <v>503</v>
      </c>
      <c r="F163" s="23" t="s">
        <v>127</v>
      </c>
      <c r="G163" s="24">
        <v>20.286</v>
      </c>
      <c r="H163" s="25"/>
      <c r="I163" s="25">
        <f>ROUND(ROUND(H163,2)*ROUND(G163,3),2)</f>
        <v>0</v>
      </c>
      <c r="O163">
        <f>(I163*21)/100</f>
        <v>0</v>
      </c>
      <c r="P163" t="s">
        <v>23</v>
      </c>
    </row>
    <row r="164" spans="1:5" ht="12.75">
      <c r="A164" s="26" t="s">
        <v>50</v>
      </c>
      <c r="E164" s="27" t="s">
        <v>504</v>
      </c>
    </row>
    <row r="165" spans="1:5" ht="102">
      <c r="A165" s="30" t="s">
        <v>52</v>
      </c>
      <c r="E165" s="29" t="s">
        <v>505</v>
      </c>
    </row>
    <row r="166" spans="1:16" ht="12.75">
      <c r="A166" s="17" t="s">
        <v>45</v>
      </c>
      <c r="B166" s="21" t="s">
        <v>506</v>
      </c>
      <c r="C166" s="21" t="s">
        <v>187</v>
      </c>
      <c r="D166" s="17" t="s">
        <v>47</v>
      </c>
      <c r="E166" s="22" t="s">
        <v>188</v>
      </c>
      <c r="F166" s="23" t="s">
        <v>155</v>
      </c>
      <c r="G166" s="24">
        <v>7.8</v>
      </c>
      <c r="H166" s="25"/>
      <c r="I166" s="25">
        <f>ROUND(ROUND(H166,2)*ROUND(G166,3),2)</f>
        <v>0</v>
      </c>
      <c r="O166">
        <f>(I166*21)/100</f>
        <v>0</v>
      </c>
      <c r="P166" t="s">
        <v>23</v>
      </c>
    </row>
    <row r="167" spans="1:5" ht="25.5">
      <c r="A167" s="26" t="s">
        <v>50</v>
      </c>
      <c r="E167" s="27" t="s">
        <v>189</v>
      </c>
    </row>
    <row r="168" spans="1:5" ht="51">
      <c r="A168" s="28" t="s">
        <v>52</v>
      </c>
      <c r="E168" s="29" t="s">
        <v>507</v>
      </c>
    </row>
    <row r="169" spans="1:18" ht="12.75" customHeight="1">
      <c r="A169" s="5" t="s">
        <v>43</v>
      </c>
      <c r="B169" s="5"/>
      <c r="C169" s="32" t="s">
        <v>35</v>
      </c>
      <c r="D169" s="5"/>
      <c r="E169" s="19" t="s">
        <v>191</v>
      </c>
      <c r="F169" s="5"/>
      <c r="G169" s="5"/>
      <c r="H169" s="5"/>
      <c r="I169" s="33">
        <f>0+Q169</f>
        <v>0</v>
      </c>
      <c r="O169">
        <f>0+R169</f>
        <v>0</v>
      </c>
      <c r="Q169">
        <f>0+I170+I173+I176</f>
        <v>0</v>
      </c>
      <c r="R169">
        <f>0+O170+O173+O176</f>
        <v>0</v>
      </c>
    </row>
    <row r="170" spans="1:16" ht="12.75">
      <c r="A170" s="17" t="s">
        <v>45</v>
      </c>
      <c r="B170" s="21" t="s">
        <v>508</v>
      </c>
      <c r="C170" s="21" t="s">
        <v>209</v>
      </c>
      <c r="D170" s="17" t="s">
        <v>47</v>
      </c>
      <c r="E170" s="22" t="s">
        <v>210</v>
      </c>
      <c r="F170" s="23" t="s">
        <v>155</v>
      </c>
      <c r="G170" s="24">
        <v>198.765</v>
      </c>
      <c r="H170" s="25"/>
      <c r="I170" s="25">
        <f>ROUND(ROUND(H170,2)*ROUND(G170,3),2)</f>
        <v>0</v>
      </c>
      <c r="O170">
        <f>(I170*21)/100</f>
        <v>0</v>
      </c>
      <c r="P170" t="s">
        <v>23</v>
      </c>
    </row>
    <row r="171" spans="1:5" ht="12.75">
      <c r="A171" s="26" t="s">
        <v>50</v>
      </c>
      <c r="E171" s="27" t="s">
        <v>211</v>
      </c>
    </row>
    <row r="172" spans="1:5" ht="25.5">
      <c r="A172" s="30" t="s">
        <v>52</v>
      </c>
      <c r="E172" s="29" t="s">
        <v>509</v>
      </c>
    </row>
    <row r="173" spans="1:16" ht="25.5">
      <c r="A173" s="17" t="s">
        <v>45</v>
      </c>
      <c r="B173" s="21" t="s">
        <v>510</v>
      </c>
      <c r="C173" s="21" t="s">
        <v>214</v>
      </c>
      <c r="D173" s="17" t="s">
        <v>47</v>
      </c>
      <c r="E173" s="22" t="s">
        <v>215</v>
      </c>
      <c r="F173" s="23" t="s">
        <v>155</v>
      </c>
      <c r="G173" s="24">
        <v>198.765</v>
      </c>
      <c r="H173" s="25"/>
      <c r="I173" s="25">
        <f>ROUND(ROUND(H173,2)*ROUND(G173,3),2)</f>
        <v>0</v>
      </c>
      <c r="O173">
        <f>(I173*21)/100</f>
        <v>0</v>
      </c>
      <c r="P173" t="s">
        <v>23</v>
      </c>
    </row>
    <row r="174" spans="1:5" ht="12.75">
      <c r="A174" s="26" t="s">
        <v>50</v>
      </c>
      <c r="E174" s="27" t="s">
        <v>216</v>
      </c>
    </row>
    <row r="175" spans="1:5" ht="25.5">
      <c r="A175" s="30" t="s">
        <v>52</v>
      </c>
      <c r="E175" s="29" t="s">
        <v>509</v>
      </c>
    </row>
    <row r="176" spans="1:16" ht="25.5">
      <c r="A176" s="17" t="s">
        <v>45</v>
      </c>
      <c r="B176" s="21" t="s">
        <v>511</v>
      </c>
      <c r="C176" s="21" t="s">
        <v>214</v>
      </c>
      <c r="D176" s="17" t="s">
        <v>59</v>
      </c>
      <c r="E176" s="22" t="s">
        <v>215</v>
      </c>
      <c r="F176" s="23" t="s">
        <v>155</v>
      </c>
      <c r="G176" s="24">
        <v>150</v>
      </c>
      <c r="H176" s="25"/>
      <c r="I176" s="25">
        <f>ROUND(ROUND(H176,2)*ROUND(G176,3),2)</f>
        <v>0</v>
      </c>
      <c r="O176">
        <f>(I176*21)/100</f>
        <v>0</v>
      </c>
      <c r="P176" t="s">
        <v>23</v>
      </c>
    </row>
    <row r="177" spans="1:5" ht="12.75">
      <c r="A177" s="26" t="s">
        <v>50</v>
      </c>
      <c r="E177" s="27" t="s">
        <v>512</v>
      </c>
    </row>
    <row r="178" spans="1:5" ht="12.75">
      <c r="A178" s="28" t="s">
        <v>52</v>
      </c>
      <c r="E178" s="29" t="s">
        <v>513</v>
      </c>
    </row>
    <row r="179" spans="1:18" ht="12.75" customHeight="1">
      <c r="A179" s="5" t="s">
        <v>43</v>
      </c>
      <c r="B179" s="5"/>
      <c r="C179" s="32" t="s">
        <v>66</v>
      </c>
      <c r="D179" s="5"/>
      <c r="E179" s="19" t="s">
        <v>228</v>
      </c>
      <c r="F179" s="5"/>
      <c r="G179" s="5"/>
      <c r="H179" s="5"/>
      <c r="I179" s="33">
        <f>0+Q179</f>
        <v>0</v>
      </c>
      <c r="O179">
        <f>0+R179</f>
        <v>0</v>
      </c>
      <c r="Q179">
        <f>0+I180+I183+I186+I189+I192+I195+I198</f>
        <v>0</v>
      </c>
      <c r="R179">
        <f>0+O180+O183+O186+O189+O192+O195+O198</f>
        <v>0</v>
      </c>
    </row>
    <row r="180" spans="1:16" ht="25.5">
      <c r="A180" s="17" t="s">
        <v>45</v>
      </c>
      <c r="B180" s="21" t="s">
        <v>514</v>
      </c>
      <c r="C180" s="21" t="s">
        <v>230</v>
      </c>
      <c r="D180" s="17" t="s">
        <v>47</v>
      </c>
      <c r="E180" s="22" t="s">
        <v>231</v>
      </c>
      <c r="F180" s="23" t="s">
        <v>155</v>
      </c>
      <c r="G180" s="24">
        <v>8.375</v>
      </c>
      <c r="H180" s="25"/>
      <c r="I180" s="25">
        <f>ROUND(ROUND(H180,2)*ROUND(G180,3),2)</f>
        <v>0</v>
      </c>
      <c r="O180">
        <f>(I180*21)/100</f>
        <v>0</v>
      </c>
      <c r="P180" t="s">
        <v>23</v>
      </c>
    </row>
    <row r="181" spans="1:5" ht="12.75">
      <c r="A181" s="26" t="s">
        <v>50</v>
      </c>
      <c r="E181" s="27" t="s">
        <v>232</v>
      </c>
    </row>
    <row r="182" spans="1:5" ht="12.75">
      <c r="A182" s="30" t="s">
        <v>52</v>
      </c>
      <c r="E182" s="29" t="s">
        <v>515</v>
      </c>
    </row>
    <row r="183" spans="1:16" ht="12.75">
      <c r="A183" s="17" t="s">
        <v>45</v>
      </c>
      <c r="B183" s="21" t="s">
        <v>516</v>
      </c>
      <c r="C183" s="21" t="s">
        <v>517</v>
      </c>
      <c r="D183" s="17" t="s">
        <v>47</v>
      </c>
      <c r="E183" s="22" t="s">
        <v>518</v>
      </c>
      <c r="F183" s="23" t="s">
        <v>155</v>
      </c>
      <c r="G183" s="24">
        <v>51.77</v>
      </c>
      <c r="H183" s="25"/>
      <c r="I183" s="25">
        <f>ROUND(ROUND(H183,2)*ROUND(G183,3),2)</f>
        <v>0</v>
      </c>
      <c r="O183">
        <f>(I183*21)/100</f>
        <v>0</v>
      </c>
      <c r="P183" t="s">
        <v>23</v>
      </c>
    </row>
    <row r="184" spans="1:5" ht="12.75">
      <c r="A184" s="26" t="s">
        <v>50</v>
      </c>
      <c r="E184" s="27" t="s">
        <v>47</v>
      </c>
    </row>
    <row r="185" spans="1:5" ht="114.75">
      <c r="A185" s="30" t="s">
        <v>52</v>
      </c>
      <c r="E185" s="29" t="s">
        <v>424</v>
      </c>
    </row>
    <row r="186" spans="1:16" ht="25.5">
      <c r="A186" s="17" t="s">
        <v>45</v>
      </c>
      <c r="B186" s="21" t="s">
        <v>519</v>
      </c>
      <c r="C186" s="21" t="s">
        <v>520</v>
      </c>
      <c r="D186" s="17" t="s">
        <v>47</v>
      </c>
      <c r="E186" s="22" t="s">
        <v>521</v>
      </c>
      <c r="F186" s="23" t="s">
        <v>155</v>
      </c>
      <c r="G186" s="24">
        <v>178.6</v>
      </c>
      <c r="H186" s="25"/>
      <c r="I186" s="25">
        <f>ROUND(ROUND(H186,2)*ROUND(G186,3),2)</f>
        <v>0</v>
      </c>
      <c r="O186">
        <f>(I186*21)/100</f>
        <v>0</v>
      </c>
      <c r="P186" t="s">
        <v>23</v>
      </c>
    </row>
    <row r="187" spans="1:5" ht="25.5">
      <c r="A187" s="26" t="s">
        <v>50</v>
      </c>
      <c r="E187" s="27" t="s">
        <v>522</v>
      </c>
    </row>
    <row r="188" spans="1:5" ht="51">
      <c r="A188" s="30" t="s">
        <v>52</v>
      </c>
      <c r="E188" s="29" t="s">
        <v>523</v>
      </c>
    </row>
    <row r="189" spans="1:16" ht="12.75">
      <c r="A189" s="17" t="s">
        <v>45</v>
      </c>
      <c r="B189" s="21" t="s">
        <v>524</v>
      </c>
      <c r="C189" s="21" t="s">
        <v>525</v>
      </c>
      <c r="D189" s="17" t="s">
        <v>47</v>
      </c>
      <c r="E189" s="22" t="s">
        <v>526</v>
      </c>
      <c r="F189" s="23" t="s">
        <v>155</v>
      </c>
      <c r="G189" s="24">
        <v>42.227</v>
      </c>
      <c r="H189" s="25"/>
      <c r="I189" s="25">
        <f>ROUND(ROUND(H189,2)*ROUND(G189,3),2)</f>
        <v>0</v>
      </c>
      <c r="O189">
        <f>(I189*21)/100</f>
        <v>0</v>
      </c>
      <c r="P189" t="s">
        <v>23</v>
      </c>
    </row>
    <row r="190" spans="1:5" ht="12.75">
      <c r="A190" s="26" t="s">
        <v>50</v>
      </c>
      <c r="E190" s="27" t="s">
        <v>527</v>
      </c>
    </row>
    <row r="191" spans="1:5" ht="12.75">
      <c r="A191" s="30" t="s">
        <v>52</v>
      </c>
      <c r="E191" s="29" t="s">
        <v>528</v>
      </c>
    </row>
    <row r="192" spans="1:16" ht="12.75">
      <c r="A192" s="17" t="s">
        <v>45</v>
      </c>
      <c r="B192" s="21" t="s">
        <v>529</v>
      </c>
      <c r="C192" s="21" t="s">
        <v>525</v>
      </c>
      <c r="D192" s="17" t="s">
        <v>59</v>
      </c>
      <c r="E192" s="22" t="s">
        <v>526</v>
      </c>
      <c r="F192" s="23" t="s">
        <v>155</v>
      </c>
      <c r="G192" s="24">
        <v>5.504</v>
      </c>
      <c r="H192" s="25"/>
      <c r="I192" s="25">
        <f>ROUND(ROUND(H192,2)*ROUND(G192,3),2)</f>
        <v>0</v>
      </c>
      <c r="O192">
        <f>(I192*21)/100</f>
        <v>0</v>
      </c>
      <c r="P192" t="s">
        <v>23</v>
      </c>
    </row>
    <row r="193" spans="1:5" ht="12.75">
      <c r="A193" s="26" t="s">
        <v>50</v>
      </c>
      <c r="E193" s="27" t="s">
        <v>530</v>
      </c>
    </row>
    <row r="194" spans="1:5" ht="12.75">
      <c r="A194" s="30" t="s">
        <v>52</v>
      </c>
      <c r="E194" s="29" t="s">
        <v>531</v>
      </c>
    </row>
    <row r="195" spans="1:16" ht="12.75">
      <c r="A195" s="17" t="s">
        <v>45</v>
      </c>
      <c r="B195" s="21" t="s">
        <v>532</v>
      </c>
      <c r="C195" s="21" t="s">
        <v>533</v>
      </c>
      <c r="D195" s="17" t="s">
        <v>47</v>
      </c>
      <c r="E195" s="22" t="s">
        <v>534</v>
      </c>
      <c r="F195" s="23" t="s">
        <v>155</v>
      </c>
      <c r="G195" s="24">
        <v>22.908</v>
      </c>
      <c r="H195" s="25"/>
      <c r="I195" s="25">
        <f>ROUND(ROUND(H195,2)*ROUND(G195,3),2)</f>
        <v>0</v>
      </c>
      <c r="O195">
        <f>(I195*21)/100</f>
        <v>0</v>
      </c>
      <c r="P195" t="s">
        <v>23</v>
      </c>
    </row>
    <row r="196" spans="1:5" ht="12.75">
      <c r="A196" s="26" t="s">
        <v>50</v>
      </c>
      <c r="E196" s="27" t="s">
        <v>535</v>
      </c>
    </row>
    <row r="197" spans="1:5" ht="12.75">
      <c r="A197" s="30" t="s">
        <v>52</v>
      </c>
      <c r="E197" s="29" t="s">
        <v>536</v>
      </c>
    </row>
    <row r="198" spans="1:16" ht="12.75">
      <c r="A198" s="17" t="s">
        <v>45</v>
      </c>
      <c r="B198" s="21" t="s">
        <v>537</v>
      </c>
      <c r="C198" s="21" t="s">
        <v>538</v>
      </c>
      <c r="D198" s="17" t="s">
        <v>47</v>
      </c>
      <c r="E198" s="22" t="s">
        <v>539</v>
      </c>
      <c r="F198" s="23" t="s">
        <v>155</v>
      </c>
      <c r="G198" s="24">
        <v>15.835</v>
      </c>
      <c r="H198" s="25"/>
      <c r="I198" s="25">
        <f>ROUND(ROUND(H198,2)*ROUND(G198,3),2)</f>
        <v>0</v>
      </c>
      <c r="O198">
        <f>(I198*21)/100</f>
        <v>0</v>
      </c>
      <c r="P198" t="s">
        <v>23</v>
      </c>
    </row>
    <row r="199" spans="1:5" ht="12.75">
      <c r="A199" s="26" t="s">
        <v>50</v>
      </c>
      <c r="E199" s="27" t="s">
        <v>540</v>
      </c>
    </row>
    <row r="200" spans="1:5" ht="12.75">
      <c r="A200" s="28" t="s">
        <v>52</v>
      </c>
      <c r="E200" s="29" t="s">
        <v>541</v>
      </c>
    </row>
    <row r="201" spans="1:18" ht="12.75" customHeight="1">
      <c r="A201" s="5" t="s">
        <v>43</v>
      </c>
      <c r="B201" s="5"/>
      <c r="C201" s="32" t="s">
        <v>70</v>
      </c>
      <c r="D201" s="5"/>
      <c r="E201" s="19" t="s">
        <v>234</v>
      </c>
      <c r="F201" s="5"/>
      <c r="G201" s="5"/>
      <c r="H201" s="5"/>
      <c r="I201" s="33">
        <f>0+Q201</f>
        <v>0</v>
      </c>
      <c r="O201">
        <f>0+R201</f>
        <v>0</v>
      </c>
      <c r="Q201">
        <f>0+I202+I205+I208+I211</f>
        <v>0</v>
      </c>
      <c r="R201">
        <f>0+O202+O205+O208+O211</f>
        <v>0</v>
      </c>
    </row>
    <row r="202" spans="1:16" ht="12.75">
      <c r="A202" s="17" t="s">
        <v>45</v>
      </c>
      <c r="B202" s="21" t="s">
        <v>542</v>
      </c>
      <c r="C202" s="21" t="s">
        <v>236</v>
      </c>
      <c r="D202" s="17" t="s">
        <v>47</v>
      </c>
      <c r="E202" s="22" t="s">
        <v>237</v>
      </c>
      <c r="F202" s="23" t="s">
        <v>238</v>
      </c>
      <c r="G202" s="24">
        <v>1.6</v>
      </c>
      <c r="H202" s="25"/>
      <c r="I202" s="25">
        <f>ROUND(ROUND(H202,2)*ROUND(G202,3),2)</f>
        <v>0</v>
      </c>
      <c r="O202">
        <f>(I202*21)/100</f>
        <v>0</v>
      </c>
      <c r="P202" t="s">
        <v>23</v>
      </c>
    </row>
    <row r="203" spans="1:5" ht="12.75">
      <c r="A203" s="26" t="s">
        <v>50</v>
      </c>
      <c r="E203" s="27" t="s">
        <v>543</v>
      </c>
    </row>
    <row r="204" spans="1:5" ht="12.75">
      <c r="A204" s="30" t="s">
        <v>52</v>
      </c>
      <c r="E204" s="29" t="s">
        <v>544</v>
      </c>
    </row>
    <row r="205" spans="1:16" ht="12.75">
      <c r="A205" s="17" t="s">
        <v>45</v>
      </c>
      <c r="B205" s="21" t="s">
        <v>545</v>
      </c>
      <c r="C205" s="21" t="s">
        <v>546</v>
      </c>
      <c r="D205" s="17" t="s">
        <v>47</v>
      </c>
      <c r="E205" s="22" t="s">
        <v>547</v>
      </c>
      <c r="F205" s="23" t="s">
        <v>238</v>
      </c>
      <c r="G205" s="24">
        <v>15</v>
      </c>
      <c r="H205" s="25"/>
      <c r="I205" s="25">
        <f>ROUND(ROUND(H205,2)*ROUND(G205,3),2)</f>
        <v>0</v>
      </c>
      <c r="O205">
        <f>(I205*21)/100</f>
        <v>0</v>
      </c>
      <c r="P205" t="s">
        <v>23</v>
      </c>
    </row>
    <row r="206" spans="1:5" ht="12.75">
      <c r="A206" s="26" t="s">
        <v>50</v>
      </c>
      <c r="E206" s="27" t="s">
        <v>548</v>
      </c>
    </row>
    <row r="207" spans="1:5" ht="51">
      <c r="A207" s="30" t="s">
        <v>52</v>
      </c>
      <c r="E207" s="29" t="s">
        <v>549</v>
      </c>
    </row>
    <row r="208" spans="1:16" ht="12.75">
      <c r="A208" s="17" t="s">
        <v>45</v>
      </c>
      <c r="B208" s="21" t="s">
        <v>550</v>
      </c>
      <c r="C208" s="21" t="s">
        <v>551</v>
      </c>
      <c r="D208" s="17" t="s">
        <v>47</v>
      </c>
      <c r="E208" s="22" t="s">
        <v>552</v>
      </c>
      <c r="F208" s="23" t="s">
        <v>238</v>
      </c>
      <c r="G208" s="24">
        <v>2.1</v>
      </c>
      <c r="H208" s="25"/>
      <c r="I208" s="25">
        <f>ROUND(ROUND(H208,2)*ROUND(G208,3),2)</f>
        <v>0</v>
      </c>
      <c r="O208">
        <f>(I208*21)/100</f>
        <v>0</v>
      </c>
      <c r="P208" t="s">
        <v>23</v>
      </c>
    </row>
    <row r="209" spans="1:5" ht="12.75">
      <c r="A209" s="26" t="s">
        <v>50</v>
      </c>
      <c r="E209" s="27" t="s">
        <v>553</v>
      </c>
    </row>
    <row r="210" spans="1:5" ht="12.75">
      <c r="A210" s="30" t="s">
        <v>52</v>
      </c>
      <c r="E210" s="29" t="s">
        <v>554</v>
      </c>
    </row>
    <row r="211" spans="1:16" ht="12.75">
      <c r="A211" s="17" t="s">
        <v>45</v>
      </c>
      <c r="B211" s="21" t="s">
        <v>555</v>
      </c>
      <c r="C211" s="21" t="s">
        <v>556</v>
      </c>
      <c r="D211" s="17" t="s">
        <v>47</v>
      </c>
      <c r="E211" s="22" t="s">
        <v>557</v>
      </c>
      <c r="F211" s="23" t="s">
        <v>238</v>
      </c>
      <c r="G211" s="24">
        <v>52.784</v>
      </c>
      <c r="H211" s="25"/>
      <c r="I211" s="25">
        <f>ROUND(ROUND(H211,2)*ROUND(G211,3),2)</f>
        <v>0</v>
      </c>
      <c r="O211">
        <f>(I211*21)/100</f>
        <v>0</v>
      </c>
      <c r="P211" t="s">
        <v>23</v>
      </c>
    </row>
    <row r="212" spans="1:5" ht="12.75">
      <c r="A212" s="26" t="s">
        <v>50</v>
      </c>
      <c r="E212" s="27" t="s">
        <v>558</v>
      </c>
    </row>
    <row r="213" spans="1:5" ht="12.75">
      <c r="A213" s="28" t="s">
        <v>52</v>
      </c>
      <c r="E213" s="29" t="s">
        <v>559</v>
      </c>
    </row>
    <row r="214" spans="1:18" ht="12.75" customHeight="1">
      <c r="A214" s="5" t="s">
        <v>43</v>
      </c>
      <c r="B214" s="5"/>
      <c r="C214" s="32" t="s">
        <v>40</v>
      </c>
      <c r="D214" s="5"/>
      <c r="E214" s="19" t="s">
        <v>245</v>
      </c>
      <c r="F214" s="5"/>
      <c r="G214" s="5"/>
      <c r="H214" s="5"/>
      <c r="I214" s="33">
        <f>0+Q214</f>
        <v>0</v>
      </c>
      <c r="O214">
        <f>0+R214</f>
        <v>0</v>
      </c>
      <c r="Q214">
        <f>0+I215+I218+I221+I224+I227+I230+I233+I236+I239+I242+I245+I248+I251+I254+I257+I260+I263+I266+I269</f>
        <v>0</v>
      </c>
      <c r="R214">
        <f>0+O215+O218+O221+O224+O227+O230+O233+O236+O239+O242+O245+O248+O251+O254+O257+O260+O263+O266+O269</f>
        <v>0</v>
      </c>
    </row>
    <row r="215" spans="1:16" ht="12.75">
      <c r="A215" s="17" t="s">
        <v>45</v>
      </c>
      <c r="B215" s="21" t="s">
        <v>560</v>
      </c>
      <c r="C215" s="21" t="s">
        <v>257</v>
      </c>
      <c r="D215" s="17" t="s">
        <v>47</v>
      </c>
      <c r="E215" s="22" t="s">
        <v>258</v>
      </c>
      <c r="F215" s="23" t="s">
        <v>238</v>
      </c>
      <c r="G215" s="24">
        <v>52.784</v>
      </c>
      <c r="H215" s="25"/>
      <c r="I215" s="25">
        <f>ROUND(ROUND(H215,2)*ROUND(G215,3),2)</f>
        <v>0</v>
      </c>
      <c r="O215">
        <f>(I215*21)/100</f>
        <v>0</v>
      </c>
      <c r="P215" t="s">
        <v>23</v>
      </c>
    </row>
    <row r="216" spans="1:5" ht="12.75">
      <c r="A216" s="26" t="s">
        <v>50</v>
      </c>
      <c r="E216" s="27" t="s">
        <v>561</v>
      </c>
    </row>
    <row r="217" spans="1:5" ht="25.5">
      <c r="A217" s="30" t="s">
        <v>52</v>
      </c>
      <c r="E217" s="29" t="s">
        <v>562</v>
      </c>
    </row>
    <row r="218" spans="1:16" ht="12.75">
      <c r="A218" s="17" t="s">
        <v>45</v>
      </c>
      <c r="B218" s="21" t="s">
        <v>563</v>
      </c>
      <c r="C218" s="21" t="s">
        <v>564</v>
      </c>
      <c r="D218" s="17" t="s">
        <v>47</v>
      </c>
      <c r="E218" s="22" t="s">
        <v>565</v>
      </c>
      <c r="F218" s="23" t="s">
        <v>238</v>
      </c>
      <c r="G218" s="24">
        <v>54.428</v>
      </c>
      <c r="H218" s="25"/>
      <c r="I218" s="25">
        <f>ROUND(ROUND(H218,2)*ROUND(G218,3),2)</f>
        <v>0</v>
      </c>
      <c r="O218">
        <f>(I218*21)/100</f>
        <v>0</v>
      </c>
      <c r="P218" t="s">
        <v>23</v>
      </c>
    </row>
    <row r="219" spans="1:5" ht="12.75">
      <c r="A219" s="26" t="s">
        <v>50</v>
      </c>
      <c r="E219" s="27" t="s">
        <v>566</v>
      </c>
    </row>
    <row r="220" spans="1:5" ht="12.75">
      <c r="A220" s="30" t="s">
        <v>52</v>
      </c>
      <c r="E220" s="29" t="s">
        <v>567</v>
      </c>
    </row>
    <row r="221" spans="1:16" ht="12.75">
      <c r="A221" s="17" t="s">
        <v>45</v>
      </c>
      <c r="B221" s="21" t="s">
        <v>568</v>
      </c>
      <c r="C221" s="21" t="s">
        <v>569</v>
      </c>
      <c r="D221" s="17" t="s">
        <v>47</v>
      </c>
      <c r="E221" s="22" t="s">
        <v>570</v>
      </c>
      <c r="F221" s="23" t="s">
        <v>73</v>
      </c>
      <c r="G221" s="24">
        <v>10</v>
      </c>
      <c r="H221" s="25"/>
      <c r="I221" s="25">
        <f>ROUND(ROUND(H221,2)*ROUND(G221,3),2)</f>
        <v>0</v>
      </c>
      <c r="O221">
        <f>(I221*21)/100</f>
        <v>0</v>
      </c>
      <c r="P221" t="s">
        <v>23</v>
      </c>
    </row>
    <row r="222" spans="1:5" ht="12.75">
      <c r="A222" s="26" t="s">
        <v>50</v>
      </c>
      <c r="E222" s="27" t="s">
        <v>571</v>
      </c>
    </row>
    <row r="223" spans="1:5" ht="76.5">
      <c r="A223" s="30" t="s">
        <v>52</v>
      </c>
      <c r="E223" s="29" t="s">
        <v>572</v>
      </c>
    </row>
    <row r="224" spans="1:16" ht="12.75">
      <c r="A224" s="17" t="s">
        <v>45</v>
      </c>
      <c r="B224" s="21" t="s">
        <v>573</v>
      </c>
      <c r="C224" s="21" t="s">
        <v>574</v>
      </c>
      <c r="D224" s="17" t="s">
        <v>47</v>
      </c>
      <c r="E224" s="22" t="s">
        <v>575</v>
      </c>
      <c r="F224" s="23" t="s">
        <v>576</v>
      </c>
      <c r="G224" s="24">
        <v>1</v>
      </c>
      <c r="H224" s="25"/>
      <c r="I224" s="25">
        <f>ROUND(ROUND(H224,2)*ROUND(G224,3),2)</f>
        <v>0</v>
      </c>
      <c r="O224">
        <f>(I224*21)/100</f>
        <v>0</v>
      </c>
      <c r="P224" t="s">
        <v>23</v>
      </c>
    </row>
    <row r="225" spans="1:5" ht="38.25">
      <c r="A225" s="26" t="s">
        <v>50</v>
      </c>
      <c r="E225" s="27" t="s">
        <v>577</v>
      </c>
    </row>
    <row r="226" spans="1:5" ht="12.75">
      <c r="A226" s="30" t="s">
        <v>52</v>
      </c>
      <c r="E226" s="29" t="s">
        <v>47</v>
      </c>
    </row>
    <row r="227" spans="1:16" ht="12.75">
      <c r="A227" s="17" t="s">
        <v>45</v>
      </c>
      <c r="B227" s="21" t="s">
        <v>578</v>
      </c>
      <c r="C227" s="21" t="s">
        <v>298</v>
      </c>
      <c r="D227" s="17" t="s">
        <v>47</v>
      </c>
      <c r="E227" s="22" t="s">
        <v>299</v>
      </c>
      <c r="F227" s="23" t="s">
        <v>238</v>
      </c>
      <c r="G227" s="24">
        <v>17.4</v>
      </c>
      <c r="H227" s="25"/>
      <c r="I227" s="25">
        <f>ROUND(ROUND(H227,2)*ROUND(G227,3),2)</f>
        <v>0</v>
      </c>
      <c r="O227">
        <f>(I227*21)/100</f>
        <v>0</v>
      </c>
      <c r="P227" t="s">
        <v>23</v>
      </c>
    </row>
    <row r="228" spans="1:5" ht="12.75">
      <c r="A228" s="26" t="s">
        <v>50</v>
      </c>
      <c r="E228" s="27" t="s">
        <v>47</v>
      </c>
    </row>
    <row r="229" spans="1:5" ht="51">
      <c r="A229" s="30" t="s">
        <v>52</v>
      </c>
      <c r="E229" s="29" t="s">
        <v>579</v>
      </c>
    </row>
    <row r="230" spans="1:16" ht="12.75">
      <c r="A230" s="17" t="s">
        <v>45</v>
      </c>
      <c r="B230" s="21" t="s">
        <v>580</v>
      </c>
      <c r="C230" s="21" t="s">
        <v>302</v>
      </c>
      <c r="D230" s="17" t="s">
        <v>47</v>
      </c>
      <c r="E230" s="22" t="s">
        <v>303</v>
      </c>
      <c r="F230" s="23" t="s">
        <v>238</v>
      </c>
      <c r="G230" s="24">
        <v>15</v>
      </c>
      <c r="H230" s="25"/>
      <c r="I230" s="25">
        <f>ROUND(ROUND(H230,2)*ROUND(G230,3),2)</f>
        <v>0</v>
      </c>
      <c r="O230">
        <f>(I230*21)/100</f>
        <v>0</v>
      </c>
      <c r="P230" t="s">
        <v>23</v>
      </c>
    </row>
    <row r="231" spans="1:5" ht="12.75">
      <c r="A231" s="26" t="s">
        <v>50</v>
      </c>
      <c r="E231" s="27" t="s">
        <v>47</v>
      </c>
    </row>
    <row r="232" spans="1:5" ht="25.5">
      <c r="A232" s="30" t="s">
        <v>52</v>
      </c>
      <c r="E232" s="29" t="s">
        <v>581</v>
      </c>
    </row>
    <row r="233" spans="1:16" ht="12.75">
      <c r="A233" s="17" t="s">
        <v>45</v>
      </c>
      <c r="B233" s="21" t="s">
        <v>582</v>
      </c>
      <c r="C233" s="21" t="s">
        <v>306</v>
      </c>
      <c r="D233" s="17" t="s">
        <v>47</v>
      </c>
      <c r="E233" s="22" t="s">
        <v>307</v>
      </c>
      <c r="F233" s="23" t="s">
        <v>238</v>
      </c>
      <c r="G233" s="24">
        <v>15</v>
      </c>
      <c r="H233" s="25"/>
      <c r="I233" s="25">
        <f>ROUND(ROUND(H233,2)*ROUND(G233,3),2)</f>
        <v>0</v>
      </c>
      <c r="O233">
        <f>(I233*21)/100</f>
        <v>0</v>
      </c>
      <c r="P233" t="s">
        <v>23</v>
      </c>
    </row>
    <row r="234" spans="1:5" ht="12.75">
      <c r="A234" s="26" t="s">
        <v>50</v>
      </c>
      <c r="E234" s="27" t="s">
        <v>583</v>
      </c>
    </row>
    <row r="235" spans="1:5" ht="12.75">
      <c r="A235" s="30" t="s">
        <v>52</v>
      </c>
      <c r="E235" s="29" t="s">
        <v>584</v>
      </c>
    </row>
    <row r="236" spans="1:16" ht="12.75">
      <c r="A236" s="17" t="s">
        <v>45</v>
      </c>
      <c r="B236" s="21" t="s">
        <v>585</v>
      </c>
      <c r="C236" s="21" t="s">
        <v>586</v>
      </c>
      <c r="D236" s="17" t="s">
        <v>47</v>
      </c>
      <c r="E236" s="22" t="s">
        <v>587</v>
      </c>
      <c r="F236" s="23" t="s">
        <v>155</v>
      </c>
      <c r="G236" s="24">
        <v>8.6</v>
      </c>
      <c r="H236" s="25"/>
      <c r="I236" s="25">
        <f>ROUND(ROUND(H236,2)*ROUND(G236,3),2)</f>
        <v>0</v>
      </c>
      <c r="O236">
        <f>(I236*21)/100</f>
        <v>0</v>
      </c>
      <c r="P236" t="s">
        <v>23</v>
      </c>
    </row>
    <row r="237" spans="1:5" ht="12.75">
      <c r="A237" s="26" t="s">
        <v>50</v>
      </c>
      <c r="E237" s="27" t="s">
        <v>588</v>
      </c>
    </row>
    <row r="238" spans="1:5" ht="12.75">
      <c r="A238" s="30" t="s">
        <v>52</v>
      </c>
      <c r="E238" s="29" t="s">
        <v>589</v>
      </c>
    </row>
    <row r="239" spans="1:16" ht="12.75">
      <c r="A239" s="17" t="s">
        <v>45</v>
      </c>
      <c r="B239" s="21" t="s">
        <v>590</v>
      </c>
      <c r="C239" s="21" t="s">
        <v>591</v>
      </c>
      <c r="D239" s="17" t="s">
        <v>47</v>
      </c>
      <c r="E239" s="22" t="s">
        <v>592</v>
      </c>
      <c r="F239" s="23" t="s">
        <v>155</v>
      </c>
      <c r="G239" s="24">
        <v>1.72</v>
      </c>
      <c r="H239" s="25"/>
      <c r="I239" s="25">
        <f>ROUND(ROUND(H239,2)*ROUND(G239,3),2)</f>
        <v>0</v>
      </c>
      <c r="O239">
        <f>(I239*21)/100</f>
        <v>0</v>
      </c>
      <c r="P239" t="s">
        <v>23</v>
      </c>
    </row>
    <row r="240" spans="1:5" ht="12.75">
      <c r="A240" s="26" t="s">
        <v>50</v>
      </c>
      <c r="E240" s="27" t="s">
        <v>588</v>
      </c>
    </row>
    <row r="241" spans="1:5" ht="12.75">
      <c r="A241" s="30" t="s">
        <v>52</v>
      </c>
      <c r="E241" s="29" t="s">
        <v>593</v>
      </c>
    </row>
    <row r="242" spans="1:16" ht="12.75">
      <c r="A242" s="17" t="s">
        <v>45</v>
      </c>
      <c r="B242" s="21" t="s">
        <v>594</v>
      </c>
      <c r="C242" s="21" t="s">
        <v>595</v>
      </c>
      <c r="D242" s="17" t="s">
        <v>47</v>
      </c>
      <c r="E242" s="22" t="s">
        <v>596</v>
      </c>
      <c r="F242" s="23" t="s">
        <v>238</v>
      </c>
      <c r="G242" s="24">
        <v>79.737</v>
      </c>
      <c r="H242" s="25"/>
      <c r="I242" s="25">
        <f>ROUND(ROUND(H242,2)*ROUND(G242,3),2)</f>
        <v>0</v>
      </c>
      <c r="O242">
        <f>(I242*21)/100</f>
        <v>0</v>
      </c>
      <c r="P242" t="s">
        <v>23</v>
      </c>
    </row>
    <row r="243" spans="1:5" ht="12.75">
      <c r="A243" s="26" t="s">
        <v>50</v>
      </c>
      <c r="E243" s="27" t="s">
        <v>47</v>
      </c>
    </row>
    <row r="244" spans="1:5" ht="51">
      <c r="A244" s="30" t="s">
        <v>52</v>
      </c>
      <c r="E244" s="29" t="s">
        <v>597</v>
      </c>
    </row>
    <row r="245" spans="1:16" ht="25.5">
      <c r="A245" s="17" t="s">
        <v>45</v>
      </c>
      <c r="B245" s="21" t="s">
        <v>598</v>
      </c>
      <c r="C245" s="21" t="s">
        <v>599</v>
      </c>
      <c r="D245" s="17" t="s">
        <v>47</v>
      </c>
      <c r="E245" s="22" t="s">
        <v>600</v>
      </c>
      <c r="F245" s="23" t="s">
        <v>238</v>
      </c>
      <c r="G245" s="24">
        <v>15</v>
      </c>
      <c r="H245" s="25"/>
      <c r="I245" s="25">
        <f>ROUND(ROUND(H245,2)*ROUND(G245,3),2)</f>
        <v>0</v>
      </c>
      <c r="O245">
        <f>(I245*21)/100</f>
        <v>0</v>
      </c>
      <c r="P245" t="s">
        <v>23</v>
      </c>
    </row>
    <row r="246" spans="1:5" ht="12.75">
      <c r="A246" s="26" t="s">
        <v>50</v>
      </c>
      <c r="E246" s="27" t="s">
        <v>601</v>
      </c>
    </row>
    <row r="247" spans="1:5" ht="12.75">
      <c r="A247" s="30" t="s">
        <v>52</v>
      </c>
      <c r="E247" s="29" t="s">
        <v>584</v>
      </c>
    </row>
    <row r="248" spans="1:16" ht="25.5">
      <c r="A248" s="17" t="s">
        <v>45</v>
      </c>
      <c r="B248" s="21" t="s">
        <v>602</v>
      </c>
      <c r="C248" s="21" t="s">
        <v>603</v>
      </c>
      <c r="D248" s="17" t="s">
        <v>47</v>
      </c>
      <c r="E248" s="22" t="s">
        <v>604</v>
      </c>
      <c r="F248" s="23" t="s">
        <v>238</v>
      </c>
      <c r="G248" s="24">
        <v>10.284</v>
      </c>
      <c r="H248" s="25"/>
      <c r="I248" s="25">
        <f>ROUND(ROUND(H248,2)*ROUND(G248,3),2)</f>
        <v>0</v>
      </c>
      <c r="O248">
        <f>(I248*21)/100</f>
        <v>0</v>
      </c>
      <c r="P248" t="s">
        <v>23</v>
      </c>
    </row>
    <row r="249" spans="1:5" ht="12.75">
      <c r="A249" s="26" t="s">
        <v>50</v>
      </c>
      <c r="E249" s="27" t="s">
        <v>605</v>
      </c>
    </row>
    <row r="250" spans="1:5" ht="12.75">
      <c r="A250" s="30" t="s">
        <v>52</v>
      </c>
      <c r="E250" s="29" t="s">
        <v>606</v>
      </c>
    </row>
    <row r="251" spans="1:16" ht="12.75">
      <c r="A251" s="17" t="s">
        <v>45</v>
      </c>
      <c r="B251" s="21" t="s">
        <v>607</v>
      </c>
      <c r="C251" s="21" t="s">
        <v>608</v>
      </c>
      <c r="D251" s="17" t="s">
        <v>47</v>
      </c>
      <c r="E251" s="22" t="s">
        <v>609</v>
      </c>
      <c r="F251" s="23" t="s">
        <v>73</v>
      </c>
      <c r="G251" s="24">
        <v>2</v>
      </c>
      <c r="H251" s="25"/>
      <c r="I251" s="25">
        <f>ROUND(ROUND(H251,2)*ROUND(G251,3),2)</f>
        <v>0</v>
      </c>
      <c r="O251">
        <f>(I251*21)/100</f>
        <v>0</v>
      </c>
      <c r="P251" t="s">
        <v>23</v>
      </c>
    </row>
    <row r="252" spans="1:5" ht="12.75">
      <c r="A252" s="26" t="s">
        <v>50</v>
      </c>
      <c r="E252" s="27" t="s">
        <v>47</v>
      </c>
    </row>
    <row r="253" spans="1:5" ht="51">
      <c r="A253" s="30" t="s">
        <v>52</v>
      </c>
      <c r="E253" s="29" t="s">
        <v>610</v>
      </c>
    </row>
    <row r="254" spans="1:16" ht="12.75">
      <c r="A254" s="17" t="s">
        <v>45</v>
      </c>
      <c r="B254" s="21" t="s">
        <v>611</v>
      </c>
      <c r="C254" s="21" t="s">
        <v>612</v>
      </c>
      <c r="D254" s="17" t="s">
        <v>47</v>
      </c>
      <c r="E254" s="22" t="s">
        <v>613</v>
      </c>
      <c r="F254" s="23" t="s">
        <v>49</v>
      </c>
      <c r="G254" s="24">
        <v>1</v>
      </c>
      <c r="H254" s="25"/>
      <c r="I254" s="25">
        <f>ROUND(ROUND(H254,2)*ROUND(G254,3),2)</f>
        <v>0</v>
      </c>
      <c r="O254">
        <f>(I254*21)/100</f>
        <v>0</v>
      </c>
      <c r="P254" t="s">
        <v>23</v>
      </c>
    </row>
    <row r="255" spans="1:5" ht="51">
      <c r="A255" s="26" t="s">
        <v>50</v>
      </c>
      <c r="E255" s="27" t="s">
        <v>614</v>
      </c>
    </row>
    <row r="256" spans="1:5" ht="12.75">
      <c r="A256" s="30" t="s">
        <v>52</v>
      </c>
      <c r="E256" s="29" t="s">
        <v>47</v>
      </c>
    </row>
    <row r="257" spans="1:16" ht="12.75">
      <c r="A257" s="17" t="s">
        <v>45</v>
      </c>
      <c r="B257" s="21" t="s">
        <v>615</v>
      </c>
      <c r="C257" s="21" t="s">
        <v>616</v>
      </c>
      <c r="D257" s="17" t="s">
        <v>47</v>
      </c>
      <c r="E257" s="22" t="s">
        <v>617</v>
      </c>
      <c r="F257" s="23" t="s">
        <v>73</v>
      </c>
      <c r="G257" s="24">
        <v>1</v>
      </c>
      <c r="H257" s="25"/>
      <c r="I257" s="25">
        <f>ROUND(ROUND(H257,2)*ROUND(G257,3),2)</f>
        <v>0</v>
      </c>
      <c r="O257">
        <f>(I257*21)/100</f>
        <v>0</v>
      </c>
      <c r="P257" t="s">
        <v>23</v>
      </c>
    </row>
    <row r="258" spans="1:5" ht="12.75">
      <c r="A258" s="26" t="s">
        <v>50</v>
      </c>
      <c r="E258" s="27" t="s">
        <v>243</v>
      </c>
    </row>
    <row r="259" spans="1:5" ht="12.75">
      <c r="A259" s="30" t="s">
        <v>52</v>
      </c>
      <c r="E259" s="29" t="s">
        <v>244</v>
      </c>
    </row>
    <row r="260" spans="1:16" ht="12.75">
      <c r="A260" s="17" t="s">
        <v>45</v>
      </c>
      <c r="B260" s="21" t="s">
        <v>618</v>
      </c>
      <c r="C260" s="21" t="s">
        <v>619</v>
      </c>
      <c r="D260" s="17" t="s">
        <v>47</v>
      </c>
      <c r="E260" s="22" t="s">
        <v>620</v>
      </c>
      <c r="F260" s="23" t="s">
        <v>73</v>
      </c>
      <c r="G260" s="24">
        <v>3</v>
      </c>
      <c r="H260" s="25"/>
      <c r="I260" s="25">
        <f>ROUND(ROUND(H260,2)*ROUND(G260,3),2)</f>
        <v>0</v>
      </c>
      <c r="O260">
        <f>(I260*21)/100</f>
        <v>0</v>
      </c>
      <c r="P260" t="s">
        <v>23</v>
      </c>
    </row>
    <row r="261" spans="1:5" ht="12.75">
      <c r="A261" s="26" t="s">
        <v>50</v>
      </c>
      <c r="E261" s="27" t="s">
        <v>243</v>
      </c>
    </row>
    <row r="262" spans="1:5" ht="12.75">
      <c r="A262" s="30" t="s">
        <v>52</v>
      </c>
      <c r="E262" s="29" t="s">
        <v>286</v>
      </c>
    </row>
    <row r="263" spans="1:16" ht="12.75">
      <c r="A263" s="17" t="s">
        <v>45</v>
      </c>
      <c r="B263" s="21" t="s">
        <v>621</v>
      </c>
      <c r="C263" s="21" t="s">
        <v>622</v>
      </c>
      <c r="D263" s="17" t="s">
        <v>47</v>
      </c>
      <c r="E263" s="22" t="s">
        <v>623</v>
      </c>
      <c r="F263" s="23" t="s">
        <v>127</v>
      </c>
      <c r="G263" s="24">
        <v>90.728</v>
      </c>
      <c r="H263" s="25"/>
      <c r="I263" s="25">
        <f>ROUND(ROUND(H263,2)*ROUND(G263,3),2)</f>
        <v>0</v>
      </c>
      <c r="O263">
        <f>(I263*21)/100</f>
        <v>0</v>
      </c>
      <c r="P263" t="s">
        <v>23</v>
      </c>
    </row>
    <row r="264" spans="1:5" ht="25.5">
      <c r="A264" s="26" t="s">
        <v>50</v>
      </c>
      <c r="E264" s="27" t="s">
        <v>624</v>
      </c>
    </row>
    <row r="265" spans="1:5" ht="76.5">
      <c r="A265" s="30" t="s">
        <v>52</v>
      </c>
      <c r="E265" s="29" t="s">
        <v>625</v>
      </c>
    </row>
    <row r="266" spans="1:16" ht="12.75">
      <c r="A266" s="17" t="s">
        <v>45</v>
      </c>
      <c r="B266" s="21" t="s">
        <v>626</v>
      </c>
      <c r="C266" s="21" t="s">
        <v>627</v>
      </c>
      <c r="D266" s="17" t="s">
        <v>47</v>
      </c>
      <c r="E266" s="22" t="s">
        <v>628</v>
      </c>
      <c r="F266" s="23" t="s">
        <v>127</v>
      </c>
      <c r="G266" s="24">
        <v>43.623</v>
      </c>
      <c r="H266" s="25"/>
      <c r="I266" s="25">
        <f>ROUND(ROUND(H266,2)*ROUND(G266,3),2)</f>
        <v>0</v>
      </c>
      <c r="O266">
        <f>(I266*21)/100</f>
        <v>0</v>
      </c>
      <c r="P266" t="s">
        <v>23</v>
      </c>
    </row>
    <row r="267" spans="1:5" ht="12.75">
      <c r="A267" s="26" t="s">
        <v>50</v>
      </c>
      <c r="E267" s="27" t="s">
        <v>629</v>
      </c>
    </row>
    <row r="268" spans="1:5" ht="38.25">
      <c r="A268" s="30" t="s">
        <v>52</v>
      </c>
      <c r="E268" s="29" t="s">
        <v>630</v>
      </c>
    </row>
    <row r="269" spans="1:16" ht="12.75">
      <c r="A269" s="17" t="s">
        <v>45</v>
      </c>
      <c r="B269" s="21" t="s">
        <v>631</v>
      </c>
      <c r="C269" s="21" t="s">
        <v>632</v>
      </c>
      <c r="D269" s="17" t="s">
        <v>47</v>
      </c>
      <c r="E269" s="22" t="s">
        <v>633</v>
      </c>
      <c r="F269" s="23" t="s">
        <v>155</v>
      </c>
      <c r="G269" s="24">
        <v>93.6</v>
      </c>
      <c r="H269" s="25"/>
      <c r="I269" s="25">
        <f>ROUND(ROUND(H269,2)*ROUND(G269,3),2)</f>
        <v>0</v>
      </c>
      <c r="O269">
        <f>(I269*21)/100</f>
        <v>0</v>
      </c>
      <c r="P269" t="s">
        <v>23</v>
      </c>
    </row>
    <row r="270" spans="1:5" ht="12.75">
      <c r="A270" s="26" t="s">
        <v>50</v>
      </c>
      <c r="E270" s="27" t="s">
        <v>634</v>
      </c>
    </row>
    <row r="271" spans="1:5" ht="12.75">
      <c r="A271" s="28" t="s">
        <v>52</v>
      </c>
      <c r="E271" s="29" t="s">
        <v>635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Pěčková Markéta</dc:creator>
  <cp:keywords/>
  <dc:description/>
  <cp:lastModifiedBy>Pěčková Markéta</cp:lastModifiedBy>
  <dcterms:created xsi:type="dcterms:W3CDTF">2023-01-20T09:08:00Z</dcterms:created>
  <dcterms:modified xsi:type="dcterms:W3CDTF">2023-01-20T09:08:00Z</dcterms:modified>
  <cp:category/>
  <cp:version/>
  <cp:contentType/>
  <cp:contentStatus/>
</cp:coreProperties>
</file>