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1 - Komunikace" sheetId="2" r:id="rId2"/>
    <sheet name="SO201 - Zajištění svahu" sheetId="3" r:id="rId3"/>
    <sheet name="VON - Vedlejší a ostatní 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'SO101 - Komunikace'!$C$89:$K$398</definedName>
    <definedName name="_xlnm.Print_Area" localSheetId="1">'SO101 - Komunikace'!$C$4:$J$39,'SO101 - Komunikace'!$C$45:$J$71,'SO101 - Komunikace'!$C$77:$K$398</definedName>
    <definedName name="_xlnm._FilterDatabase" localSheetId="2" hidden="1">'SO201 - Zajištění svahu'!$C$93:$K$281</definedName>
    <definedName name="_xlnm.Print_Area" localSheetId="2">'SO201 - Zajištění svahu'!$C$4:$J$39,'SO201 - Zajištění svahu'!$C$45:$J$75,'SO201 - Zajištění svahu'!$C$81:$K$281</definedName>
    <definedName name="_xlnm._FilterDatabase" localSheetId="3" hidden="1">'VON - Vedlejší a ostatní ...'!$C$83:$K$121</definedName>
    <definedName name="_xlnm.Print_Area" localSheetId="3">'VON - Vedlejší a ostatní ...'!$C$4:$J$39,'VON - Vedlejší a ostatní ...'!$C$45:$J$65,'VON - Vedlejší a ostatní ...'!$C$71:$K$121</definedName>
    <definedName name="_xlnm.Print_Area" localSheetId="4">'Seznam figur'!$C$4:$G$61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'SO101 - Komunikace'!$89:$89</definedName>
    <definedName name="_xlnm.Print_Titles" localSheetId="2">'SO201 - Zajištění svahu'!$93:$93</definedName>
    <definedName name="_xlnm.Print_Titles" localSheetId="3">'VON - Vedlejší a ostatní ...'!$83:$83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<sst xmlns="http://schemas.openxmlformats.org/spreadsheetml/2006/main" count="5495" uniqueCount="1089">
  <si>
    <t>Export Komplet</t>
  </si>
  <si>
    <t>VZ</t>
  </si>
  <si>
    <t>2.0</t>
  </si>
  <si>
    <t>ZAMOK</t>
  </si>
  <si>
    <t>False</t>
  </si>
  <si>
    <t>{67b9ce66-d26a-4372-8858-a6f07e0f2936}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</si>
  <si>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</si>
  <si>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</si>
  <si>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</si>
  <si>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</si>
  <si>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</si>
  <si>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</si>
  <si>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</si>
  <si>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</si>
  <si>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2022-54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</si>
  <si>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</si>
  <si>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</si>
  <si>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II/199 TACHOV - OPRAVA SVAHU</t>
  </si>
  <si>
    <t>KSO:</t>
  </si>
  <si>
    <t/>
  </si>
  <si>
    <t>CC-CZ:</t>
  </si>
  <si>
    <t>Místo:</t>
  </si>
  <si>
    <t>II/199 Tachov</t>
  </si>
  <si>
    <t>Datum:</t>
  </si>
  <si>
    <t>12. 6. 2022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</si>
  <si>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</si>
  <si>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</si>
  <si>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</si>
  <si>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</si>
  <si>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</si>
  <si>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</si>
  <si>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</si>
  <si>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SG Geotechnika a.s.</t>
  </si>
  <si>
    <t>True</t>
  </si>
  <si>
    <t>Zpracovatel:</t>
  </si>
  <si>
    <t xml:space="preserve">Michal Jirka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</si>
  <si>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</si>
  <si>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</si>
  <si>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</si>
  <si>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</si>
  <si>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</si>
  <si>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</si>
  <si>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</si>
  <si>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</si>
  <si>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</si>
  <si>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</si>
  <si>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</si>
  <si>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</si>
  <si>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</si>
  <si>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</si>
  <si>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</si>
  <si>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</si>
  <si>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</si>
  <si>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</si>
  <si>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</si>
  <si>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</si>
  <si>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</si>
  <si>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</si>
  <si>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</si>
  <si>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</si>
  <si>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</si>
  <si>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</si>
  <si>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</si>
  <si>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</si>
  <si>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</si>
  <si>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</si>
  <si>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</si>
  <si>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</si>
  <si>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</si>
  <si>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</si>
  <si>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</si>
  <si>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</si>
  <si>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</si>
  <si>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</si>
  <si>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</si>
  <si>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</si>
  <si>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</si>
  <si>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</si>
  <si>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Komunikace</t>
  </si>
  <si>
    <t>STA</t>
  </si>
  <si>
    <t>1</t>
  </si>
  <si>
    <t>{4a2f6fd7-3468-47a5-9628-2ad59bb4e2ab}</t>
  </si>
  <si>
    <t>2</t>
  </si>
  <si>
    <t>SO201</t>
  </si>
  <si>
    <t>Zajištění svahu</t>
  </si>
  <si>
    <t>{1eb7c82b-f820-4017-9151-49a82fe56e50}</t>
  </si>
  <si>
    <t>VON</t>
  </si>
  <si>
    <t>Vedlejší a ostatní rozpočtové náklady</t>
  </si>
  <si>
    <t>{46eee5a6-cae3-48ae-9bfa-d293a73e10f0}</t>
  </si>
  <si>
    <t>A</t>
  </si>
  <si>
    <t>185</t>
  </si>
  <si>
    <t>B</t>
  </si>
  <si>
    <t>2125</t>
  </si>
  <si>
    <t>KRYCÍ LIST SOUPISU PRACÍ</t>
  </si>
  <si>
    <t>výkop</t>
  </si>
  <si>
    <t>450</t>
  </si>
  <si>
    <t>zásyp</t>
  </si>
  <si>
    <t>50</t>
  </si>
  <si>
    <t>Objekt:</t>
  </si>
  <si>
    <t>SO101 -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</si>
  <si>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</si>
  <si>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</si>
  <si>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</si>
  <si>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</si>
  <si>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</si>
  <si>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</si>
  <si>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</si>
  <si>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</si>
  <si>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</si>
  <si>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</si>
  <si>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</si>
  <si>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</si>
  <si>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 hmot a manipulace se sutí</t>
  </si>
  <si>
    <t xml:space="preserve">        997 - Přesun sutě</t>
  </si>
  <si>
    <t xml:space="preserve">    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</si>
  <si>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</si>
  <si>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</si>
  <si>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</si>
  <si>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</si>
  <si>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</si>
  <si>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</si>
  <si>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</si>
  <si>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</si>
  <si>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</si>
  <si>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</si>
  <si>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</si>
  <si>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</si>
  <si>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</si>
  <si>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</si>
  <si>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</si>
  <si>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</si>
  <si>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</si>
  <si>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</si>
  <si>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112155215</t>
  </si>
  <si>
    <t>Štěpkování solitérních stromků a větví průměru kmene do 300 mm s naložením</t>
  </si>
  <si>
    <t>kus</t>
  </si>
  <si>
    <t>CS ÚRS 2022 01</t>
  </si>
  <si>
    <t>4</t>
  </si>
  <si>
    <t>-1655875454</t>
  </si>
  <si>
    <t>PP</t>
  </si>
  <si>
    <t>Štěpkování s naložením na dopravní prostředek a odvozem do 20 km stromků a větví solitérů, průměru kmene do 300 mm</t>
  </si>
  <si>
    <t>Online PSC</t>
  </si>
  <si>
    <t>https://podminky.urs.cz/item/CS_URS_2022_01/112155215</t>
  </si>
  <si>
    <t>113107164</t>
  </si>
  <si>
    <t>Odstranění podkladu z kameniva drceného tl přes 300 do 400 mm strojně pl přes 50 do 200 m2</t>
  </si>
  <si>
    <t>m2</t>
  </si>
  <si>
    <t>1325402383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</si>
  <si>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</si>
  <si>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https://podminky.urs.cz/item/CS_URS_2022_01/113107164</t>
  </si>
  <si>
    <t>VV</t>
  </si>
  <si>
    <t>3</t>
  </si>
  <si>
    <t>113107422</t>
  </si>
  <si>
    <t>Odstranění podkladu z kameniva drceného tl přes 100 do 200 mm při překopech strojně pl do 15 m2</t>
  </si>
  <si>
    <t>-393404820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</si>
  <si>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</si>
  <si>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https://podminky.urs.cz/item/CS_URS_2022_01/113107422</t>
  </si>
  <si>
    <t>1x nová uliční vpust vč. výkopu a přípojky dl. 1,5 m  a napojení na stávající kanalizaci + zpětná oprava chodníku.</t>
  </si>
  <si>
    <t>1,5*1</t>
  </si>
  <si>
    <t>Součet</t>
  </si>
  <si>
    <t>113107441</t>
  </si>
  <si>
    <t>Odstranění podkladu živičných tl do 50 mm při překopech strojně pl do 15 m2</t>
  </si>
  <si>
    <t>-494763572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</si>
  <si>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</si>
  <si>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https://podminky.urs.cz/item/CS_URS_2022_01/113107441</t>
  </si>
  <si>
    <t>5</t>
  </si>
  <si>
    <t>113154365</t>
  </si>
  <si>
    <t>Frézování živičného krytu tl 200 mm pruh š přes 1 do 2 m pl přes 1000 do 10000 m2 s překážkami v trase</t>
  </si>
  <si>
    <t>-469557724</t>
  </si>
  <si>
    <t>Frézování živičného podkladu nebo krytu s naložením na dopravní prostředek plochy přes 1 000 do 10 000 m2 s překážkami v trase pruhu šířky přes 1 m do 2 m, tloušťky vrstvy 200 mm</t>
  </si>
  <si>
    <t>https://podminky.urs.cz/item/CS_URS_2022_01/113154365</t>
  </si>
  <si>
    <t>A+B</t>
  </si>
  <si>
    <t>6</t>
  </si>
  <si>
    <t>112151012</t>
  </si>
  <si>
    <t>Volné kácení stromů s rozřezáním a odvětvením D kmene přes 200 do 300 mm</t>
  </si>
  <si>
    <t>-972903366</t>
  </si>
  <si>
    <t>Pokácení stromu volné v celku s odřezáním kmene a s odvětvením průměru kmene přes 200 do 300 mm</t>
  </si>
  <si>
    <t>https://podminky.urs.cz/item/CS_URS_2022_01/112151012</t>
  </si>
  <si>
    <t>7</t>
  </si>
  <si>
    <t>112201112</t>
  </si>
  <si>
    <t>Odstranění pařezů D přes 0,2 do 0,3 m v rovině a svahu do 1:5 s odklizením do 20 m a zasypáním jámy</t>
  </si>
  <si>
    <t>972227672</t>
  </si>
  <si>
    <t>Odstranění pařezu v rovině nebo na svahu do 1:5 o průměru pařezu na řezné ploše přes 200 do 300 mm</t>
  </si>
  <si>
    <t>https://podminky.urs.cz/item/CS_URS_2022_01/112201112</t>
  </si>
  <si>
    <t>8</t>
  </si>
  <si>
    <t>122251105</t>
  </si>
  <si>
    <t>Odkopávky a prokopávky nezapažené v hornině třídy těžitelnosti I skupiny 3 objem do 1000 m3 strojně</t>
  </si>
  <si>
    <t>m3</t>
  </si>
  <si>
    <t>-57506204</t>
  </si>
  <si>
    <t>Odkopávky a prokopávky nezapažené strojně v hornině třídy těžitelnosti I skupiny 3 přes 500 do 1 000 m3</t>
  </si>
  <si>
    <t>https://podminky.urs.cz/item/CS_URS_2022_01/122251105</t>
  </si>
  <si>
    <t>9</t>
  </si>
  <si>
    <t>132251101</t>
  </si>
  <si>
    <t>Hloubení rýh nezapažených š do 800 mm v hornině třídy těžitelnosti I skupiny 3 objem do 20 m3 strojně</t>
  </si>
  <si>
    <t>-1582143736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</si>
  <si>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</si>
  <si>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</si>
  <si>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0,8*1,5*1,5</t>
  </si>
  <si>
    <t>Výměna vodovodní přípojky dle TZ vč. výkopu a zpětného zásypu – dl. 10 m</t>
  </si>
  <si>
    <t>0,8*1,5*10</t>
  </si>
  <si>
    <t>10</t>
  </si>
  <si>
    <t>162751117</t>
  </si>
  <si>
    <t>Vodorovné přemístění přes 9 000 do 10000 m výkopku/sypaniny z horniny třídy těžitelnosti I skupiny 1 až 3</t>
  </si>
  <si>
    <t>-246709989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</si>
  <si>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</si>
  <si>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</si>
  <si>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-zásyp</t>
  </si>
  <si>
    <t>4,14+0,92"přebytek z dopojení nové ul. vpusti a výměny vodovodní přípojky</t>
  </si>
  <si>
    <t>skládka</t>
  </si>
  <si>
    <t>11</t>
  </si>
  <si>
    <t>171152121</t>
  </si>
  <si>
    <t>Uložení sypaniny z hornin nesoudržných kamenitých do násypů zhutněných silnic a dálnic</t>
  </si>
  <si>
    <t>820907880</t>
  </si>
  <si>
    <t>Uložení sypaniny do zhutněných násypů pro silnice, dálnice a letiště s rozprostřením sypaniny ve vrstvách, s hrubým urovnáním a uzavřením povrchu násypu z hornin nesoudržných kamenitých</t>
  </si>
  <si>
    <t>https://podminky.urs.cz/item/CS_URS_2022_01/171152121</t>
  </si>
  <si>
    <t>50"zásyp</t>
  </si>
  <si>
    <t>12</t>
  </si>
  <si>
    <t>174101101</t>
  </si>
  <si>
    <t>Zásyp jam, šachet rýh nebo kolem objektů sypaninou se zhutněním</t>
  </si>
  <si>
    <t>1120893312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</si>
  <si>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</si>
  <si>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</si>
  <si>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13,8-0,92-4,14</t>
  </si>
  <si>
    <t>13</t>
  </si>
  <si>
    <t>175151101</t>
  </si>
  <si>
    <t>Obsypání potrubí strojně sypaninou bez prohození, uloženou do 3 m</t>
  </si>
  <si>
    <t>125910699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</si>
  <si>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</si>
  <si>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</si>
  <si>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0,8*0,45*1,5</t>
  </si>
  <si>
    <t>0,8*0,45*10</t>
  </si>
  <si>
    <t>14</t>
  </si>
  <si>
    <t>M</t>
  </si>
  <si>
    <t>58331351</t>
  </si>
  <si>
    <t>kamenivo těžené drobné frakce 0/4</t>
  </si>
  <si>
    <t>t</t>
  </si>
  <si>
    <t>1302825813</t>
  </si>
  <si>
    <t>4,14*2 'Přepočtené koeficientem množství</t>
  </si>
  <si>
    <t>181351003</t>
  </si>
  <si>
    <t>Rozprostření ornice tl vrstvy do 200 mm pl do 100 m2 v rovině nebo ve svahu do 1:5 strojně</t>
  </si>
  <si>
    <t>111967273</t>
  </si>
  <si>
    <t>Rozprostření a urovnání ornice v rovině nebo ve svahu sklonu do 1:5 strojně při souvislé ploše do 100 m2, tl. vrstvy do 200 mm</t>
  </si>
  <si>
    <t>https://podminky.urs.cz/item/CS_URS_2022_01/181351003</t>
  </si>
  <si>
    <t>16</t>
  </si>
  <si>
    <t>10364101</t>
  </si>
  <si>
    <t>zemina pro terénní úpravy -  ornice</t>
  </si>
  <si>
    <t>-1522704391</t>
  </si>
  <si>
    <t>890*0,1*1,5</t>
  </si>
  <si>
    <t>17</t>
  </si>
  <si>
    <t>181411131</t>
  </si>
  <si>
    <t>Založení parkového trávníku výsevem pl do 1000 m2 v rovině a ve svahu do 1:5</t>
  </si>
  <si>
    <t>1714659820</t>
  </si>
  <si>
    <t>Založení trávníku na půdě předem připravené plochy do 1000 m2 výsevem včetně utažení parkového v rovině nebo na svahu do 1:5</t>
  </si>
  <si>
    <t>https://podminky.urs.cz/item/CS_URS_2022_01/181411131</t>
  </si>
  <si>
    <t>18</t>
  </si>
  <si>
    <t>00572410</t>
  </si>
  <si>
    <t>osivo směs travní parková</t>
  </si>
  <si>
    <t>kg</t>
  </si>
  <si>
    <t>-1609636165</t>
  </si>
  <si>
    <t>19</t>
  </si>
  <si>
    <t>181951112</t>
  </si>
  <si>
    <t>Úprava pláně v hornině třídy těžitelnosti I skupiny 1 až 3 se zhutněním strojně</t>
  </si>
  <si>
    <t>-1314121625</t>
  </si>
  <si>
    <t>Úprava pláně vyrovnáním výškových rozdílů strojně v hornině třídy těžitelnosti I, skupiny 1 až 3 se zhutněním</t>
  </si>
  <si>
    <t>https://podminky.urs.cz/item/CS_URS_2022_01/181951112</t>
  </si>
  <si>
    <t>20</t>
  </si>
  <si>
    <t>183111314</t>
  </si>
  <si>
    <t>Jamky pro výsadbu s výměnou 100 % půdy zeminy tř 1 až 4 obj přes 0,01 do 0,02 m3 v rovině a svahu do 1:5</t>
  </si>
  <si>
    <t>334713454</t>
  </si>
  <si>
    <t>Hloubení jamek pro vysazování rostlin v zemině tř.1 až 4 s výměnou půdy z 100% v rovině nebo na svahu do 1:5, objemu přes 0,01 do 0,02 m3</t>
  </si>
  <si>
    <t>https://podminky.urs.cz/item/CS_URS_2022_01/183111314</t>
  </si>
  <si>
    <t>184102111</t>
  </si>
  <si>
    <t>Výsadba dřeviny s balem D přes 0,1 do 0,2 m do jamky se zalitím v rovině a svahu do 1:5</t>
  </si>
  <si>
    <t>2006380539</t>
  </si>
  <si>
    <t>Výsadba dřeviny s balem do předem vyhloubené jamky se zalitím v rovině nebo na svahu do 1:5, při průměru balu přes 100 do 200 mm</t>
  </si>
  <si>
    <t>https://podminky.urs.cz/item/CS_URS_2022_01/184102111</t>
  </si>
  <si>
    <t>22</t>
  </si>
  <si>
    <t>Hš</t>
  </si>
  <si>
    <t>Hlohyně šarlatová (Pyracantha coccinea) s balem 21 kontejner</t>
  </si>
  <si>
    <t>vlastní položka</t>
  </si>
  <si>
    <t>1400091143</t>
  </si>
  <si>
    <t>23</t>
  </si>
  <si>
    <t>185851121</t>
  </si>
  <si>
    <t>Dovoz vody pro zálivku rostlin za vzdálenost do 1000 m</t>
  </si>
  <si>
    <t>-903685092</t>
  </si>
  <si>
    <t>Dovoz vody pro zálivku rostlin na vzdálenost do 1000 m</t>
  </si>
  <si>
    <t>https://podminky.urs.cz/item/CS_URS_2022_01/185851121</t>
  </si>
  <si>
    <t>24</t>
  </si>
  <si>
    <t>185851129</t>
  </si>
  <si>
    <t>Příplatek k dovozu vody pro zálivku rostlin do 1000 m ZKD 1000 m</t>
  </si>
  <si>
    <t>190241856</t>
  </si>
  <si>
    <t>Dovoz vody pro zálivku rostlin Příplatek k ceně za každých dalších i započatých 1000 m</t>
  </si>
  <si>
    <t>https://podminky.urs.cz/item/CS_URS_2022_01/185851129</t>
  </si>
  <si>
    <t>Svislé a kompletní konstrukce</t>
  </si>
  <si>
    <t>25</t>
  </si>
  <si>
    <t>359901111</t>
  </si>
  <si>
    <t>Vyčištění stok</t>
  </si>
  <si>
    <t>m</t>
  </si>
  <si>
    <t>-1225411148</t>
  </si>
  <si>
    <t>Vyčištění stok jakékoliv výšky</t>
  </si>
  <si>
    <t>https://podminky.urs.cz/item/CS_URS_2022_01/359901111</t>
  </si>
  <si>
    <t xml:space="preserve">6"Pročištění stávajících uličních vpustí 6x </t>
  </si>
  <si>
    <t>Vodorovné konstrukce</t>
  </si>
  <si>
    <t>26</t>
  </si>
  <si>
    <t>451572111</t>
  </si>
  <si>
    <t>Lože pod potrubí otevřený výkop z kameniva drobného těženého</t>
  </si>
  <si>
    <t>-1190662309</t>
  </si>
  <si>
    <t>Lože pod potrubí, stoky a drobné objekty v otevřeném výkopu z kameniva drobného těženého 0 až 4 mm</t>
  </si>
  <si>
    <t>https://podminky.urs.cz/item/CS_URS_2022_01/451572111</t>
  </si>
  <si>
    <t>0,8*0,1*1,5</t>
  </si>
  <si>
    <t>0,8*0,1*10</t>
  </si>
  <si>
    <t>Komunikace pozemní</t>
  </si>
  <si>
    <t>27</t>
  </si>
  <si>
    <t>564851111</t>
  </si>
  <si>
    <t>Podklad ze štěrkodrtě ŠD plochy přes 100 m2 tl 150 mm</t>
  </si>
  <si>
    <t>-1898525416</t>
  </si>
  <si>
    <t>Podklad ze štěrkodrti ŠD s rozprostřením a zhutněním plochy přes 100 m2, po zhutnění tl. 150 mm</t>
  </si>
  <si>
    <t>https://podminky.urs.cz/item/CS_URS_2022_01/564851111</t>
  </si>
  <si>
    <t>28</t>
  </si>
  <si>
    <t>564952113</t>
  </si>
  <si>
    <t>Podklad z mechanicky zpevněného kameniva MZK tl 170 mm</t>
  </si>
  <si>
    <t>1553785774</t>
  </si>
  <si>
    <t>Podklad z mechanicky zpevněného kameniva MZK (minerální beton) s rozprostřením a s hutněním, po zhutnění tl. 170 mm</t>
  </si>
  <si>
    <t>https://podminky.urs.cz/item/CS_URS_2022_01/564952113</t>
  </si>
  <si>
    <t>29</t>
  </si>
  <si>
    <t>565131111</t>
  </si>
  <si>
    <t>Vyrovnání povrchu dosavadních podkladů obalovaným kamenivem ACP (OK) tl 50 mm</t>
  </si>
  <si>
    <t>-499850013</t>
  </si>
  <si>
    <t>Vyrovnání povrchu dosavadních podkladů s rozprostřením hmot a zhutněním obalovaným kamenivem ACP (OK) tl. 50 mm</t>
  </si>
  <si>
    <t>https://podminky.urs.cz/item/CS_URS_2022_01/565131111</t>
  </si>
  <si>
    <t>30</t>
  </si>
  <si>
    <t>565135111</t>
  </si>
  <si>
    <t>Asfaltový beton vrstva podkladní ACP 16 (obalované kamenivo OKS) tl 50 mm š do 3 m</t>
  </si>
  <si>
    <t>-550316937</t>
  </si>
  <si>
    <t>Asfaltový beton vrstva podkladní ACP 16 (obalované kamenivo střednězrnné - OKS) s rozprostřením a zhutněním v pruhu šířky přes 1,5 do 3 m, po zhutnění tl. 50 mm</t>
  </si>
  <si>
    <t>https://podminky.urs.cz/item/CS_URS_2022_01/565135111</t>
  </si>
  <si>
    <t>31</t>
  </si>
  <si>
    <t>566901142</t>
  </si>
  <si>
    <t>Vyspravení podkladu po překopech inženýrských sítí plochy do 15 m2 kamenivem hrubým drceným tl. 150 mm</t>
  </si>
  <si>
    <t>-2099501282</t>
  </si>
  <si>
    <t>Vyspravení podkladu po překopech inženýrských sítí plochy do 15 m2 s rozprostřením a zhutněním kamenivem hrubým drceným tl. 150 mm</t>
  </si>
  <si>
    <t>https://podminky.urs.cz/item/CS_URS_2022_01/566901142</t>
  </si>
  <si>
    <t>32</t>
  </si>
  <si>
    <t>569903311</t>
  </si>
  <si>
    <t>Zřízení zemních krajnic se zhutněním</t>
  </si>
  <si>
    <t>-1299224950</t>
  </si>
  <si>
    <t>Zřízení zemních krajnic z hornin jakékoliv třídy se zhutněním</t>
  </si>
  <si>
    <t>https://podminky.urs.cz/item/CS_URS_2022_01/569903311</t>
  </si>
  <si>
    <t xml:space="preserve">0,10*412"zpevnění krajnice z vyfrézované živice </t>
  </si>
  <si>
    <t>25"dosyp pod krajnicemi - přebytkem z výkopu</t>
  </si>
  <si>
    <t>33</t>
  </si>
  <si>
    <t>572340111</t>
  </si>
  <si>
    <t>Vyspravení krytu komunikací po překopech pl do 15 m2 asfaltovým betonem ACO (AB) tl přes 30 do 50 mm</t>
  </si>
  <si>
    <t>-1961923552</t>
  </si>
  <si>
    <t>Vyspravení krytu komunikací po překopech inženýrských sítí plochy do 15 m2 asfaltovým betonem ACO (AB), po zhutnění tl. přes 30 do 50 mm</t>
  </si>
  <si>
    <t>https://podminky.urs.cz/item/CS_URS_2022_01/572340111</t>
  </si>
  <si>
    <t>34</t>
  </si>
  <si>
    <t>573111115</t>
  </si>
  <si>
    <t>Postřik živičný infiltrační s posypem z asfaltu množství 2,5 kg/m2</t>
  </si>
  <si>
    <t>1456709307</t>
  </si>
  <si>
    <t>Postřik infiltrační PI z asfaltu silničního s posypem kamenivem, v množství 2,50 kg/m2</t>
  </si>
  <si>
    <t>https://podminky.urs.cz/item/CS_URS_2022_01/573111115</t>
  </si>
  <si>
    <t>35</t>
  </si>
  <si>
    <t>573211108</t>
  </si>
  <si>
    <t>Postřik živičný spojovací z asfaltu v množství 0,40 kg/m2</t>
  </si>
  <si>
    <t>-1890095726</t>
  </si>
  <si>
    <t>Postřik spojovací PS bez posypu kamenivem z asfaltu silničního, v množství 0,40 kg/m2</t>
  </si>
  <si>
    <t>https://podminky.urs.cz/item/CS_URS_2022_01/573211108</t>
  </si>
  <si>
    <t>A*2</t>
  </si>
  <si>
    <t>36</t>
  </si>
  <si>
    <t>577144141</t>
  </si>
  <si>
    <t>Asfaltový beton vrstva obrusná ACO 11 (ABS) tř. I tl 50 mm š přes 3 m z modifikovaného asfaltu</t>
  </si>
  <si>
    <t>-1397192893</t>
  </si>
  <si>
    <t>Asfaltový beton vrstva obrusná ACO 11 (ABS) s rozprostřením a se zhutněním z modifikovaného asfaltu v pruhu šířky přes 3 m, po zhutnění tl. 50 mm</t>
  </si>
  <si>
    <t>https://podminky.urs.cz/item/CS_URS_2022_01/577144141</t>
  </si>
  <si>
    <t>skladba A</t>
  </si>
  <si>
    <t>skladba B</t>
  </si>
  <si>
    <t>37</t>
  </si>
  <si>
    <t>577155142</t>
  </si>
  <si>
    <t>Asfaltový beton vrstva ložní ACL 16 (ABH) tl 60 mm š přes 3 m z modifikovaného asfaltu</t>
  </si>
  <si>
    <t>-1634487672</t>
  </si>
  <si>
    <t>Asfaltový beton vrstva ložní ACL 16 (ABH) s rozprostřením a zhutněním z modifikovaného asfaltu v pruhu šířky přes 3 m, po zhutnění tl. 60 mm</t>
  </si>
  <si>
    <t>https://podminky.urs.cz/item/CS_URS_2022_01/577155142</t>
  </si>
  <si>
    <t>Trubní vedení</t>
  </si>
  <si>
    <t>38</t>
  </si>
  <si>
    <t>850311811</t>
  </si>
  <si>
    <t>Bourání stávajícího potrubí z trub litinových DN 150</t>
  </si>
  <si>
    <t>-99306561</t>
  </si>
  <si>
    <t>Bourání stávajícího potrubí z trub litinových hrdlových nebo přírubových v otevřeném výkopu DN do 150</t>
  </si>
  <si>
    <t>https://podminky.urs.cz/item/CS_URS_2022_01/850311811</t>
  </si>
  <si>
    <t>Ve staničení cca km 0,210 bude provedena rekonstrukce stávající nevyhovující vodovodní přípojky Oc 5/4</t>
  </si>
  <si>
    <t>39</t>
  </si>
  <si>
    <t>871171141</t>
  </si>
  <si>
    <t>Montáž potrubí z PE100 SDR 11 otevřený výkop svařovaných na tupo D 40 x 3,7 mm</t>
  </si>
  <si>
    <t>48411748</t>
  </si>
  <si>
    <t>Montáž vodovodního potrubí z plastů v otevřeném výkopu z polyetylenu PE 100 svařovaných na tupo SDR 11/PN16 D 40 x 3,7 mm</t>
  </si>
  <si>
    <t>https://podminky.urs.cz/item/CS_URS_2022_01/871171141</t>
  </si>
  <si>
    <t>bude nahrazena novým materiálem PE 40 mm</t>
  </si>
  <si>
    <t>40</t>
  </si>
  <si>
    <t>28613171</t>
  </si>
  <si>
    <t>trubka vodovodní PE100 SDR11 se signalizační vrstvou 40x3,7mm</t>
  </si>
  <si>
    <t>-344314334</t>
  </si>
  <si>
    <t>10*1,015 'Přepočtené koeficientem množství</t>
  </si>
  <si>
    <t>41</t>
  </si>
  <si>
    <t>871315211</t>
  </si>
  <si>
    <t>Kanalizační potrubí z tvrdého PVC jednovrstvé tuhost třídy SN4 DN 160</t>
  </si>
  <si>
    <t>-1136782675</t>
  </si>
  <si>
    <t>Kanalizační potrubí z tvrdého PVC v otevřeném výkopu ve sklonu do 20 %, hladkého plnostěnného jednovrstvého, tuhost třídy SN 4 DN 160</t>
  </si>
  <si>
    <t>https://podminky.urs.cz/item/CS_URS_2022_01/871315211</t>
  </si>
  <si>
    <t>1,5</t>
  </si>
  <si>
    <t>42</t>
  </si>
  <si>
    <t>895941301</t>
  </si>
  <si>
    <t>Osazení vpusti uliční DN 450 z betonových dílců dno s výtokem</t>
  </si>
  <si>
    <t>-2003314962</t>
  </si>
  <si>
    <t>Osazení vpusti uliční z betonových dílců DN 450 dno s výtokem</t>
  </si>
  <si>
    <t>https://podminky.urs.cz/item/CS_URS_2022_01/895941301</t>
  </si>
  <si>
    <t>43</t>
  </si>
  <si>
    <t>59224498</t>
  </si>
  <si>
    <t>vpusť uliční DN 450 kaliště s odtokem 200mm  450/250x50mm</t>
  </si>
  <si>
    <t>-188245203</t>
  </si>
  <si>
    <t>44</t>
  </si>
  <si>
    <t>895941314</t>
  </si>
  <si>
    <t>Osazení vpusti uliční DN 450 z betonových dílců skruž horní 570 mm</t>
  </si>
  <si>
    <t>-167090995</t>
  </si>
  <si>
    <t>Osazení vpusti uliční z betonových dílců DN 450 skruž horní 570 mm</t>
  </si>
  <si>
    <t>https://podminky.urs.cz/item/CS_URS_2022_01/895941314</t>
  </si>
  <si>
    <t>45</t>
  </si>
  <si>
    <t>59224486</t>
  </si>
  <si>
    <t>vpusť uliční DN 450 skruž horní betonová 450/570x50mm</t>
  </si>
  <si>
    <t>179382060</t>
  </si>
  <si>
    <t>46</t>
  </si>
  <si>
    <t>895941323</t>
  </si>
  <si>
    <t>Osazení vpusti uliční DN 450 z betonových dílců skruž středová 570 mm</t>
  </si>
  <si>
    <t>-1228165450</t>
  </si>
  <si>
    <t>Osazení vpusti uliční z betonových dílců DN 450 skruž středová 570 mm</t>
  </si>
  <si>
    <t>https://podminky.urs.cz/item/CS_URS_2022_01/895941323</t>
  </si>
  <si>
    <t>47</t>
  </si>
  <si>
    <t>59224488</t>
  </si>
  <si>
    <t>vpusť uliční DN 450 skruž střední betonová 450/570x50mm</t>
  </si>
  <si>
    <t>332378923</t>
  </si>
  <si>
    <t>48</t>
  </si>
  <si>
    <t>895941332</t>
  </si>
  <si>
    <t>Osazení vpusti uliční DN 450 z betonových dílců skruž průběžná se zápachovou uzávěrkou</t>
  </si>
  <si>
    <t>-70984403</t>
  </si>
  <si>
    <t>Osazení vpusti uliční z betonových dílců DN 450 skruž průběžná se zápachovou uzávěrkou</t>
  </si>
  <si>
    <t>https://podminky.urs.cz/item/CS_URS_2022_01/895941332</t>
  </si>
  <si>
    <t>49</t>
  </si>
  <si>
    <t>59224494</t>
  </si>
  <si>
    <t>vpusť uliční DN 450 skruž průběžná 450/645x50mm betonová se zápachovou uzávěrkou 200mm PVC</t>
  </si>
  <si>
    <t>605263467</t>
  </si>
  <si>
    <t>899201211</t>
  </si>
  <si>
    <t>Demontáž mříží litinových včetně rámů hmotnosti do 50 kg</t>
  </si>
  <si>
    <t>-1364502650</t>
  </si>
  <si>
    <t>Demontáž mříží litinových včetně rámů, hmotnosti jednotlivě do 50 kg</t>
  </si>
  <si>
    <t>https://podminky.urs.cz/item/CS_URS_2022_01/899201211</t>
  </si>
  <si>
    <t>51</t>
  </si>
  <si>
    <t>899204112</t>
  </si>
  <si>
    <t>Osazení mříží litinových včetně rámů a košů na bahno pro třídu zatížení D400, E600</t>
  </si>
  <si>
    <t>-913541733</t>
  </si>
  <si>
    <t>https://podminky.urs.cz/item/CS_URS_2022_01/899204112</t>
  </si>
  <si>
    <t>52</t>
  </si>
  <si>
    <t>55242330</t>
  </si>
  <si>
    <t>mříž D 400 -  konkávní 600x600 4-stranný rám</t>
  </si>
  <si>
    <t>1376008074</t>
  </si>
  <si>
    <t>53</t>
  </si>
  <si>
    <t>59223871</t>
  </si>
  <si>
    <t>koš vysoký pro uliční vpusti žárově Pz plech pro rám 500/500mm</t>
  </si>
  <si>
    <t>-1654117156</t>
  </si>
  <si>
    <t>54</t>
  </si>
  <si>
    <t>899431111</t>
  </si>
  <si>
    <t>Výšková úprava uličního vstupu nebo vpusti do 200 mm zvýšením krycího hrnce, šoupěte nebo hydrantu</t>
  </si>
  <si>
    <t>1948973110</t>
  </si>
  <si>
    <t>Výšková úprava uličního vstupu nebo vpusti do 200 mm zvýšením krycího hrnce, šoupěte nebo hydrantu bez úpravy armatur</t>
  </si>
  <si>
    <t>https://podminky.urs.cz/item/CS_URS_2022_01/899431111</t>
  </si>
  <si>
    <t>Výšková úpravy znaků inž. sítí – 12x</t>
  </si>
  <si>
    <t>55</t>
  </si>
  <si>
    <t>899722111</t>
  </si>
  <si>
    <t>Krytí potrubí z plastů výstražnou fólií z PVC 20 cm</t>
  </si>
  <si>
    <t>613895655</t>
  </si>
  <si>
    <t>Krytí potrubí z plastů výstražnou fólií z PVC šířky 20 cm</t>
  </si>
  <si>
    <t>https://podminky.urs.cz/item/CS_URS_2022_01/899722111</t>
  </si>
  <si>
    <t>Ostatní konstrukce a práce, bourání</t>
  </si>
  <si>
    <t>91</t>
  </si>
  <si>
    <t>Doplňující konstrukce a práce pozemních komunikací, letišť a ploch</t>
  </si>
  <si>
    <t>56</t>
  </si>
  <si>
    <t>911331111</t>
  </si>
  <si>
    <t>Svodidlo ocelové jednostranné zádržnosti N2 se zaberaněním sloupků v rozmezí do 2 m</t>
  </si>
  <si>
    <t>-249810421</t>
  </si>
  <si>
    <t>Silniční svodidlo s osazením sloupků zaberaněním ocelové úroveň zádržnosti N2 vzdálenosti sloupků do 2 m jednostranné</t>
  </si>
  <si>
    <t>https://podminky.urs.cz/item/CS_URS_2022_01/911331111</t>
  </si>
  <si>
    <t>57</t>
  </si>
  <si>
    <t>919121211</t>
  </si>
  <si>
    <t>Těsnění spár zálivkou za studena pro komůrky š 10 mm hl 15 mm bez těsnicího profilu</t>
  </si>
  <si>
    <t>813727369</t>
  </si>
  <si>
    <t>Utěsnění dilatačních spár zálivkou za studena v cementobetonovém nebo živičném krytu včetně adhezního nátěru bez těsnicího profilu pod zálivkou, pro komůrky šířky 10 mm, hloubky 15 mm</t>
  </si>
  <si>
    <t>https://podminky.urs.cz/item/CS_URS_2022_01/919121211</t>
  </si>
  <si>
    <t>Středová spára se zalitím</t>
  </si>
  <si>
    <t>322</t>
  </si>
  <si>
    <t>58</t>
  </si>
  <si>
    <t>916131213</t>
  </si>
  <si>
    <t>Osazení silničního obrubníku betonového stojatého s boční opěrou do lože z betonu prostého</t>
  </si>
  <si>
    <t>2041587583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</si>
  <si>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</si>
  <si>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</si>
  <si>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280</t>
  </si>
  <si>
    <t>59</t>
  </si>
  <si>
    <t>59217031</t>
  </si>
  <si>
    <t>obrubník betonový silniční 1000x150x250mm</t>
  </si>
  <si>
    <t>-2055684187</t>
  </si>
  <si>
    <t>280*1,03 'Přepočtené koeficientem množství</t>
  </si>
  <si>
    <t>60</t>
  </si>
  <si>
    <t>915491211</t>
  </si>
  <si>
    <t>Osazení vodícího proužku z betonových desek do betonového lože tl do 100 mm š proužku 250 mm</t>
  </si>
  <si>
    <t>1582693494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</si>
  <si>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</si>
  <si>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https://podminky.urs.cz/item/CS_URS_2022_01/915491211</t>
  </si>
  <si>
    <t xml:space="preserve">přídlažba </t>
  </si>
  <si>
    <t>61</t>
  </si>
  <si>
    <t>59245020</t>
  </si>
  <si>
    <t>dlažba tvar obdélník betonová 200x100x80mm přírodní</t>
  </si>
  <si>
    <t>646728574</t>
  </si>
  <si>
    <t>280*0,1*1,03</t>
  </si>
  <si>
    <t>Mezisoučet</t>
  </si>
  <si>
    <t>62</t>
  </si>
  <si>
    <t>919735111</t>
  </si>
  <si>
    <t>Řezání stávajícího živičného krytu hl do 50 mm</t>
  </si>
  <si>
    <t>-1346411017</t>
  </si>
  <si>
    <t>Řezání stávajícího živičného krytu nebo podkladu hloubky do 50 mm</t>
  </si>
  <si>
    <t>https://podminky.urs.cz/item/CS_URS_2022_01/919735111</t>
  </si>
  <si>
    <t>2*1,5"1x nová uliční vpust vč. výkopu a přípojky dl. 1,5 m  a napojení na stávající kanalizaci + zpětná oprava chodníku.</t>
  </si>
  <si>
    <t>63</t>
  </si>
  <si>
    <t>919735113</t>
  </si>
  <si>
    <t>Řezání stávajícího živičného krytu hl přes 100 do 150 mm</t>
  </si>
  <si>
    <t>-34592757</t>
  </si>
  <si>
    <t>Řezání stávajícího živičného krytu nebo podkladu hloubky přes 100 do 150 mm</t>
  </si>
  <si>
    <t>https://podminky.urs.cz/item/CS_URS_2022_01/919735113</t>
  </si>
  <si>
    <t>64</t>
  </si>
  <si>
    <t>915611111</t>
  </si>
  <si>
    <t>Předznačení vodorovného liniového značení</t>
  </si>
  <si>
    <t>1686818985</t>
  </si>
  <si>
    <t>Předznačení pro vodorovné značení stříkané barvou nebo prováděné z nátěrových hmot liniové dělicí čáry, vodicí proužky</t>
  </si>
  <si>
    <t>https://podminky.urs.cz/item/CS_URS_2022_01/915611111</t>
  </si>
  <si>
    <t xml:space="preserve">Vodorovné dopravní značení –  V1a </t>
  </si>
  <si>
    <t>Vodorovné dopravní značení – V4</t>
  </si>
  <si>
    <t>644</t>
  </si>
  <si>
    <t>65</t>
  </si>
  <si>
    <t>915211112</t>
  </si>
  <si>
    <t>Vodorovné dopravní značení dělící čáry souvislé š 125 mm retroreflexní bílý plast</t>
  </si>
  <si>
    <t>303353717</t>
  </si>
  <si>
    <t>Vodorovné dopravní značení stříkaným plastem dělící čára šířky 125 mm souvislá bílá retroreflexní</t>
  </si>
  <si>
    <t>https://podminky.urs.cz/item/CS_URS_2022_01/915211112</t>
  </si>
  <si>
    <t>66</t>
  </si>
  <si>
    <t>915221112</t>
  </si>
  <si>
    <t>Vodorovné dopravní značení vodící čáry souvislé š 250 mm retroreflexní bílý plast</t>
  </si>
  <si>
    <t>-875740452</t>
  </si>
  <si>
    <t>Vodorovné dopravní značení stříkaným plastem vodící čára bílá šířky 250 mm souvislá retroreflexní</t>
  </si>
  <si>
    <t>https://podminky.urs.cz/item/CS_URS_2022_01/915221112</t>
  </si>
  <si>
    <t>99</t>
  </si>
  <si>
    <t>Přesun hmot a manipulace se sutí</t>
  </si>
  <si>
    <t>997</t>
  </si>
  <si>
    <t>Přesun sutě</t>
  </si>
  <si>
    <t>67</t>
  </si>
  <si>
    <t>997221551</t>
  </si>
  <si>
    <t>Vodorovná doprava suti ze sypkých materiálů do 1 km</t>
  </si>
  <si>
    <t>1983823832</t>
  </si>
  <si>
    <t>Vodorovná doprava suti bez naložení, ale se složením a s hrubým urovnáním ze sypkých materiálů, na vzdálenost do 1 km</t>
  </si>
  <si>
    <t>https://podminky.urs.cz/item/CS_URS_2022_01/997221551</t>
  </si>
  <si>
    <t>68</t>
  </si>
  <si>
    <t>997221559</t>
  </si>
  <si>
    <t>Příplatek ZKD 1 km u vodorovné dopravy suti ze sypkých materiálů (odvoz na SÚS Tachov)</t>
  </si>
  <si>
    <t>141212736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</si>
  <si>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</si>
  <si>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</si>
  <si>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1171,222*9 'Přepočtené koeficientem množství</t>
  </si>
  <si>
    <t>998</t>
  </si>
  <si>
    <t>Přesun hmot</t>
  </si>
  <si>
    <t>69</t>
  </si>
  <si>
    <t>998225111</t>
  </si>
  <si>
    <t>Přesun hmot pro pozemní komunikace s krytem z kamene, monolitickým betonovým nebo živičným</t>
  </si>
  <si>
    <t>1768437403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</si>
  <si>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</si>
  <si>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</si>
  <si>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150</t>
  </si>
  <si>
    <t>vrty</t>
  </si>
  <si>
    <t>137,211</t>
  </si>
  <si>
    <t>SO201 - Zajištění svahu</t>
  </si>
  <si>
    <t xml:space="preserve">    2 - Zakládání</t>
  </si>
  <si>
    <t xml:space="preserve">      93 - Různé dokončovací konstrukce a práce inženýrských staveb</t>
  </si>
  <si>
    <t xml:space="preserve">      95 - Různé dokončovací konstrukce a práce pozemních staveb</t>
  </si>
  <si>
    <t xml:space="preserve">      96 - Bourání konstrukcí</t>
  </si>
  <si>
    <t xml:space="preserve">      98 - Demolice a sanace</t>
  </si>
  <si>
    <t>PSV - Práce a dodávky PSV</t>
  </si>
  <si>
    <t xml:space="preserve">    767 - Konstrukce zámečnické</t>
  </si>
  <si>
    <t>153271112</t>
  </si>
  <si>
    <t>Kotvičky pro výztuž stříkaného betonu do malty hl od 0 do 0,2 m z oceli BSt 500 D přes 10 do 16 mm</t>
  </si>
  <si>
    <t>1197971517</t>
  </si>
  <si>
    <t>Kotvičky pro výztuž stříkaného betonu z betonářské oceli BSt 500 do malty hloubky do 200 mm, průměru přes 10 do 16 mm</t>
  </si>
  <si>
    <t>https://podminky.urs.cz/item/CS_URS_2022_01/153271112</t>
  </si>
  <si>
    <t>186*5</t>
  </si>
  <si>
    <t>162351103</t>
  </si>
  <si>
    <t>Vodorovné přemístění přes 50 do 500 m výkopku/sypaniny z horniny třídy těžitelnosti I skupiny 1 až 3</t>
  </si>
  <si>
    <t>-1582488080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</si>
  <si>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</si>
  <si>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</si>
  <si>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2129719995</t>
  </si>
  <si>
    <t>167151111</t>
  </si>
  <si>
    <t>Nakládání výkopku z hornin třídy těžitelnosti I skupiny 1 až 3 přes 100 m3</t>
  </si>
  <si>
    <t>1322944276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</si>
  <si>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</si>
  <si>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</si>
  <si>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134+3,211"z vrtů odvoz</t>
  </si>
  <si>
    <t>150"pro zásyp (8) dovoz</t>
  </si>
  <si>
    <t>-1577871488</t>
  </si>
  <si>
    <t>150"zásyp</t>
  </si>
  <si>
    <t>182111111</t>
  </si>
  <si>
    <t>Zpevnění svahu jutovou, kokosovou nebo plastovou rohoží přes 1:2 do 1:1</t>
  </si>
  <si>
    <t>-1238938707</t>
  </si>
  <si>
    <t>Zpevnění svahu jutovou, kokosovou nebo plastovou rohoží na svahu přes 1:2 do 1:1</t>
  </si>
  <si>
    <t>https://podminky.urs.cz/item/CS_URS_2022_01/182111111</t>
  </si>
  <si>
    <t>5,1*93</t>
  </si>
  <si>
    <t>69321121</t>
  </si>
  <si>
    <t>georohož protierozní</t>
  </si>
  <si>
    <t>355428333</t>
  </si>
  <si>
    <t>474,3*1,1 'Přepočtené koeficientem množství</t>
  </si>
  <si>
    <t>Zakládání</t>
  </si>
  <si>
    <t>153211002</t>
  </si>
  <si>
    <t>Zřízení stříkaného betonu tl přes 50 do 100 mm skalních a poloskalních ploch</t>
  </si>
  <si>
    <t>637208744</t>
  </si>
  <si>
    <t>Zřízení stříkaného betonu skalních a poloskalních ploch průměrné tloušťky přes 50 do 100 mm</t>
  </si>
  <si>
    <t>https://podminky.urs.cz/item/CS_URS_2022_01/153211002</t>
  </si>
  <si>
    <t xml:space="preserve">2,0*93"viz. detail kotvení obkladové stěny </t>
  </si>
  <si>
    <t>58933328</t>
  </si>
  <si>
    <t>beton C 30/37 XF1 kamenivo frakce 0/8</t>
  </si>
  <si>
    <t>1294333167</t>
  </si>
  <si>
    <t>186*0,115 'Přepočtené koeficientem množství</t>
  </si>
  <si>
    <t>153273223</t>
  </si>
  <si>
    <t>Výztuž stříkaného betonu z kompozitních sítí dvouvrstvá D drátu přes 3 do 5 mm skalních a poloskalních ploch</t>
  </si>
  <si>
    <t>-952609502</t>
  </si>
  <si>
    <t>Výztuž stříkaného betonu z kompozitních sítí skalních a poloskalních ploch dvouvrstvých, průměru drátu přes 3 do 5 mm</t>
  </si>
  <si>
    <t>https://podminky.urs.cz/item/CS_URS_2022_01/153273223</t>
  </si>
  <si>
    <t>225312114</t>
  </si>
  <si>
    <t>Vrty maloprofilové jádrové D přes 93 do 156 mm úklon přes 45° hl 0 až 25 m hornina III a IV</t>
  </si>
  <si>
    <t>-799375633</t>
  </si>
  <si>
    <t>Maloprofilové vrty jádrové průměru přes 93 do 156 mm úklonu přes 45° v hl 0 až 25 m v hornině tř. III a IV</t>
  </si>
  <si>
    <t>https://podminky.urs.cz/item/CS_URS_2022_01/225312114</t>
  </si>
  <si>
    <t>14*12</t>
  </si>
  <si>
    <t>226212214</t>
  </si>
  <si>
    <t>Vrty velkoprofilové svislé zapažené D přes 550 do 650 mm hl od 0 do 10 m hornina IV</t>
  </si>
  <si>
    <t>1697214710</t>
  </si>
  <si>
    <t>Velkoprofilové vrty náběrovým vrtáním svislé zapažené ocelovými pažnicemi průměru přes 550 do 650 mm, v hl od 0 do 10 m v hornině tř. IV</t>
  </si>
  <si>
    <t>https://podminky.urs.cz/item/CS_URS_2022_01/226212214</t>
  </si>
  <si>
    <t>79*6,0</t>
  </si>
  <si>
    <t>231212112</t>
  </si>
  <si>
    <t>Zřízení pilot svislých zapažených D přes 450 do 650 mm hl od 0 do 10 m s vytažením pažnic z betonu železového</t>
  </si>
  <si>
    <t>227784326</t>
  </si>
  <si>
    <t>Zřízení výplně pilot zapažených s vytažením pažnic z vrtu svislých z betonu železového, v hl od 0 do 10 m, při průměru piloty přes 450 do 650 mm</t>
  </si>
  <si>
    <t>https://podminky.urs.cz/item/CS_URS_2022_01/231212112</t>
  </si>
  <si>
    <t>58932571</t>
  </si>
  <si>
    <t>beton C 16/20 X0,XC1 kamenivo frakce 0/16</t>
  </si>
  <si>
    <t>1187673411</t>
  </si>
  <si>
    <t>231611111</t>
  </si>
  <si>
    <t>Výztuž pilot betonovaných do země ocel z betonářské oceli 10 216</t>
  </si>
  <si>
    <t>389089017</t>
  </si>
  <si>
    <t>Výztuž pilot betonovaných do země z oceli 10 216 (E)</t>
  </si>
  <si>
    <t>https://podminky.urs.cz/item/CS_URS_2022_01/231611111</t>
  </si>
  <si>
    <t>25671,1/1000</t>
  </si>
  <si>
    <t>274313611</t>
  </si>
  <si>
    <t>Základové pásy z betonu tř. C 16/20</t>
  </si>
  <si>
    <t>1541022869</t>
  </si>
  <si>
    <t>Základy z betonu prostého pasy betonu kamenem neprokládaného tř. C 16/20</t>
  </si>
  <si>
    <t>https://podminky.urs.cz/item/CS_URS_2022_01/274313611</t>
  </si>
  <si>
    <t>0,5*0,9*93</t>
  </si>
  <si>
    <t>281601111</t>
  </si>
  <si>
    <t>Injektování vrtů nízkotlaké vzestupné s jednoduchým obturátorem tlakem do 0,6 MPa</t>
  </si>
  <si>
    <t>hod</t>
  </si>
  <si>
    <t>1071783155</t>
  </si>
  <si>
    <t>Injektování s jednoduchým obturátorem nebo bez obturátoru vzestupné, tlakem do 0,60 MPa</t>
  </si>
  <si>
    <t>https://podminky.urs.cz/item/CS_URS_2022_01/281601111</t>
  </si>
  <si>
    <t>IS</t>
  </si>
  <si>
    <t>injekční směs (viz. bod 5.1.TZ)</t>
  </si>
  <si>
    <t>1236406831</t>
  </si>
  <si>
    <t>0,078*0,078*PI*12*14</t>
  </si>
  <si>
    <t>283111122</t>
  </si>
  <si>
    <t>Zřízení trubkových mikropilot svislých část manžetová D přes 80 do 105 mm</t>
  </si>
  <si>
    <t>-1317701222</t>
  </si>
  <si>
    <t>Zřízení ocelových, trubkových mikropilot tlakové i tahové svislé nebo odklon od svislice do 60° část manžetová, průměru přes 80 do 105 mm</t>
  </si>
  <si>
    <t>https://podminky.urs.cz/item/CS_URS_2022_01/283111122</t>
  </si>
  <si>
    <t>140110R</t>
  </si>
  <si>
    <t>mikropilota TR pr. 95/10</t>
  </si>
  <si>
    <t>-1941946001</t>
  </si>
  <si>
    <t>168*1,1 'Přepočtené koeficientem množství</t>
  </si>
  <si>
    <t>283131112</t>
  </si>
  <si>
    <t>Zřízení hlavy mikropilot namáhaných tlakem i tahem D přes 80 do 105 mm</t>
  </si>
  <si>
    <t>1084465681</t>
  </si>
  <si>
    <t>Zřízení hlav trubkových mikropilot namáhaných tlakem i tahem, průměru přes 80 do 105 mm</t>
  </si>
  <si>
    <t>https://podminky.urs.cz/item/CS_URS_2022_01/283131112</t>
  </si>
  <si>
    <t>hm</t>
  </si>
  <si>
    <t xml:space="preserve">hlava mikropiloty </t>
  </si>
  <si>
    <t>-1641864365</t>
  </si>
  <si>
    <t>3111132R</t>
  </si>
  <si>
    <t>Systém lícového opevnění z betonových bloků se štípaným lícem 500 x 200 x 270 mm</t>
  </si>
  <si>
    <t>-1908558618</t>
  </si>
  <si>
    <t>2,0*93"vzorový řez odkaz 5</t>
  </si>
  <si>
    <t>317321018</t>
  </si>
  <si>
    <t>Římsy opěrných zdí a valů ze ŽB tř. C 30/37</t>
  </si>
  <si>
    <t>2008884199</t>
  </si>
  <si>
    <t>Římsy opěrných zdí a valů z betonu železového tř. C 30/37</t>
  </si>
  <si>
    <t>https://podminky.urs.cz/item/CS_URS_2022_01/317321018</t>
  </si>
  <si>
    <t>Objem kotevního věnce a římsy</t>
  </si>
  <si>
    <t>104,5</t>
  </si>
  <si>
    <t>317353111</t>
  </si>
  <si>
    <t>Bednění říms opěrných zdí a valů přímých, zalomených nebo zakřivených zřízení</t>
  </si>
  <si>
    <t>471567626</t>
  </si>
  <si>
    <t>Bednění říms opěrných zdí a valů jakéhokoliv tvaru přímých, zalomených nebo jinak zakřivených zřízení</t>
  </si>
  <si>
    <t>https://podminky.urs.cz/item/CS_URS_2022_01/317353111</t>
  </si>
  <si>
    <t>Bednění kotevního věnce a římsy</t>
  </si>
  <si>
    <t>(0,45+0,32+0,8+0,8+0,42)*93+2*1,1238</t>
  </si>
  <si>
    <t>317353112</t>
  </si>
  <si>
    <t>Bednění říms opěrných zdí a valů přímých, zalomených nebo zakřivených odstranění</t>
  </si>
  <si>
    <t>-1684382925</t>
  </si>
  <si>
    <t>Bednění říms opěrných zdí a valů jakéhokoliv tvaru přímých, zalomených nebo jinak zakřivených odstranění</t>
  </si>
  <si>
    <t>https://podminky.urs.cz/item/CS_URS_2022_01/317353112</t>
  </si>
  <si>
    <t>317361016</t>
  </si>
  <si>
    <t>Výztuž říms opěrných zdí a valů z betonářské oceli 10 505</t>
  </si>
  <si>
    <t>-425947253</t>
  </si>
  <si>
    <t>Výztuž říms opěrných zdí a valů z oceli 10 505 (R) nebo BSt 500</t>
  </si>
  <si>
    <t>https://podminky.urs.cz/item/CS_URS_2022_01/317361016</t>
  </si>
  <si>
    <t>Výztuž kotevního věnce a římsy</t>
  </si>
  <si>
    <t>8382/1000</t>
  </si>
  <si>
    <t>918222112</t>
  </si>
  <si>
    <t>PHS sloupek ocelový HE-A zakládaný do patky výšky od 1 do 3 m</t>
  </si>
  <si>
    <t>795265834</t>
  </si>
  <si>
    <t>Sloupky protihlukových stěn ocelové tvaru HEA 160, zakládané do patek, výška sloupku od 1 do 3 m</t>
  </si>
  <si>
    <t>https://podminky.urs.cz/item/CS_URS_2022_01/918222112</t>
  </si>
  <si>
    <t>93/2</t>
  </si>
  <si>
    <t>918241214</t>
  </si>
  <si>
    <t>PHS do profilů panel betonový odrazivý š do 2,5 m v přes 1,5 do 2,5 m</t>
  </si>
  <si>
    <t>-538378128</t>
  </si>
  <si>
    <t>Panely protihlukových stěn betonové odrazivé, šířky do 2,5 m, výšky přes 1,5 do 2,5 m</t>
  </si>
  <si>
    <t>https://podminky.urs.cz/item/CS_URS_2022_01/918241214</t>
  </si>
  <si>
    <t>2,0*93</t>
  </si>
  <si>
    <t>93</t>
  </si>
  <si>
    <t>Různé dokončovací konstrukce a práce inženýrských staveb</t>
  </si>
  <si>
    <t>931994142</t>
  </si>
  <si>
    <t>Těsnění dilatační spáry betonové konstrukce polyuretanovým tmelem do pl 4,0 cm2</t>
  </si>
  <si>
    <t>-1837145761</t>
  </si>
  <si>
    <t>Těsnění spáry betonové konstrukce pásy, profily, tmely tmelem polyuretanovým spáry dilatační do 4,0 cm2</t>
  </si>
  <si>
    <t>https://podminky.urs.cz/item/CS_URS_2022_01/931994142</t>
  </si>
  <si>
    <t>7*0,8</t>
  </si>
  <si>
    <t>95</t>
  </si>
  <si>
    <t>Různé dokončovací konstrukce a práce pozemních staveb</t>
  </si>
  <si>
    <t>953312122</t>
  </si>
  <si>
    <t>Vložky do svislých dilatačních spár z extrudovaných polystyrénových desek tl. přes 10 do 20 mm</t>
  </si>
  <si>
    <t>593030563</t>
  </si>
  <si>
    <t>Vložky svislé do dilatačních spár z polystyrenových desek extrudovaných včetně dodání a osazení, v jakémkoliv zdivu přes 10 do 20 mm</t>
  </si>
  <si>
    <t>https://podminky.urs.cz/item/CS_URS_2022_01/953312122</t>
  </si>
  <si>
    <t>7*1,1238</t>
  </si>
  <si>
    <t>953961112</t>
  </si>
  <si>
    <t>Kotvy chemickým tmelem M 10 hl 90 mm do betonu, ŽB nebo kamene s vyvrtáním otvoru</t>
  </si>
  <si>
    <t>-1841904298</t>
  </si>
  <si>
    <t>Kotvy chemické s vyvrtáním otvoru do betonu, železobetonu nebo tvrdého kamene tmel, velikost M 10, hloubka 90 mm</t>
  </si>
  <si>
    <t>https://podminky.urs.cz/item/CS_URS_2022_01/953961112</t>
  </si>
  <si>
    <t>kotvení prefa obkladu (zdiva)</t>
  </si>
  <si>
    <t>93*3</t>
  </si>
  <si>
    <t>31197003</t>
  </si>
  <si>
    <t>tyč závitová Pz 4.6 M10</t>
  </si>
  <si>
    <t>-821944908</t>
  </si>
  <si>
    <t>279*0,5</t>
  </si>
  <si>
    <t>953961115</t>
  </si>
  <si>
    <t>Kotvy chemickým tmelem M 20 hl 170 mm do betonu, ŽB nebo kamene s vyvrtáním otvoru</t>
  </si>
  <si>
    <t>823772621</t>
  </si>
  <si>
    <t>Kotvy chemické s vyvrtáním otvoru do betonu, železobetonu nebo tvrdého kamene tmel, velikost M 20, hloubka 170 mm</t>
  </si>
  <si>
    <t>https://podminky.urs.cz/item/CS_URS_2022_01/953961115</t>
  </si>
  <si>
    <t>93/2*4</t>
  </si>
  <si>
    <t>953965143</t>
  </si>
  <si>
    <t>Kotevní šroub pro chemické kotvy M 20 dl 300 mm</t>
  </si>
  <si>
    <t>1819470419</t>
  </si>
  <si>
    <t>Kotvy chemické s vyvrtáním otvoru kotevní šrouby pro chemické kotvy, velikost M 20, délka 300 mm</t>
  </si>
  <si>
    <t>https://podminky.urs.cz/item/CS_URS_2022_01/953965143</t>
  </si>
  <si>
    <t>96</t>
  </si>
  <si>
    <t>Bourání konstrukcí</t>
  </si>
  <si>
    <t>966071721</t>
  </si>
  <si>
    <t>Bourání sloupků a vzpěr plotových ocelových do 2,5 m odřezáním</t>
  </si>
  <si>
    <t>1862564410</t>
  </si>
  <si>
    <t>Bourání plotových sloupků a vzpěr ocelových trubkových nebo profilovaných výšky do 2,50 m odřezáním</t>
  </si>
  <si>
    <t>https://podminky.urs.cz/item/CS_URS_2022_01/966071721</t>
  </si>
  <si>
    <t>93/3</t>
  </si>
  <si>
    <t>966071821</t>
  </si>
  <si>
    <t>Rozebrání oplocení z drátěného pletiva se čtvercovými oky v do 1,6 m</t>
  </si>
  <si>
    <t>1380097140</t>
  </si>
  <si>
    <t>Rozebrání oplocení z pletiva drátěného se čtvercovými oky, výšky do 1,6 m</t>
  </si>
  <si>
    <t>https://podminky.urs.cz/item/CS_URS_2022_01/966071821</t>
  </si>
  <si>
    <t>98</t>
  </si>
  <si>
    <t>Demolice a sanace</t>
  </si>
  <si>
    <t>981513114</t>
  </si>
  <si>
    <t>Demolice konstrukcí objektů z betonu železového těžkou mechanizací</t>
  </si>
  <si>
    <t>-1138695233</t>
  </si>
  <si>
    <t>Demolice konstrukcí objektů těžkými mechanizačními prostředky konstrukcí ze železobetonu</t>
  </si>
  <si>
    <t>https://podminky.urs.cz/item/CS_URS_2022_01/981513114</t>
  </si>
  <si>
    <t xml:space="preserve">demolice stávající opěrné stěny </t>
  </si>
  <si>
    <t>0,2*2,0*93</t>
  </si>
  <si>
    <t>0,8*1,0*93</t>
  </si>
  <si>
    <t>997006512</t>
  </si>
  <si>
    <t>Vodorovné doprava suti s naložením a složením na skládku přes 100 m do 1 km</t>
  </si>
  <si>
    <t>-1147795672</t>
  </si>
  <si>
    <t>Vodorovná doprava suti na skládku s naložením na dopravní prostředek a složením přes 100 m do 1 km</t>
  </si>
  <si>
    <t>https://podminky.urs.cz/item/CS_URS_2022_01/997006512</t>
  </si>
  <si>
    <t>997006519</t>
  </si>
  <si>
    <t>Příplatek k vodorovnému přemístění suti na skládku ZKD 1 km přes 1 km</t>
  </si>
  <si>
    <t>-892906965</t>
  </si>
  <si>
    <t>Vodorovná doprava suti na skládku Příplatek k ceně -6512 za každý další i započatý 1 km</t>
  </si>
  <si>
    <t>https://podminky.urs.cz/item/CS_URS_2022_01/997006519</t>
  </si>
  <si>
    <t>269,388*19 'Přepočtené koeficientem množství</t>
  </si>
  <si>
    <t>997013862</t>
  </si>
  <si>
    <t>Poplatek za uložení stavebního odpadu na recyklační skládce (skládkovné) z armovaného betonu kód odpadu  17 01 01</t>
  </si>
  <si>
    <t>2143826674</t>
  </si>
  <si>
    <t>Poplatek za uložení stavebního odpadu na recyklační skládce (skládkovné) z armovaného betonu zatříděného do Katalogu odpadů pod kódem 17 01 01</t>
  </si>
  <si>
    <t>https://podminky.urs.cz/item/CS_URS_2022_01/997013862</t>
  </si>
  <si>
    <t>998153131</t>
  </si>
  <si>
    <t>Přesun hmot pro samostatné zdi a valy zděné z cihel, kamene, tvárnic nebo monolitické v do 12 m</t>
  </si>
  <si>
    <t>1590170330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</si>
  <si>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</si>
  <si>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https://podminky.urs.cz/item/CS_URS_2022_01/998153131</t>
  </si>
  <si>
    <t>PSV</t>
  </si>
  <si>
    <t>Práce a dodávky PSV</t>
  </si>
  <si>
    <t>767</t>
  </si>
  <si>
    <t>Konstrukce zámečnické</t>
  </si>
  <si>
    <t>767415290</t>
  </si>
  <si>
    <t>Montáž distančního pozinkovaného profilu tvaru "Z" pro vodorovně kladený obklad</t>
  </si>
  <si>
    <t>214045124</t>
  </si>
  <si>
    <t>Montáž vnějšího obkladu skládaného pláště doplňků pro horizontálně kladený plech distančním pozinkovaným profilem tvaru "Z"</t>
  </si>
  <si>
    <t>https://podminky.urs.cz/item/CS_URS_2022_01/767415290</t>
  </si>
  <si>
    <t>2*93</t>
  </si>
  <si>
    <t>59055115</t>
  </si>
  <si>
    <t>vodorovný rošt z ocelových pozinkovaných profilů tvaru Z tl 1mm šíře příruby 50mm ukotvený do ocelových pozinkovaných konzol tvaru A tl 2mm.</t>
  </si>
  <si>
    <t>1464278804</t>
  </si>
  <si>
    <t>186*1,05 'Přepočtené koeficientem množství</t>
  </si>
  <si>
    <t>998767101</t>
  </si>
  <si>
    <t>Přesun hmot tonážní pro zámečnické konstrukce v objektech v do 6 m</t>
  </si>
  <si>
    <t>1898903650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</si>
  <si>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</si>
  <si>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</si>
  <si>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</si>
  <si>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</si>
  <si>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</si>
  <si>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</si>
  <si>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</si>
  <si>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</si>
  <si>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</si>
  <si>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</si>
  <si>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</si>
  <si>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</si>
  <si>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</si>
  <si>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</si>
  <si>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</si>
  <si>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</si>
  <si>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-876770553</t>
  </si>
  <si>
    <t>https://podminky.urs.cz/item/CS_URS_2022_01/012103000</t>
  </si>
  <si>
    <t>012203000</t>
  </si>
  <si>
    <t>Geodetické práce při provádění stavby</t>
  </si>
  <si>
    <t>302220434</t>
  </si>
  <si>
    <t>https://podminky.urs.cz/item/CS_URS_2022_01/012203000</t>
  </si>
  <si>
    <t>012303000</t>
  </si>
  <si>
    <t>Geodetické práce po výstavbě</t>
  </si>
  <si>
    <t>-486823755</t>
  </si>
  <si>
    <t>https://podminky.urs.cz/item/CS_URS_2022_01/012303000</t>
  </si>
  <si>
    <t>013254000</t>
  </si>
  <si>
    <t>Dokumentace skutečného provedení stavby</t>
  </si>
  <si>
    <t>-2087563882</t>
  </si>
  <si>
    <t>https://podminky.urs.cz/item/CS_URS_2022_01/013254000</t>
  </si>
  <si>
    <t>013274000</t>
  </si>
  <si>
    <t>Pasportizace objektu před započetím prací</t>
  </si>
  <si>
    <t>-1009854802</t>
  </si>
  <si>
    <t>https://podminky.urs.cz/item/CS_URS_2022_01/013274000</t>
  </si>
  <si>
    <t>pasport stávajících objektů (hlavně dřevěný altán a stání na auta) na pozemku č. 3002/1 a 3002/2</t>
  </si>
  <si>
    <t>VRN3</t>
  </si>
  <si>
    <t>Zařízení staveniště</t>
  </si>
  <si>
    <t>032103000</t>
  </si>
  <si>
    <t>Náklady na stavební buňky</t>
  </si>
  <si>
    <t>1373019062</t>
  </si>
  <si>
    <t>https://podminky.urs.cz/item/CS_URS_2022_01/032103000</t>
  </si>
  <si>
    <t>039103000</t>
  </si>
  <si>
    <t>Rozebrání, bourání a odvoz zařízení staveniště</t>
  </si>
  <si>
    <t>598264242</t>
  </si>
  <si>
    <t>https://podminky.urs.cz/item/CS_URS_2022_01/039103000</t>
  </si>
  <si>
    <t>VRN4</t>
  </si>
  <si>
    <t>Inženýrská činnost</t>
  </si>
  <si>
    <t>043203001</t>
  </si>
  <si>
    <t>Měření celkem</t>
  </si>
  <si>
    <t>416106575</t>
  </si>
  <si>
    <t>https://podminky.urs.cz/item/CS_URS_2022_01/043203001</t>
  </si>
  <si>
    <t>043203002</t>
  </si>
  <si>
    <t>Monitoring celkem</t>
  </si>
  <si>
    <t>755762033</t>
  </si>
  <si>
    <t>https://podminky.urs.cz/item/CS_URS_2022_01/043203002</t>
  </si>
  <si>
    <t>VRN7</t>
  </si>
  <si>
    <t>Provozní vlivy</t>
  </si>
  <si>
    <t>07210301R</t>
  </si>
  <si>
    <t>Zajištění DIO komunikace II. a III. třídy</t>
  </si>
  <si>
    <t>-1748468293</t>
  </si>
  <si>
    <t>SEZNAM FIGUR</t>
  </si>
  <si>
    <t>Výměra</t>
  </si>
  <si>
    <t xml:space="preserve"> SO101</t>
  </si>
  <si>
    <t>Použití figury:</t>
  </si>
  <si>
    <t xml:space="preserve"> SO201</t>
  </si>
  <si>
    <t>6,3*93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</si>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</sst>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2155215" TargetMode="External" /><Relationship Id="rId2" Type="http://schemas.openxmlformats.org/officeDocument/2006/relationships/hyperlink" Target="https://podminky.urs.cz/item/CS_URS_2022_01/113107164" TargetMode="External" /><Relationship Id="rId3" Type="http://schemas.openxmlformats.org/officeDocument/2006/relationships/hyperlink" Target="https://podminky.urs.cz/item/CS_URS_2022_01/113107422" TargetMode="External" /><Relationship Id="rId4" Type="http://schemas.openxmlformats.org/officeDocument/2006/relationships/hyperlink" Target="https://podminky.urs.cz/item/CS_URS_2022_01/113107441" TargetMode="External" /><Relationship Id="rId5" Type="http://schemas.openxmlformats.org/officeDocument/2006/relationships/hyperlink" Target="https://podminky.urs.cz/item/CS_URS_2022_01/113154365" TargetMode="External" /><Relationship Id="rId6" Type="http://schemas.openxmlformats.org/officeDocument/2006/relationships/hyperlink" Target="https://podminky.urs.cz/item/CS_URS_2022_01/112151012" TargetMode="External" /><Relationship Id="rId7" Type="http://schemas.openxmlformats.org/officeDocument/2006/relationships/hyperlink" Target="https://podminky.urs.cz/item/CS_URS_2022_01/112201112" TargetMode="External" /><Relationship Id="rId8" Type="http://schemas.openxmlformats.org/officeDocument/2006/relationships/hyperlink" Target="https://podminky.urs.cz/item/CS_URS_2022_01/122251105" TargetMode="External" /><Relationship Id="rId9" Type="http://schemas.openxmlformats.org/officeDocument/2006/relationships/hyperlink" Target="https://podminky.urs.cz/item/CS_URS_2022_01/132251101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71152121" TargetMode="External" /><Relationship Id="rId12" Type="http://schemas.openxmlformats.org/officeDocument/2006/relationships/hyperlink" Target="https://podminky.urs.cz/item/CS_URS_2022_01/174101101" TargetMode="External" /><Relationship Id="rId13" Type="http://schemas.openxmlformats.org/officeDocument/2006/relationships/hyperlink" Target="https://podminky.urs.cz/item/CS_URS_2022_01/175151101" TargetMode="External" /><Relationship Id="rId14" Type="http://schemas.openxmlformats.org/officeDocument/2006/relationships/hyperlink" Target="https://podminky.urs.cz/item/CS_URS_2022_01/181351003" TargetMode="External" /><Relationship Id="rId15" Type="http://schemas.openxmlformats.org/officeDocument/2006/relationships/hyperlink" Target="https://podminky.urs.cz/item/CS_URS_2022_01/181411131" TargetMode="External" /><Relationship Id="rId16" Type="http://schemas.openxmlformats.org/officeDocument/2006/relationships/hyperlink" Target="https://podminky.urs.cz/item/CS_URS_2022_01/181951112" TargetMode="External" /><Relationship Id="rId17" Type="http://schemas.openxmlformats.org/officeDocument/2006/relationships/hyperlink" Target="https://podminky.urs.cz/item/CS_URS_2022_01/183111314" TargetMode="External" /><Relationship Id="rId18" Type="http://schemas.openxmlformats.org/officeDocument/2006/relationships/hyperlink" Target="https://podminky.urs.cz/item/CS_URS_2022_01/184102111" TargetMode="External" /><Relationship Id="rId19" Type="http://schemas.openxmlformats.org/officeDocument/2006/relationships/hyperlink" Target="https://podminky.urs.cz/item/CS_URS_2022_01/185851121" TargetMode="External" /><Relationship Id="rId20" Type="http://schemas.openxmlformats.org/officeDocument/2006/relationships/hyperlink" Target="https://podminky.urs.cz/item/CS_URS_2022_01/185851129" TargetMode="External" /><Relationship Id="rId21" Type="http://schemas.openxmlformats.org/officeDocument/2006/relationships/hyperlink" Target="https://podminky.urs.cz/item/CS_URS_2022_01/359901111" TargetMode="External" /><Relationship Id="rId22" Type="http://schemas.openxmlformats.org/officeDocument/2006/relationships/hyperlink" Target="https://podminky.urs.cz/item/CS_URS_2022_01/451572111" TargetMode="External" /><Relationship Id="rId23" Type="http://schemas.openxmlformats.org/officeDocument/2006/relationships/hyperlink" Target="https://podminky.urs.cz/item/CS_URS_2022_01/564851111" TargetMode="External" /><Relationship Id="rId24" Type="http://schemas.openxmlformats.org/officeDocument/2006/relationships/hyperlink" Target="https://podminky.urs.cz/item/CS_URS_2022_01/564952113" TargetMode="External" /><Relationship Id="rId25" Type="http://schemas.openxmlformats.org/officeDocument/2006/relationships/hyperlink" Target="https://podminky.urs.cz/item/CS_URS_2022_01/565131111" TargetMode="External" /><Relationship Id="rId26" Type="http://schemas.openxmlformats.org/officeDocument/2006/relationships/hyperlink" Target="https://podminky.urs.cz/item/CS_URS_2022_01/565135111" TargetMode="External" /><Relationship Id="rId27" Type="http://schemas.openxmlformats.org/officeDocument/2006/relationships/hyperlink" Target="https://podminky.urs.cz/item/CS_URS_2022_01/566901142" TargetMode="External" /><Relationship Id="rId28" Type="http://schemas.openxmlformats.org/officeDocument/2006/relationships/hyperlink" Target="https://podminky.urs.cz/item/CS_URS_2022_01/569903311" TargetMode="External" /><Relationship Id="rId29" Type="http://schemas.openxmlformats.org/officeDocument/2006/relationships/hyperlink" Target="https://podminky.urs.cz/item/CS_URS_2022_01/572340111" TargetMode="External" /><Relationship Id="rId30" Type="http://schemas.openxmlformats.org/officeDocument/2006/relationships/hyperlink" Target="https://podminky.urs.cz/item/CS_URS_2022_01/573111115" TargetMode="External" /><Relationship Id="rId31" Type="http://schemas.openxmlformats.org/officeDocument/2006/relationships/hyperlink" Target="https://podminky.urs.cz/item/CS_URS_2022_01/573211108" TargetMode="External" /><Relationship Id="rId32" Type="http://schemas.openxmlformats.org/officeDocument/2006/relationships/hyperlink" Target="https://podminky.urs.cz/item/CS_URS_2022_01/577144141" TargetMode="External" /><Relationship Id="rId33" Type="http://schemas.openxmlformats.org/officeDocument/2006/relationships/hyperlink" Target="https://podminky.urs.cz/item/CS_URS_2022_01/577155142" TargetMode="External" /><Relationship Id="rId34" Type="http://schemas.openxmlformats.org/officeDocument/2006/relationships/hyperlink" Target="https://podminky.urs.cz/item/CS_URS_2022_01/850311811" TargetMode="External" /><Relationship Id="rId35" Type="http://schemas.openxmlformats.org/officeDocument/2006/relationships/hyperlink" Target="https://podminky.urs.cz/item/CS_URS_2022_01/871171141" TargetMode="External" /><Relationship Id="rId36" Type="http://schemas.openxmlformats.org/officeDocument/2006/relationships/hyperlink" Target="https://podminky.urs.cz/item/CS_URS_2022_01/871315211" TargetMode="External" /><Relationship Id="rId37" Type="http://schemas.openxmlformats.org/officeDocument/2006/relationships/hyperlink" Target="https://podminky.urs.cz/item/CS_URS_2022_01/895941301" TargetMode="External" /><Relationship Id="rId38" Type="http://schemas.openxmlformats.org/officeDocument/2006/relationships/hyperlink" Target="https://podminky.urs.cz/item/CS_URS_2022_01/895941314" TargetMode="External" /><Relationship Id="rId39" Type="http://schemas.openxmlformats.org/officeDocument/2006/relationships/hyperlink" Target="https://podminky.urs.cz/item/CS_URS_2022_01/895941323" TargetMode="External" /><Relationship Id="rId40" Type="http://schemas.openxmlformats.org/officeDocument/2006/relationships/hyperlink" Target="https://podminky.urs.cz/item/CS_URS_2022_01/895941332" TargetMode="External" /><Relationship Id="rId41" Type="http://schemas.openxmlformats.org/officeDocument/2006/relationships/hyperlink" Target="https://podminky.urs.cz/item/CS_URS_2022_01/899201211" TargetMode="External" /><Relationship Id="rId42" Type="http://schemas.openxmlformats.org/officeDocument/2006/relationships/hyperlink" Target="https://podminky.urs.cz/item/CS_URS_2022_01/899204112" TargetMode="External" /><Relationship Id="rId43" Type="http://schemas.openxmlformats.org/officeDocument/2006/relationships/hyperlink" Target="https://podminky.urs.cz/item/CS_URS_2022_01/899431111" TargetMode="External" /><Relationship Id="rId44" Type="http://schemas.openxmlformats.org/officeDocument/2006/relationships/hyperlink" Target="https://podminky.urs.cz/item/CS_URS_2022_01/899722111" TargetMode="External" /><Relationship Id="rId45" Type="http://schemas.openxmlformats.org/officeDocument/2006/relationships/hyperlink" Target="https://podminky.urs.cz/item/CS_URS_2022_01/911331111" TargetMode="External" /><Relationship Id="rId46" Type="http://schemas.openxmlformats.org/officeDocument/2006/relationships/hyperlink" Target="https://podminky.urs.cz/item/CS_URS_2022_01/919121211" TargetMode="External" /><Relationship Id="rId47" Type="http://schemas.openxmlformats.org/officeDocument/2006/relationships/hyperlink" Target="https://podminky.urs.cz/item/CS_URS_2022_01/916131213" TargetMode="External" /><Relationship Id="rId48" Type="http://schemas.openxmlformats.org/officeDocument/2006/relationships/hyperlink" Target="https://podminky.urs.cz/item/CS_URS_2022_01/915491211" TargetMode="External" /><Relationship Id="rId49" Type="http://schemas.openxmlformats.org/officeDocument/2006/relationships/hyperlink" Target="https://podminky.urs.cz/item/CS_URS_2022_01/919735111" TargetMode="External" /><Relationship Id="rId50" Type="http://schemas.openxmlformats.org/officeDocument/2006/relationships/hyperlink" Target="https://podminky.urs.cz/item/CS_URS_2022_01/919735113" TargetMode="External" /><Relationship Id="rId51" Type="http://schemas.openxmlformats.org/officeDocument/2006/relationships/hyperlink" Target="https://podminky.urs.cz/item/CS_URS_2022_01/915611111" TargetMode="External" /><Relationship Id="rId52" Type="http://schemas.openxmlformats.org/officeDocument/2006/relationships/hyperlink" Target="https://podminky.urs.cz/item/CS_URS_2022_01/915211112" TargetMode="External" /><Relationship Id="rId53" Type="http://schemas.openxmlformats.org/officeDocument/2006/relationships/hyperlink" Target="https://podminky.urs.cz/item/CS_URS_2022_01/915221112" TargetMode="External" /><Relationship Id="rId54" Type="http://schemas.openxmlformats.org/officeDocument/2006/relationships/hyperlink" Target="https://podminky.urs.cz/item/CS_URS_2022_01/997221551" TargetMode="External" /><Relationship Id="rId55" Type="http://schemas.openxmlformats.org/officeDocument/2006/relationships/hyperlink" Target="https://podminky.urs.cz/item/CS_URS_2022_01/997221559" TargetMode="External" /><Relationship Id="rId56" Type="http://schemas.openxmlformats.org/officeDocument/2006/relationships/hyperlink" Target="https://podminky.urs.cz/item/CS_URS_2022_01/998225111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53271112" TargetMode="External" /><Relationship Id="rId2" Type="http://schemas.openxmlformats.org/officeDocument/2006/relationships/hyperlink" Target="https://podminky.urs.cz/item/CS_URS_2022_01/16235110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7151111" TargetMode="External" /><Relationship Id="rId5" Type="http://schemas.openxmlformats.org/officeDocument/2006/relationships/hyperlink" Target="https://podminky.urs.cz/item/CS_URS_2022_01/171152121" TargetMode="External" /><Relationship Id="rId6" Type="http://schemas.openxmlformats.org/officeDocument/2006/relationships/hyperlink" Target="https://podminky.urs.cz/item/CS_URS_2022_01/182111111" TargetMode="External" /><Relationship Id="rId7" Type="http://schemas.openxmlformats.org/officeDocument/2006/relationships/hyperlink" Target="https://podminky.urs.cz/item/CS_URS_2022_01/153211002" TargetMode="External" /><Relationship Id="rId8" Type="http://schemas.openxmlformats.org/officeDocument/2006/relationships/hyperlink" Target="https://podminky.urs.cz/item/CS_URS_2022_01/153273223" TargetMode="External" /><Relationship Id="rId9" Type="http://schemas.openxmlformats.org/officeDocument/2006/relationships/hyperlink" Target="https://podminky.urs.cz/item/CS_URS_2022_01/225312114" TargetMode="External" /><Relationship Id="rId10" Type="http://schemas.openxmlformats.org/officeDocument/2006/relationships/hyperlink" Target="https://podminky.urs.cz/item/CS_URS_2022_01/226212214" TargetMode="External" /><Relationship Id="rId11" Type="http://schemas.openxmlformats.org/officeDocument/2006/relationships/hyperlink" Target="https://podminky.urs.cz/item/CS_URS_2022_01/231212112" TargetMode="External" /><Relationship Id="rId12" Type="http://schemas.openxmlformats.org/officeDocument/2006/relationships/hyperlink" Target="https://podminky.urs.cz/item/CS_URS_2022_01/231611111" TargetMode="External" /><Relationship Id="rId13" Type="http://schemas.openxmlformats.org/officeDocument/2006/relationships/hyperlink" Target="https://podminky.urs.cz/item/CS_URS_2022_01/274313611" TargetMode="External" /><Relationship Id="rId14" Type="http://schemas.openxmlformats.org/officeDocument/2006/relationships/hyperlink" Target="https://podminky.urs.cz/item/CS_URS_2022_01/281601111" TargetMode="External" /><Relationship Id="rId15" Type="http://schemas.openxmlformats.org/officeDocument/2006/relationships/hyperlink" Target="https://podminky.urs.cz/item/CS_URS_2022_01/283111122" TargetMode="External" /><Relationship Id="rId16" Type="http://schemas.openxmlformats.org/officeDocument/2006/relationships/hyperlink" Target="https://podminky.urs.cz/item/CS_URS_2022_01/283131112" TargetMode="External" /><Relationship Id="rId17" Type="http://schemas.openxmlformats.org/officeDocument/2006/relationships/hyperlink" Target="https://podminky.urs.cz/item/CS_URS_2022_01/317321018" TargetMode="External" /><Relationship Id="rId18" Type="http://schemas.openxmlformats.org/officeDocument/2006/relationships/hyperlink" Target="https://podminky.urs.cz/item/CS_URS_2022_01/317353111" TargetMode="External" /><Relationship Id="rId19" Type="http://schemas.openxmlformats.org/officeDocument/2006/relationships/hyperlink" Target="https://podminky.urs.cz/item/CS_URS_2022_01/317353112" TargetMode="External" /><Relationship Id="rId20" Type="http://schemas.openxmlformats.org/officeDocument/2006/relationships/hyperlink" Target="https://podminky.urs.cz/item/CS_URS_2022_01/317361016" TargetMode="External" /><Relationship Id="rId21" Type="http://schemas.openxmlformats.org/officeDocument/2006/relationships/hyperlink" Target="https://podminky.urs.cz/item/CS_URS_2022_01/918222112" TargetMode="External" /><Relationship Id="rId22" Type="http://schemas.openxmlformats.org/officeDocument/2006/relationships/hyperlink" Target="https://podminky.urs.cz/item/CS_URS_2022_01/918241214" TargetMode="External" /><Relationship Id="rId23" Type="http://schemas.openxmlformats.org/officeDocument/2006/relationships/hyperlink" Target="https://podminky.urs.cz/item/CS_URS_2022_01/931994142" TargetMode="External" /><Relationship Id="rId24" Type="http://schemas.openxmlformats.org/officeDocument/2006/relationships/hyperlink" Target="https://podminky.urs.cz/item/CS_URS_2022_01/953312122" TargetMode="External" /><Relationship Id="rId25" Type="http://schemas.openxmlformats.org/officeDocument/2006/relationships/hyperlink" Target="https://podminky.urs.cz/item/CS_URS_2022_01/953961112" TargetMode="External" /><Relationship Id="rId26" Type="http://schemas.openxmlformats.org/officeDocument/2006/relationships/hyperlink" Target="https://podminky.urs.cz/item/CS_URS_2022_01/953961115" TargetMode="External" /><Relationship Id="rId27" Type="http://schemas.openxmlformats.org/officeDocument/2006/relationships/hyperlink" Target="https://podminky.urs.cz/item/CS_URS_2022_01/953965143" TargetMode="External" /><Relationship Id="rId28" Type="http://schemas.openxmlformats.org/officeDocument/2006/relationships/hyperlink" Target="https://podminky.urs.cz/item/CS_URS_2022_01/966071721" TargetMode="External" /><Relationship Id="rId29" Type="http://schemas.openxmlformats.org/officeDocument/2006/relationships/hyperlink" Target="https://podminky.urs.cz/item/CS_URS_2022_01/966071821" TargetMode="External" /><Relationship Id="rId30" Type="http://schemas.openxmlformats.org/officeDocument/2006/relationships/hyperlink" Target="https://podminky.urs.cz/item/CS_URS_2022_01/981513114" TargetMode="External" /><Relationship Id="rId31" Type="http://schemas.openxmlformats.org/officeDocument/2006/relationships/hyperlink" Target="https://podminky.urs.cz/item/CS_URS_2022_01/997006512" TargetMode="External" /><Relationship Id="rId32" Type="http://schemas.openxmlformats.org/officeDocument/2006/relationships/hyperlink" Target="https://podminky.urs.cz/item/CS_URS_2022_01/997006519" TargetMode="External" /><Relationship Id="rId33" Type="http://schemas.openxmlformats.org/officeDocument/2006/relationships/hyperlink" Target="https://podminky.urs.cz/item/CS_URS_2022_01/997013862" TargetMode="External" /><Relationship Id="rId34" Type="http://schemas.openxmlformats.org/officeDocument/2006/relationships/hyperlink" Target="https://podminky.urs.cz/item/CS_URS_2022_01/998153131" TargetMode="External" /><Relationship Id="rId35" Type="http://schemas.openxmlformats.org/officeDocument/2006/relationships/hyperlink" Target="https://podminky.urs.cz/item/CS_URS_2022_01/767415290" TargetMode="External" /><Relationship Id="rId36" Type="http://schemas.openxmlformats.org/officeDocument/2006/relationships/hyperlink" Target="https://podminky.urs.cz/item/CS_URS_2022_01/998767101" TargetMode="External" /><Relationship Id="rId3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54000" TargetMode="External" /><Relationship Id="rId5" Type="http://schemas.openxmlformats.org/officeDocument/2006/relationships/hyperlink" Target="https://podminky.urs.cz/item/CS_URS_2022_01/013274000" TargetMode="External" /><Relationship Id="rId6" Type="http://schemas.openxmlformats.org/officeDocument/2006/relationships/hyperlink" Target="https://podminky.urs.cz/item/CS_URS_2022_01/032103000" TargetMode="External" /><Relationship Id="rId7" Type="http://schemas.openxmlformats.org/officeDocument/2006/relationships/hyperlink" Target="https://podminky.urs.cz/item/CS_URS_2022_01/039103000" TargetMode="External" /><Relationship Id="rId8" Type="http://schemas.openxmlformats.org/officeDocument/2006/relationships/hyperlink" Target="https://podminky.urs.cz/item/CS_URS_2022_01/043203001" TargetMode="External" /><Relationship Id="rId9" Type="http://schemas.openxmlformats.org/officeDocument/2006/relationships/hyperlink" Target="https://podminky.urs.cz/item/CS_URS_2022_01/043203002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2022-54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II/199 TACHOV - OPRAVA SVAHU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II/199 Tachov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12. 6. 2022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Správa a údržba silnic Plzeňského kraje, p.o.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SG Geotechnika a.s.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 xml:space="preserve">Michal Jirka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'SO101 - Komunikace'!J30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'SO101 - Komunikace'!P90</f>
        <v>0</v>
      </c>
      <c r="AV55" s="123">
        <f>'SO101 - Komunikace'!J33</f>
        <v>0</v>
      </c>
      <c r="AW55" s="123">
        <f>'SO101 - Komunikace'!J34</f>
        <v>0</v>
      </c>
      <c r="AX55" s="123">
        <f>'SO101 - Komunikace'!J35</f>
        <v>0</v>
      </c>
      <c r="AY55" s="123">
        <f>'SO101 - Komunikace'!J36</f>
        <v>0</v>
      </c>
      <c r="AZ55" s="123">
        <f>'SO101 - Komunikace'!F33</f>
        <v>0</v>
      </c>
      <c r="BA55" s="123">
        <f>'SO101 - Komunikace'!F34</f>
        <v>0</v>
      </c>
      <c r="BB55" s="123">
        <f>'SO101 - Komunikace'!F35</f>
        <v>0</v>
      </c>
      <c r="BC55" s="123">
        <f>'SO101 - Komunikace'!F36</f>
        <v>0</v>
      </c>
      <c r="BD55" s="125">
        <f>'SO101 - Komunikace'!F37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'SO201 - Zajištění svahu'!J30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'SO201 - Zajištění svahu'!P94</f>
        <v>0</v>
      </c>
      <c r="AV56" s="123">
        <f>'SO201 - Zajištění svahu'!J33</f>
        <v>0</v>
      </c>
      <c r="AW56" s="123">
        <f>'SO201 - Zajištění svahu'!J34</f>
        <v>0</v>
      </c>
      <c r="AX56" s="123">
        <f>'SO201 - Zajištění svahu'!J35</f>
        <v>0</v>
      </c>
      <c r="AY56" s="123">
        <f>'SO201 - Zajištění svahu'!J36</f>
        <v>0</v>
      </c>
      <c r="AZ56" s="123">
        <f>'SO201 - Zajištění svahu'!F33</f>
        <v>0</v>
      </c>
      <c r="BA56" s="123">
        <f>'SO201 - Zajištění svahu'!F34</f>
        <v>0</v>
      </c>
      <c r="BB56" s="123">
        <f>'SO201 - Zajištění svahu'!F35</f>
        <v>0</v>
      </c>
      <c r="BC56" s="123">
        <f>'SO201 - Zajištění svahu'!F36</f>
        <v>0</v>
      </c>
      <c r="BD56" s="125">
        <f>'SO201 - Zajištění svahu'!F37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91" s="7" customFormat="1" ht="16.5" customHeight="1">
      <c r="A57" s="114" t="s">
        <v>76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'VON - Vedlejší a ostatní 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86</v>
      </c>
      <c r="AR57" s="121"/>
      <c r="AS57" s="127">
        <v>0</v>
      </c>
      <c r="AT57" s="128">
        <f>ROUND(SUM(AV57:AW57),2)</f>
        <v>0</v>
      </c>
      <c r="AU57" s="129">
        <f>'VON - Vedlejší a ostatní ...'!P84</f>
        <v>0</v>
      </c>
      <c r="AV57" s="128">
        <f>'VON - Vedlejší a ostatní ...'!J33</f>
        <v>0</v>
      </c>
      <c r="AW57" s="128">
        <f>'VON - Vedlejší a ostatní ...'!J34</f>
        <v>0</v>
      </c>
      <c r="AX57" s="128">
        <f>'VON - Vedlejší a ostatní ...'!J35</f>
        <v>0</v>
      </c>
      <c r="AY57" s="128">
        <f>'VON - Vedlejší a ostatní ...'!J36</f>
        <v>0</v>
      </c>
      <c r="AZ57" s="128">
        <f>'VON - Vedlejší a ostatní ...'!F33</f>
        <v>0</v>
      </c>
      <c r="BA57" s="128">
        <f>'VON - Vedlejší a ostatní ...'!F34</f>
        <v>0</v>
      </c>
      <c r="BB57" s="128">
        <f>'VON - Vedlejší a ostatní ...'!F35</f>
        <v>0</v>
      </c>
      <c r="BC57" s="128">
        <f>'VON - Vedlejší a ostatní ...'!F36</f>
        <v>0</v>
      </c>
      <c r="BD57" s="130">
        <f>'VON - Vedlejší a ostatní ...'!F37</f>
        <v>0</v>
      </c>
      <c r="BE57" s="7"/>
      <c r="BT57" s="126" t="s">
        <v>80</v>
      </c>
      <c r="BV57" s="126" t="s">
        <v>74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101 - Komunikace'!C2" display="/"/>
    <hyperlink ref="A56" location="'SO201 - Zajištění svahu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31" t="s">
        <v>89</v>
      </c>
      <c r="BA2" s="131" t="s">
        <v>19</v>
      </c>
      <c r="BB2" s="131" t="s">
        <v>19</v>
      </c>
      <c r="BC2" s="131" t="s">
        <v>90</v>
      </c>
      <c r="BD2" s="131" t="s">
        <v>82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  <c r="AZ3" s="131" t="s">
        <v>91</v>
      </c>
      <c r="BA3" s="131" t="s">
        <v>19</v>
      </c>
      <c r="BB3" s="131" t="s">
        <v>19</v>
      </c>
      <c r="BC3" s="131" t="s">
        <v>92</v>
      </c>
      <c r="BD3" s="131" t="s">
        <v>82</v>
      </c>
    </row>
    <row r="4" spans="2:56" s="1" customFormat="1" ht="24.95" customHeight="1">
      <c r="B4" s="23"/>
      <c r="D4" s="134" t="s">
        <v>93</v>
      </c>
      <c r="L4" s="23"/>
      <c r="M4" s="135" t="s">
        <v>10</v>
      </c>
      <c r="AT4" s="20" t="s">
        <v>4</v>
      </c>
      <c r="AZ4" s="131" t="s">
        <v>94</v>
      </c>
      <c r="BA4" s="131" t="s">
        <v>19</v>
      </c>
      <c r="BB4" s="131" t="s">
        <v>19</v>
      </c>
      <c r="BC4" s="131" t="s">
        <v>95</v>
      </c>
      <c r="BD4" s="131" t="s">
        <v>82</v>
      </c>
    </row>
    <row r="5" spans="2:56" s="1" customFormat="1" ht="6.95" customHeight="1">
      <c r="B5" s="23"/>
      <c r="L5" s="23"/>
      <c r="AZ5" s="131" t="s">
        <v>96</v>
      </c>
      <c r="BA5" s="131" t="s">
        <v>19</v>
      </c>
      <c r="BB5" s="131" t="s">
        <v>19</v>
      </c>
      <c r="BC5" s="131" t="s">
        <v>97</v>
      </c>
      <c r="BD5" s="131" t="s">
        <v>82</v>
      </c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II/199 TACHOV - OPRAVA SVAHU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98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99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12. 6. 2022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ROUND(J90,2)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ROUND((SUM(BE90:BE398)),2)</f>
        <v>0</v>
      </c>
      <c r="G33" s="41"/>
      <c r="H33" s="41"/>
      <c r="I33" s="152">
        <v>0.21</v>
      </c>
      <c r="J33" s="151">
        <f>ROUND(((SUM(BE90:BE398))*I33),2)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ROUND((SUM(BF90:BF398)),2)</f>
        <v>0</v>
      </c>
      <c r="G34" s="41"/>
      <c r="H34" s="41"/>
      <c r="I34" s="152">
        <v>0.15</v>
      </c>
      <c r="J34" s="151">
        <f>ROUND(((SUM(BF90:BF398))*I34),2)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ROUND((SUM(BG90:BG398)),2)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ROUND((SUM(BH90:BH398)),2)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ROUND((SUM(BI90:BI398)),2)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II/199 TACHOV - OPRAVA SVAHU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SO101 - Komunikace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II/199 Tachov</v>
      </c>
      <c r="G52" s="43"/>
      <c r="H52" s="43"/>
      <c r="I52" s="35" t="s">
        <v>23</v>
      </c>
      <c r="J52" s="75" t="str">
        <f>IF(J12="","",J12)</f>
        <v>12. 6. 2022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Správa a údržba silnic Plzeňského kraje, p.o.</v>
      </c>
      <c r="G54" s="43"/>
      <c r="H54" s="43"/>
      <c r="I54" s="35" t="s">
        <v>31</v>
      </c>
      <c r="J54" s="39" t="str">
        <f>E21</f>
        <v>SG Geotechnika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101</v>
      </c>
      <c r="D57" s="166"/>
      <c r="E57" s="166"/>
      <c r="F57" s="166"/>
      <c r="G57" s="166"/>
      <c r="H57" s="166"/>
      <c r="I57" s="166"/>
      <c r="J57" s="167" t="s">
        <v>102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9"/>
      <c r="C60" s="170"/>
      <c r="D60" s="171" t="s">
        <v>104</v>
      </c>
      <c r="E60" s="172"/>
      <c r="F60" s="172"/>
      <c r="G60" s="172"/>
      <c r="H60" s="172"/>
      <c r="I60" s="172"/>
      <c r="J60" s="173">
        <f>J91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105</v>
      </c>
      <c r="E61" s="178"/>
      <c r="F61" s="178"/>
      <c r="G61" s="178"/>
      <c r="H61" s="178"/>
      <c r="I61" s="178"/>
      <c r="J61" s="179">
        <f>J92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106</v>
      </c>
      <c r="E62" s="178"/>
      <c r="F62" s="178"/>
      <c r="G62" s="178"/>
      <c r="H62" s="178"/>
      <c r="I62" s="178"/>
      <c r="J62" s="179">
        <f>J191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107</v>
      </c>
      <c r="E63" s="178"/>
      <c r="F63" s="178"/>
      <c r="G63" s="178"/>
      <c r="H63" s="178"/>
      <c r="I63" s="178"/>
      <c r="J63" s="179">
        <f>J196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108</v>
      </c>
      <c r="E64" s="178"/>
      <c r="F64" s="178"/>
      <c r="G64" s="178"/>
      <c r="H64" s="178"/>
      <c r="I64" s="178"/>
      <c r="J64" s="179">
        <f>J205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109</v>
      </c>
      <c r="E65" s="178"/>
      <c r="F65" s="178"/>
      <c r="G65" s="178"/>
      <c r="H65" s="178"/>
      <c r="I65" s="178"/>
      <c r="J65" s="179">
        <f>J267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110</v>
      </c>
      <c r="E66" s="178"/>
      <c r="F66" s="178"/>
      <c r="G66" s="178"/>
      <c r="H66" s="178"/>
      <c r="I66" s="178"/>
      <c r="J66" s="179">
        <f>J329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5"/>
      <c r="C67" s="176"/>
      <c r="D67" s="177" t="s">
        <v>111</v>
      </c>
      <c r="E67" s="178"/>
      <c r="F67" s="178"/>
      <c r="G67" s="178"/>
      <c r="H67" s="178"/>
      <c r="I67" s="178"/>
      <c r="J67" s="179">
        <f>J330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5"/>
      <c r="C68" s="176"/>
      <c r="D68" s="177" t="s">
        <v>112</v>
      </c>
      <c r="E68" s="178"/>
      <c r="F68" s="178"/>
      <c r="G68" s="178"/>
      <c r="H68" s="178"/>
      <c r="I68" s="178"/>
      <c r="J68" s="179">
        <f>J386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21.8" customHeight="1">
      <c r="A69" s="10"/>
      <c r="B69" s="175"/>
      <c r="C69" s="176"/>
      <c r="D69" s="177" t="s">
        <v>113</v>
      </c>
      <c r="E69" s="178"/>
      <c r="F69" s="178"/>
      <c r="G69" s="178"/>
      <c r="H69" s="178"/>
      <c r="I69" s="178"/>
      <c r="J69" s="179">
        <f>J387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75"/>
      <c r="C70" s="176"/>
      <c r="D70" s="177" t="s">
        <v>114</v>
      </c>
      <c r="E70" s="178"/>
      <c r="F70" s="178"/>
      <c r="G70" s="178"/>
      <c r="H70" s="178"/>
      <c r="I70" s="178"/>
      <c r="J70" s="179">
        <f>J395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115</v>
      </c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64" t="str">
        <f>E7</f>
        <v>II/199 TACHOV - OPRAVA SVAHU</v>
      </c>
      <c r="F80" s="35"/>
      <c r="G80" s="35"/>
      <c r="H80" s="35"/>
      <c r="I80" s="43"/>
      <c r="J80" s="43"/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98</v>
      </c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E9</f>
        <v>SO101 - Komunikace</v>
      </c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F12</f>
        <v>II/199 Tachov</v>
      </c>
      <c r="G84" s="43"/>
      <c r="H84" s="43"/>
      <c r="I84" s="35" t="s">
        <v>23</v>
      </c>
      <c r="J84" s="75" t="str">
        <f>IF(J12="","",J12)</f>
        <v>12. 6. 2022</v>
      </c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25</v>
      </c>
      <c r="D86" s="43"/>
      <c r="E86" s="43"/>
      <c r="F86" s="30" t="str">
        <f>E15</f>
        <v>Správa a údržba silnic Plzeňského kraje, p.o.</v>
      </c>
      <c r="G86" s="43"/>
      <c r="H86" s="43"/>
      <c r="I86" s="35" t="s">
        <v>31</v>
      </c>
      <c r="J86" s="39" t="str">
        <f>E21</f>
        <v>SG Geotechnika a.s.</v>
      </c>
      <c r="K86" s="4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IF(E18="","",E18)</f>
        <v>Vyplň údaj</v>
      </c>
      <c r="G87" s="43"/>
      <c r="H87" s="43"/>
      <c r="I87" s="35" t="s">
        <v>34</v>
      </c>
      <c r="J87" s="39" t="str">
        <f>E24</f>
        <v xml:space="preserve">Michal Jirka </v>
      </c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181"/>
      <c r="B89" s="182"/>
      <c r="C89" s="183" t="s">
        <v>116</v>
      </c>
      <c r="D89" s="184" t="s">
        <v>57</v>
      </c>
      <c r="E89" s="184" t="s">
        <v>53</v>
      </c>
      <c r="F89" s="184" t="s">
        <v>54</v>
      </c>
      <c r="G89" s="184" t="s">
        <v>117</v>
      </c>
      <c r="H89" s="184" t="s">
        <v>118</v>
      </c>
      <c r="I89" s="184" t="s">
        <v>119</v>
      </c>
      <c r="J89" s="184" t="s">
        <v>102</v>
      </c>
      <c r="K89" s="185" t="s">
        <v>120</v>
      </c>
      <c r="L89" s="186"/>
      <c r="M89" s="95" t="s">
        <v>19</v>
      </c>
      <c r="N89" s="96" t="s">
        <v>42</v>
      </c>
      <c r="O89" s="96" t="s">
        <v>121</v>
      </c>
      <c r="P89" s="96" t="s">
        <v>122</v>
      </c>
      <c r="Q89" s="96" t="s">
        <v>123</v>
      </c>
      <c r="R89" s="96" t="s">
        <v>124</v>
      </c>
      <c r="S89" s="96" t="s">
        <v>125</v>
      </c>
      <c r="T89" s="97" t="s">
        <v>126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41"/>
      <c r="B90" s="42"/>
      <c r="C90" s="102" t="s">
        <v>127</v>
      </c>
      <c r="D90" s="43"/>
      <c r="E90" s="43"/>
      <c r="F90" s="43"/>
      <c r="G90" s="43"/>
      <c r="H90" s="43"/>
      <c r="I90" s="43"/>
      <c r="J90" s="187">
        <f>BK90</f>
        <v>0</v>
      </c>
      <c r="K90" s="43"/>
      <c r="L90" s="47"/>
      <c r="M90" s="98"/>
      <c r="N90" s="188"/>
      <c r="O90" s="99"/>
      <c r="P90" s="189">
        <f>P91</f>
        <v>0</v>
      </c>
      <c r="Q90" s="99"/>
      <c r="R90" s="189">
        <f>R91</f>
        <v>120.12258923500002</v>
      </c>
      <c r="S90" s="99"/>
      <c r="T90" s="190">
        <f>T91</f>
        <v>1171.222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71</v>
      </c>
      <c r="AU90" s="20" t="s">
        <v>103</v>
      </c>
      <c r="BK90" s="191">
        <f>BK91</f>
        <v>0</v>
      </c>
    </row>
    <row r="91" spans="1:63" s="12" customFormat="1" ht="25.9" customHeight="1">
      <c r="A91" s="12"/>
      <c r="B91" s="192"/>
      <c r="C91" s="193"/>
      <c r="D91" s="194" t="s">
        <v>71</v>
      </c>
      <c r="E91" s="195" t="s">
        <v>128</v>
      </c>
      <c r="F91" s="195" t="s">
        <v>129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P92+P191+P196+P205+P267+P329</f>
        <v>0</v>
      </c>
      <c r="Q91" s="200"/>
      <c r="R91" s="201">
        <f>R92+R191+R196+R205+R267+R329</f>
        <v>120.12258923500002</v>
      </c>
      <c r="S91" s="200"/>
      <c r="T91" s="202">
        <f>T92+T191+T196+T205+T267+T329</f>
        <v>1171.222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80</v>
      </c>
      <c r="AT91" s="204" t="s">
        <v>71</v>
      </c>
      <c r="AU91" s="204" t="s">
        <v>72</v>
      </c>
      <c r="AY91" s="203" t="s">
        <v>130</v>
      </c>
      <c r="BK91" s="205">
        <f>BK92+BK191+BK196+BK205+BK267+BK329</f>
        <v>0</v>
      </c>
    </row>
    <row r="92" spans="1:63" s="12" customFormat="1" ht="22.8" customHeight="1">
      <c r="A92" s="12"/>
      <c r="B92" s="192"/>
      <c r="C92" s="193"/>
      <c r="D92" s="194" t="s">
        <v>71</v>
      </c>
      <c r="E92" s="206" t="s">
        <v>80</v>
      </c>
      <c r="F92" s="206" t="s">
        <v>131</v>
      </c>
      <c r="G92" s="193"/>
      <c r="H92" s="193"/>
      <c r="I92" s="196"/>
      <c r="J92" s="207">
        <f>BK92</f>
        <v>0</v>
      </c>
      <c r="K92" s="193"/>
      <c r="L92" s="198"/>
      <c r="M92" s="199"/>
      <c r="N92" s="200"/>
      <c r="O92" s="200"/>
      <c r="P92" s="201">
        <f>SUM(P93:P190)</f>
        <v>0</v>
      </c>
      <c r="Q92" s="200"/>
      <c r="R92" s="201">
        <f>SUM(R93:R190)</f>
        <v>8.982</v>
      </c>
      <c r="S92" s="200"/>
      <c r="T92" s="202">
        <f>SUM(T93:T190)</f>
        <v>1170.482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3" t="s">
        <v>80</v>
      </c>
      <c r="AT92" s="204" t="s">
        <v>71</v>
      </c>
      <c r="AU92" s="204" t="s">
        <v>80</v>
      </c>
      <c r="AY92" s="203" t="s">
        <v>130</v>
      </c>
      <c r="BK92" s="205">
        <f>SUM(BK93:BK190)</f>
        <v>0</v>
      </c>
    </row>
    <row r="93" spans="1:65" s="2" customFormat="1" ht="16.5" customHeight="1">
      <c r="A93" s="41"/>
      <c r="B93" s="42"/>
      <c r="C93" s="208" t="s">
        <v>80</v>
      </c>
      <c r="D93" s="208" t="s">
        <v>132</v>
      </c>
      <c r="E93" s="209" t="s">
        <v>133</v>
      </c>
      <c r="F93" s="210" t="s">
        <v>134</v>
      </c>
      <c r="G93" s="211" t="s">
        <v>135</v>
      </c>
      <c r="H93" s="212">
        <v>51</v>
      </c>
      <c r="I93" s="213"/>
      <c r="J93" s="214">
        <f>ROUND(I93*H93,2)</f>
        <v>0</v>
      </c>
      <c r="K93" s="210" t="s">
        <v>136</v>
      </c>
      <c r="L93" s="47"/>
      <c r="M93" s="215" t="s">
        <v>19</v>
      </c>
      <c r="N93" s="216" t="s">
        <v>43</v>
      </c>
      <c r="O93" s="87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9" t="s">
        <v>137</v>
      </c>
      <c r="AT93" s="219" t="s">
        <v>132</v>
      </c>
      <c r="AU93" s="219" t="s">
        <v>82</v>
      </c>
      <c r="AY93" s="20" t="s">
        <v>130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20" t="s">
        <v>80</v>
      </c>
      <c r="BK93" s="220">
        <f>ROUND(I93*H93,2)</f>
        <v>0</v>
      </c>
      <c r="BL93" s="20" t="s">
        <v>137</v>
      </c>
      <c r="BM93" s="219" t="s">
        <v>138</v>
      </c>
    </row>
    <row r="94" spans="1:47" s="2" customFormat="1" ht="12">
      <c r="A94" s="41"/>
      <c r="B94" s="42"/>
      <c r="C94" s="43"/>
      <c r="D94" s="221" t="s">
        <v>139</v>
      </c>
      <c r="E94" s="43"/>
      <c r="F94" s="222" t="s">
        <v>140</v>
      </c>
      <c r="G94" s="43"/>
      <c r="H94" s="43"/>
      <c r="I94" s="223"/>
      <c r="J94" s="43"/>
      <c r="K94" s="43"/>
      <c r="L94" s="47"/>
      <c r="M94" s="224"/>
      <c r="N94" s="225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139</v>
      </c>
      <c r="AU94" s="20" t="s">
        <v>82</v>
      </c>
    </row>
    <row r="95" spans="1:47" s="2" customFormat="1" ht="12">
      <c r="A95" s="41"/>
      <c r="B95" s="42"/>
      <c r="C95" s="43"/>
      <c r="D95" s="226" t="s">
        <v>141</v>
      </c>
      <c r="E95" s="43"/>
      <c r="F95" s="227" t="s">
        <v>142</v>
      </c>
      <c r="G95" s="43"/>
      <c r="H95" s="43"/>
      <c r="I95" s="223"/>
      <c r="J95" s="43"/>
      <c r="K95" s="43"/>
      <c r="L95" s="47"/>
      <c r="M95" s="224"/>
      <c r="N95" s="225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141</v>
      </c>
      <c r="AU95" s="20" t="s">
        <v>82</v>
      </c>
    </row>
    <row r="96" spans="1:65" s="2" customFormat="1" ht="21.75" customHeight="1">
      <c r="A96" s="41"/>
      <c r="B96" s="42"/>
      <c r="C96" s="208" t="s">
        <v>82</v>
      </c>
      <c r="D96" s="208" t="s">
        <v>132</v>
      </c>
      <c r="E96" s="209" t="s">
        <v>143</v>
      </c>
      <c r="F96" s="210" t="s">
        <v>144</v>
      </c>
      <c r="G96" s="211" t="s">
        <v>145</v>
      </c>
      <c r="H96" s="212">
        <v>185</v>
      </c>
      <c r="I96" s="213"/>
      <c r="J96" s="214">
        <f>ROUND(I96*H96,2)</f>
        <v>0</v>
      </c>
      <c r="K96" s="210" t="s">
        <v>136</v>
      </c>
      <c r="L96" s="47"/>
      <c r="M96" s="215" t="s">
        <v>19</v>
      </c>
      <c r="N96" s="216" t="s">
        <v>43</v>
      </c>
      <c r="O96" s="87"/>
      <c r="P96" s="217">
        <f>O96*H96</f>
        <v>0</v>
      </c>
      <c r="Q96" s="217">
        <v>0</v>
      </c>
      <c r="R96" s="217">
        <f>Q96*H96</f>
        <v>0</v>
      </c>
      <c r="S96" s="217">
        <v>0.58</v>
      </c>
      <c r="T96" s="218">
        <f>S96*H96</f>
        <v>107.3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9" t="s">
        <v>137</v>
      </c>
      <c r="AT96" s="219" t="s">
        <v>132</v>
      </c>
      <c r="AU96" s="219" t="s">
        <v>82</v>
      </c>
      <c r="AY96" s="20" t="s">
        <v>130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20" t="s">
        <v>80</v>
      </c>
      <c r="BK96" s="220">
        <f>ROUND(I96*H96,2)</f>
        <v>0</v>
      </c>
      <c r="BL96" s="20" t="s">
        <v>137</v>
      </c>
      <c r="BM96" s="219" t="s">
        <v>146</v>
      </c>
    </row>
    <row r="97" spans="1:47" s="2" customFormat="1" ht="12">
      <c r="A97" s="41"/>
      <c r="B97" s="42"/>
      <c r="C97" s="43"/>
      <c r="D97" s="221" t="s">
        <v>139</v>
      </c>
      <c r="E97" s="43"/>
      <c r="F97" s="222" t="s">
        <v>147</v>
      </c>
      <c r="G97" s="43"/>
      <c r="H97" s="43"/>
      <c r="I97" s="223"/>
      <c r="J97" s="43"/>
      <c r="K97" s="43"/>
      <c r="L97" s="47"/>
      <c r="M97" s="224"/>
      <c r="N97" s="225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139</v>
      </c>
      <c r="AU97" s="20" t="s">
        <v>82</v>
      </c>
    </row>
    <row r="98" spans="1:47" s="2" customFormat="1" ht="12">
      <c r="A98" s="41"/>
      <c r="B98" s="42"/>
      <c r="C98" s="43"/>
      <c r="D98" s="226" t="s">
        <v>141</v>
      </c>
      <c r="E98" s="43"/>
      <c r="F98" s="227" t="s">
        <v>148</v>
      </c>
      <c r="G98" s="43"/>
      <c r="H98" s="43"/>
      <c r="I98" s="223"/>
      <c r="J98" s="43"/>
      <c r="K98" s="43"/>
      <c r="L98" s="47"/>
      <c r="M98" s="224"/>
      <c r="N98" s="225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141</v>
      </c>
      <c r="AU98" s="20" t="s">
        <v>82</v>
      </c>
    </row>
    <row r="99" spans="1:51" s="13" customFormat="1" ht="12">
      <c r="A99" s="13"/>
      <c r="B99" s="228"/>
      <c r="C99" s="229"/>
      <c r="D99" s="221" t="s">
        <v>149</v>
      </c>
      <c r="E99" s="230" t="s">
        <v>19</v>
      </c>
      <c r="F99" s="231" t="s">
        <v>89</v>
      </c>
      <c r="G99" s="229"/>
      <c r="H99" s="232">
        <v>185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8" t="s">
        <v>149</v>
      </c>
      <c r="AU99" s="238" t="s">
        <v>82</v>
      </c>
      <c r="AV99" s="13" t="s">
        <v>82</v>
      </c>
      <c r="AW99" s="13" t="s">
        <v>33</v>
      </c>
      <c r="AX99" s="13" t="s">
        <v>80</v>
      </c>
      <c r="AY99" s="238" t="s">
        <v>130</v>
      </c>
    </row>
    <row r="100" spans="1:65" s="2" customFormat="1" ht="21.75" customHeight="1">
      <c r="A100" s="41"/>
      <c r="B100" s="42"/>
      <c r="C100" s="208" t="s">
        <v>150</v>
      </c>
      <c r="D100" s="208" t="s">
        <v>132</v>
      </c>
      <c r="E100" s="209" t="s">
        <v>151</v>
      </c>
      <c r="F100" s="210" t="s">
        <v>152</v>
      </c>
      <c r="G100" s="211" t="s">
        <v>145</v>
      </c>
      <c r="H100" s="212">
        <v>1.5</v>
      </c>
      <c r="I100" s="213"/>
      <c r="J100" s="214">
        <f>ROUND(I100*H100,2)</f>
        <v>0</v>
      </c>
      <c r="K100" s="210" t="s">
        <v>136</v>
      </c>
      <c r="L100" s="47"/>
      <c r="M100" s="215" t="s">
        <v>19</v>
      </c>
      <c r="N100" s="216" t="s">
        <v>43</v>
      </c>
      <c r="O100" s="87"/>
      <c r="P100" s="217">
        <f>O100*H100</f>
        <v>0</v>
      </c>
      <c r="Q100" s="217">
        <v>0</v>
      </c>
      <c r="R100" s="217">
        <f>Q100*H100</f>
        <v>0</v>
      </c>
      <c r="S100" s="217">
        <v>0.29</v>
      </c>
      <c r="T100" s="218">
        <f>S100*H100</f>
        <v>0.43499999999999994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9" t="s">
        <v>137</v>
      </c>
      <c r="AT100" s="219" t="s">
        <v>132</v>
      </c>
      <c r="AU100" s="219" t="s">
        <v>82</v>
      </c>
      <c r="AY100" s="20" t="s">
        <v>130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20" t="s">
        <v>80</v>
      </c>
      <c r="BK100" s="220">
        <f>ROUND(I100*H100,2)</f>
        <v>0</v>
      </c>
      <c r="BL100" s="20" t="s">
        <v>137</v>
      </c>
      <c r="BM100" s="219" t="s">
        <v>153</v>
      </c>
    </row>
    <row r="101" spans="1:47" s="2" customFormat="1" ht="12">
      <c r="A101" s="41"/>
      <c r="B101" s="42"/>
      <c r="C101" s="43"/>
      <c r="D101" s="221" t="s">
        <v>139</v>
      </c>
      <c r="E101" s="43"/>
      <c r="F101" s="222" t="s">
        <v>154</v>
      </c>
      <c r="G101" s="43"/>
      <c r="H101" s="43"/>
      <c r="I101" s="223"/>
      <c r="J101" s="43"/>
      <c r="K101" s="43"/>
      <c r="L101" s="47"/>
      <c r="M101" s="224"/>
      <c r="N101" s="225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139</v>
      </c>
      <c r="AU101" s="20" t="s">
        <v>82</v>
      </c>
    </row>
    <row r="102" spans="1:47" s="2" customFormat="1" ht="12">
      <c r="A102" s="41"/>
      <c r="B102" s="42"/>
      <c r="C102" s="43"/>
      <c r="D102" s="226" t="s">
        <v>141</v>
      </c>
      <c r="E102" s="43"/>
      <c r="F102" s="227" t="s">
        <v>155</v>
      </c>
      <c r="G102" s="43"/>
      <c r="H102" s="43"/>
      <c r="I102" s="223"/>
      <c r="J102" s="43"/>
      <c r="K102" s="43"/>
      <c r="L102" s="47"/>
      <c r="M102" s="224"/>
      <c r="N102" s="225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141</v>
      </c>
      <c r="AU102" s="20" t="s">
        <v>82</v>
      </c>
    </row>
    <row r="103" spans="1:51" s="14" customFormat="1" ht="12">
      <c r="A103" s="14"/>
      <c r="B103" s="239"/>
      <c r="C103" s="240"/>
      <c r="D103" s="221" t="s">
        <v>149</v>
      </c>
      <c r="E103" s="241" t="s">
        <v>19</v>
      </c>
      <c r="F103" s="242" t="s">
        <v>156</v>
      </c>
      <c r="G103" s="240"/>
      <c r="H103" s="241" t="s">
        <v>19</v>
      </c>
      <c r="I103" s="243"/>
      <c r="J103" s="240"/>
      <c r="K103" s="240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149</v>
      </c>
      <c r="AU103" s="248" t="s">
        <v>82</v>
      </c>
      <c r="AV103" s="14" t="s">
        <v>80</v>
      </c>
      <c r="AW103" s="14" t="s">
        <v>33</v>
      </c>
      <c r="AX103" s="14" t="s">
        <v>72</v>
      </c>
      <c r="AY103" s="248" t="s">
        <v>130</v>
      </c>
    </row>
    <row r="104" spans="1:51" s="13" customFormat="1" ht="12">
      <c r="A104" s="13"/>
      <c r="B104" s="228"/>
      <c r="C104" s="229"/>
      <c r="D104" s="221" t="s">
        <v>149</v>
      </c>
      <c r="E104" s="230" t="s">
        <v>19</v>
      </c>
      <c r="F104" s="231" t="s">
        <v>157</v>
      </c>
      <c r="G104" s="229"/>
      <c r="H104" s="232">
        <v>1.5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8" t="s">
        <v>149</v>
      </c>
      <c r="AU104" s="238" t="s">
        <v>82</v>
      </c>
      <c r="AV104" s="13" t="s">
        <v>82</v>
      </c>
      <c r="AW104" s="13" t="s">
        <v>33</v>
      </c>
      <c r="AX104" s="13" t="s">
        <v>72</v>
      </c>
      <c r="AY104" s="238" t="s">
        <v>130</v>
      </c>
    </row>
    <row r="105" spans="1:51" s="15" customFormat="1" ht="12">
      <c r="A105" s="15"/>
      <c r="B105" s="249"/>
      <c r="C105" s="250"/>
      <c r="D105" s="221" t="s">
        <v>149</v>
      </c>
      <c r="E105" s="251" t="s">
        <v>19</v>
      </c>
      <c r="F105" s="252" t="s">
        <v>158</v>
      </c>
      <c r="G105" s="250"/>
      <c r="H105" s="253">
        <v>1.5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9" t="s">
        <v>149</v>
      </c>
      <c r="AU105" s="259" t="s">
        <v>82</v>
      </c>
      <c r="AV105" s="15" t="s">
        <v>137</v>
      </c>
      <c r="AW105" s="15" t="s">
        <v>33</v>
      </c>
      <c r="AX105" s="15" t="s">
        <v>80</v>
      </c>
      <c r="AY105" s="259" t="s">
        <v>130</v>
      </c>
    </row>
    <row r="106" spans="1:65" s="2" customFormat="1" ht="16.5" customHeight="1">
      <c r="A106" s="41"/>
      <c r="B106" s="42"/>
      <c r="C106" s="208" t="s">
        <v>137</v>
      </c>
      <c r="D106" s="208" t="s">
        <v>132</v>
      </c>
      <c r="E106" s="209" t="s">
        <v>159</v>
      </c>
      <c r="F106" s="210" t="s">
        <v>160</v>
      </c>
      <c r="G106" s="211" t="s">
        <v>145</v>
      </c>
      <c r="H106" s="212">
        <v>1.5</v>
      </c>
      <c r="I106" s="213"/>
      <c r="J106" s="214">
        <f>ROUND(I106*H106,2)</f>
        <v>0</v>
      </c>
      <c r="K106" s="210" t="s">
        <v>136</v>
      </c>
      <c r="L106" s="47"/>
      <c r="M106" s="215" t="s">
        <v>19</v>
      </c>
      <c r="N106" s="216" t="s">
        <v>43</v>
      </c>
      <c r="O106" s="87"/>
      <c r="P106" s="217">
        <f>O106*H106</f>
        <v>0</v>
      </c>
      <c r="Q106" s="217">
        <v>0</v>
      </c>
      <c r="R106" s="217">
        <f>Q106*H106</f>
        <v>0</v>
      </c>
      <c r="S106" s="217">
        <v>0.098</v>
      </c>
      <c r="T106" s="218">
        <f>S106*H106</f>
        <v>0.14700000000000002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9" t="s">
        <v>137</v>
      </c>
      <c r="AT106" s="219" t="s">
        <v>132</v>
      </c>
      <c r="AU106" s="219" t="s">
        <v>82</v>
      </c>
      <c r="AY106" s="20" t="s">
        <v>130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20" t="s">
        <v>80</v>
      </c>
      <c r="BK106" s="220">
        <f>ROUND(I106*H106,2)</f>
        <v>0</v>
      </c>
      <c r="BL106" s="20" t="s">
        <v>137</v>
      </c>
      <c r="BM106" s="219" t="s">
        <v>161</v>
      </c>
    </row>
    <row r="107" spans="1:47" s="2" customFormat="1" ht="12">
      <c r="A107" s="41"/>
      <c r="B107" s="42"/>
      <c r="C107" s="43"/>
      <c r="D107" s="221" t="s">
        <v>139</v>
      </c>
      <c r="E107" s="43"/>
      <c r="F107" s="222" t="s">
        <v>162</v>
      </c>
      <c r="G107" s="43"/>
      <c r="H107" s="43"/>
      <c r="I107" s="223"/>
      <c r="J107" s="43"/>
      <c r="K107" s="43"/>
      <c r="L107" s="47"/>
      <c r="M107" s="224"/>
      <c r="N107" s="225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139</v>
      </c>
      <c r="AU107" s="20" t="s">
        <v>82</v>
      </c>
    </row>
    <row r="108" spans="1:47" s="2" customFormat="1" ht="12">
      <c r="A108" s="41"/>
      <c r="B108" s="42"/>
      <c r="C108" s="43"/>
      <c r="D108" s="226" t="s">
        <v>141</v>
      </c>
      <c r="E108" s="43"/>
      <c r="F108" s="227" t="s">
        <v>163</v>
      </c>
      <c r="G108" s="43"/>
      <c r="H108" s="43"/>
      <c r="I108" s="223"/>
      <c r="J108" s="43"/>
      <c r="K108" s="43"/>
      <c r="L108" s="47"/>
      <c r="M108" s="224"/>
      <c r="N108" s="225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141</v>
      </c>
      <c r="AU108" s="20" t="s">
        <v>82</v>
      </c>
    </row>
    <row r="109" spans="1:51" s="14" customFormat="1" ht="12">
      <c r="A109" s="14"/>
      <c r="B109" s="239"/>
      <c r="C109" s="240"/>
      <c r="D109" s="221" t="s">
        <v>149</v>
      </c>
      <c r="E109" s="241" t="s">
        <v>19</v>
      </c>
      <c r="F109" s="242" t="s">
        <v>156</v>
      </c>
      <c r="G109" s="240"/>
      <c r="H109" s="241" t="s">
        <v>19</v>
      </c>
      <c r="I109" s="243"/>
      <c r="J109" s="240"/>
      <c r="K109" s="240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149</v>
      </c>
      <c r="AU109" s="248" t="s">
        <v>82</v>
      </c>
      <c r="AV109" s="14" t="s">
        <v>80</v>
      </c>
      <c r="AW109" s="14" t="s">
        <v>33</v>
      </c>
      <c r="AX109" s="14" t="s">
        <v>72</v>
      </c>
      <c r="AY109" s="248" t="s">
        <v>130</v>
      </c>
    </row>
    <row r="110" spans="1:51" s="13" customFormat="1" ht="12">
      <c r="A110" s="13"/>
      <c r="B110" s="228"/>
      <c r="C110" s="229"/>
      <c r="D110" s="221" t="s">
        <v>149</v>
      </c>
      <c r="E110" s="230" t="s">
        <v>19</v>
      </c>
      <c r="F110" s="231" t="s">
        <v>157</v>
      </c>
      <c r="G110" s="229"/>
      <c r="H110" s="232">
        <v>1.5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149</v>
      </c>
      <c r="AU110" s="238" t="s">
        <v>82</v>
      </c>
      <c r="AV110" s="13" t="s">
        <v>82</v>
      </c>
      <c r="AW110" s="13" t="s">
        <v>33</v>
      </c>
      <c r="AX110" s="13" t="s">
        <v>72</v>
      </c>
      <c r="AY110" s="238" t="s">
        <v>130</v>
      </c>
    </row>
    <row r="111" spans="1:51" s="15" customFormat="1" ht="12">
      <c r="A111" s="15"/>
      <c r="B111" s="249"/>
      <c r="C111" s="250"/>
      <c r="D111" s="221" t="s">
        <v>149</v>
      </c>
      <c r="E111" s="251" t="s">
        <v>19</v>
      </c>
      <c r="F111" s="252" t="s">
        <v>158</v>
      </c>
      <c r="G111" s="250"/>
      <c r="H111" s="253">
        <v>1.5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9" t="s">
        <v>149</v>
      </c>
      <c r="AU111" s="259" t="s">
        <v>82</v>
      </c>
      <c r="AV111" s="15" t="s">
        <v>137</v>
      </c>
      <c r="AW111" s="15" t="s">
        <v>33</v>
      </c>
      <c r="AX111" s="15" t="s">
        <v>80</v>
      </c>
      <c r="AY111" s="259" t="s">
        <v>130</v>
      </c>
    </row>
    <row r="112" spans="1:65" s="2" customFormat="1" ht="21.75" customHeight="1">
      <c r="A112" s="41"/>
      <c r="B112" s="42"/>
      <c r="C112" s="208" t="s">
        <v>164</v>
      </c>
      <c r="D112" s="208" t="s">
        <v>132</v>
      </c>
      <c r="E112" s="209" t="s">
        <v>165</v>
      </c>
      <c r="F112" s="210" t="s">
        <v>166</v>
      </c>
      <c r="G112" s="211" t="s">
        <v>145</v>
      </c>
      <c r="H112" s="212">
        <v>2310</v>
      </c>
      <c r="I112" s="213"/>
      <c r="J112" s="214">
        <f>ROUND(I112*H112,2)</f>
        <v>0</v>
      </c>
      <c r="K112" s="210" t="s">
        <v>136</v>
      </c>
      <c r="L112" s="47"/>
      <c r="M112" s="215" t="s">
        <v>19</v>
      </c>
      <c r="N112" s="216" t="s">
        <v>43</v>
      </c>
      <c r="O112" s="87"/>
      <c r="P112" s="217">
        <f>O112*H112</f>
        <v>0</v>
      </c>
      <c r="Q112" s="217">
        <v>0.0003</v>
      </c>
      <c r="R112" s="217">
        <f>Q112*H112</f>
        <v>0.693</v>
      </c>
      <c r="S112" s="217">
        <v>0.46</v>
      </c>
      <c r="T112" s="218">
        <f>S112*H112</f>
        <v>1062.6000000000001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9" t="s">
        <v>137</v>
      </c>
      <c r="AT112" s="219" t="s">
        <v>132</v>
      </c>
      <c r="AU112" s="219" t="s">
        <v>82</v>
      </c>
      <c r="AY112" s="20" t="s">
        <v>130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20" t="s">
        <v>80</v>
      </c>
      <c r="BK112" s="220">
        <f>ROUND(I112*H112,2)</f>
        <v>0</v>
      </c>
      <c r="BL112" s="20" t="s">
        <v>137</v>
      </c>
      <c r="BM112" s="219" t="s">
        <v>167</v>
      </c>
    </row>
    <row r="113" spans="1:47" s="2" customFormat="1" ht="12">
      <c r="A113" s="41"/>
      <c r="B113" s="42"/>
      <c r="C113" s="43"/>
      <c r="D113" s="221" t="s">
        <v>139</v>
      </c>
      <c r="E113" s="43"/>
      <c r="F113" s="222" t="s">
        <v>168</v>
      </c>
      <c r="G113" s="43"/>
      <c r="H113" s="43"/>
      <c r="I113" s="223"/>
      <c r="J113" s="43"/>
      <c r="K113" s="43"/>
      <c r="L113" s="47"/>
      <c r="M113" s="224"/>
      <c r="N113" s="225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139</v>
      </c>
      <c r="AU113" s="20" t="s">
        <v>82</v>
      </c>
    </row>
    <row r="114" spans="1:47" s="2" customFormat="1" ht="12">
      <c r="A114" s="41"/>
      <c r="B114" s="42"/>
      <c r="C114" s="43"/>
      <c r="D114" s="226" t="s">
        <v>141</v>
      </c>
      <c r="E114" s="43"/>
      <c r="F114" s="227" t="s">
        <v>169</v>
      </c>
      <c r="G114" s="43"/>
      <c r="H114" s="43"/>
      <c r="I114" s="223"/>
      <c r="J114" s="43"/>
      <c r="K114" s="43"/>
      <c r="L114" s="47"/>
      <c r="M114" s="224"/>
      <c r="N114" s="225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141</v>
      </c>
      <c r="AU114" s="20" t="s">
        <v>82</v>
      </c>
    </row>
    <row r="115" spans="1:51" s="13" customFormat="1" ht="12">
      <c r="A115" s="13"/>
      <c r="B115" s="228"/>
      <c r="C115" s="229"/>
      <c r="D115" s="221" t="s">
        <v>149</v>
      </c>
      <c r="E115" s="230" t="s">
        <v>19</v>
      </c>
      <c r="F115" s="231" t="s">
        <v>170</v>
      </c>
      <c r="G115" s="229"/>
      <c r="H115" s="232">
        <v>2310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149</v>
      </c>
      <c r="AU115" s="238" t="s">
        <v>82</v>
      </c>
      <c r="AV115" s="13" t="s">
        <v>82</v>
      </c>
      <c r="AW115" s="13" t="s">
        <v>33</v>
      </c>
      <c r="AX115" s="13" t="s">
        <v>80</v>
      </c>
      <c r="AY115" s="238" t="s">
        <v>130</v>
      </c>
    </row>
    <row r="116" spans="1:65" s="2" customFormat="1" ht="16.5" customHeight="1">
      <c r="A116" s="41"/>
      <c r="B116" s="42"/>
      <c r="C116" s="208" t="s">
        <v>171</v>
      </c>
      <c r="D116" s="208" t="s">
        <v>132</v>
      </c>
      <c r="E116" s="209" t="s">
        <v>172</v>
      </c>
      <c r="F116" s="210" t="s">
        <v>173</v>
      </c>
      <c r="G116" s="211" t="s">
        <v>135</v>
      </c>
      <c r="H116" s="212">
        <v>56</v>
      </c>
      <c r="I116" s="213"/>
      <c r="J116" s="214">
        <f>ROUND(I116*H116,2)</f>
        <v>0</v>
      </c>
      <c r="K116" s="210" t="s">
        <v>136</v>
      </c>
      <c r="L116" s="47"/>
      <c r="M116" s="215" t="s">
        <v>19</v>
      </c>
      <c r="N116" s="216" t="s">
        <v>43</v>
      </c>
      <c r="O116" s="87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9" t="s">
        <v>137</v>
      </c>
      <c r="AT116" s="219" t="s">
        <v>132</v>
      </c>
      <c r="AU116" s="219" t="s">
        <v>82</v>
      </c>
      <c r="AY116" s="20" t="s">
        <v>130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20" t="s">
        <v>80</v>
      </c>
      <c r="BK116" s="220">
        <f>ROUND(I116*H116,2)</f>
        <v>0</v>
      </c>
      <c r="BL116" s="20" t="s">
        <v>137</v>
      </c>
      <c r="BM116" s="219" t="s">
        <v>174</v>
      </c>
    </row>
    <row r="117" spans="1:47" s="2" customFormat="1" ht="12">
      <c r="A117" s="41"/>
      <c r="B117" s="42"/>
      <c r="C117" s="43"/>
      <c r="D117" s="221" t="s">
        <v>139</v>
      </c>
      <c r="E117" s="43"/>
      <c r="F117" s="222" t="s">
        <v>175</v>
      </c>
      <c r="G117" s="43"/>
      <c r="H117" s="43"/>
      <c r="I117" s="223"/>
      <c r="J117" s="43"/>
      <c r="K117" s="43"/>
      <c r="L117" s="47"/>
      <c r="M117" s="224"/>
      <c r="N117" s="225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139</v>
      </c>
      <c r="AU117" s="20" t="s">
        <v>82</v>
      </c>
    </row>
    <row r="118" spans="1:47" s="2" customFormat="1" ht="12">
      <c r="A118" s="41"/>
      <c r="B118" s="42"/>
      <c r="C118" s="43"/>
      <c r="D118" s="226" t="s">
        <v>141</v>
      </c>
      <c r="E118" s="43"/>
      <c r="F118" s="227" t="s">
        <v>176</v>
      </c>
      <c r="G118" s="43"/>
      <c r="H118" s="43"/>
      <c r="I118" s="223"/>
      <c r="J118" s="43"/>
      <c r="K118" s="43"/>
      <c r="L118" s="47"/>
      <c r="M118" s="224"/>
      <c r="N118" s="225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141</v>
      </c>
      <c r="AU118" s="20" t="s">
        <v>82</v>
      </c>
    </row>
    <row r="119" spans="1:65" s="2" customFormat="1" ht="21.75" customHeight="1">
      <c r="A119" s="41"/>
      <c r="B119" s="42"/>
      <c r="C119" s="208" t="s">
        <v>177</v>
      </c>
      <c r="D119" s="208" t="s">
        <v>132</v>
      </c>
      <c r="E119" s="209" t="s">
        <v>178</v>
      </c>
      <c r="F119" s="210" t="s">
        <v>179</v>
      </c>
      <c r="G119" s="211" t="s">
        <v>135</v>
      </c>
      <c r="H119" s="212">
        <v>56</v>
      </c>
      <c r="I119" s="213"/>
      <c r="J119" s="214">
        <f>ROUND(I119*H119,2)</f>
        <v>0</v>
      </c>
      <c r="K119" s="210" t="s">
        <v>136</v>
      </c>
      <c r="L119" s="47"/>
      <c r="M119" s="215" t="s">
        <v>19</v>
      </c>
      <c r="N119" s="216" t="s">
        <v>43</v>
      </c>
      <c r="O119" s="87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9" t="s">
        <v>137</v>
      </c>
      <c r="AT119" s="219" t="s">
        <v>132</v>
      </c>
      <c r="AU119" s="219" t="s">
        <v>82</v>
      </c>
      <c r="AY119" s="20" t="s">
        <v>130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20" t="s">
        <v>80</v>
      </c>
      <c r="BK119" s="220">
        <f>ROUND(I119*H119,2)</f>
        <v>0</v>
      </c>
      <c r="BL119" s="20" t="s">
        <v>137</v>
      </c>
      <c r="BM119" s="219" t="s">
        <v>180</v>
      </c>
    </row>
    <row r="120" spans="1:47" s="2" customFormat="1" ht="12">
      <c r="A120" s="41"/>
      <c r="B120" s="42"/>
      <c r="C120" s="43"/>
      <c r="D120" s="221" t="s">
        <v>139</v>
      </c>
      <c r="E120" s="43"/>
      <c r="F120" s="222" t="s">
        <v>181</v>
      </c>
      <c r="G120" s="43"/>
      <c r="H120" s="43"/>
      <c r="I120" s="223"/>
      <c r="J120" s="43"/>
      <c r="K120" s="43"/>
      <c r="L120" s="47"/>
      <c r="M120" s="224"/>
      <c r="N120" s="225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139</v>
      </c>
      <c r="AU120" s="20" t="s">
        <v>82</v>
      </c>
    </row>
    <row r="121" spans="1:47" s="2" customFormat="1" ht="12">
      <c r="A121" s="41"/>
      <c r="B121" s="42"/>
      <c r="C121" s="43"/>
      <c r="D121" s="226" t="s">
        <v>141</v>
      </c>
      <c r="E121" s="43"/>
      <c r="F121" s="227" t="s">
        <v>182</v>
      </c>
      <c r="G121" s="43"/>
      <c r="H121" s="43"/>
      <c r="I121" s="223"/>
      <c r="J121" s="43"/>
      <c r="K121" s="43"/>
      <c r="L121" s="47"/>
      <c r="M121" s="224"/>
      <c r="N121" s="225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141</v>
      </c>
      <c r="AU121" s="20" t="s">
        <v>82</v>
      </c>
    </row>
    <row r="122" spans="1:65" s="2" customFormat="1" ht="21.75" customHeight="1">
      <c r="A122" s="41"/>
      <c r="B122" s="42"/>
      <c r="C122" s="208" t="s">
        <v>183</v>
      </c>
      <c r="D122" s="208" t="s">
        <v>132</v>
      </c>
      <c r="E122" s="209" t="s">
        <v>184</v>
      </c>
      <c r="F122" s="210" t="s">
        <v>185</v>
      </c>
      <c r="G122" s="211" t="s">
        <v>186</v>
      </c>
      <c r="H122" s="212">
        <v>450</v>
      </c>
      <c r="I122" s="213"/>
      <c r="J122" s="214">
        <f>ROUND(I122*H122,2)</f>
        <v>0</v>
      </c>
      <c r="K122" s="210" t="s">
        <v>136</v>
      </c>
      <c r="L122" s="47"/>
      <c r="M122" s="215" t="s">
        <v>19</v>
      </c>
      <c r="N122" s="216" t="s">
        <v>43</v>
      </c>
      <c r="O122" s="87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9" t="s">
        <v>137</v>
      </c>
      <c r="AT122" s="219" t="s">
        <v>132</v>
      </c>
      <c r="AU122" s="219" t="s">
        <v>82</v>
      </c>
      <c r="AY122" s="20" t="s">
        <v>130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20" t="s">
        <v>80</v>
      </c>
      <c r="BK122" s="220">
        <f>ROUND(I122*H122,2)</f>
        <v>0</v>
      </c>
      <c r="BL122" s="20" t="s">
        <v>137</v>
      </c>
      <c r="BM122" s="219" t="s">
        <v>187</v>
      </c>
    </row>
    <row r="123" spans="1:47" s="2" customFormat="1" ht="12">
      <c r="A123" s="41"/>
      <c r="B123" s="42"/>
      <c r="C123" s="43"/>
      <c r="D123" s="221" t="s">
        <v>139</v>
      </c>
      <c r="E123" s="43"/>
      <c r="F123" s="222" t="s">
        <v>188</v>
      </c>
      <c r="G123" s="43"/>
      <c r="H123" s="43"/>
      <c r="I123" s="223"/>
      <c r="J123" s="43"/>
      <c r="K123" s="43"/>
      <c r="L123" s="47"/>
      <c r="M123" s="224"/>
      <c r="N123" s="225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139</v>
      </c>
      <c r="AU123" s="20" t="s">
        <v>82</v>
      </c>
    </row>
    <row r="124" spans="1:47" s="2" customFormat="1" ht="12">
      <c r="A124" s="41"/>
      <c r="B124" s="42"/>
      <c r="C124" s="43"/>
      <c r="D124" s="226" t="s">
        <v>141</v>
      </c>
      <c r="E124" s="43"/>
      <c r="F124" s="227" t="s">
        <v>189</v>
      </c>
      <c r="G124" s="43"/>
      <c r="H124" s="43"/>
      <c r="I124" s="223"/>
      <c r="J124" s="43"/>
      <c r="K124" s="43"/>
      <c r="L124" s="47"/>
      <c r="M124" s="224"/>
      <c r="N124" s="225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141</v>
      </c>
      <c r="AU124" s="20" t="s">
        <v>82</v>
      </c>
    </row>
    <row r="125" spans="1:51" s="13" customFormat="1" ht="12">
      <c r="A125" s="13"/>
      <c r="B125" s="228"/>
      <c r="C125" s="229"/>
      <c r="D125" s="221" t="s">
        <v>149</v>
      </c>
      <c r="E125" s="230" t="s">
        <v>94</v>
      </c>
      <c r="F125" s="231" t="s">
        <v>95</v>
      </c>
      <c r="G125" s="229"/>
      <c r="H125" s="232">
        <v>450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149</v>
      </c>
      <c r="AU125" s="238" t="s">
        <v>82</v>
      </c>
      <c r="AV125" s="13" t="s">
        <v>82</v>
      </c>
      <c r="AW125" s="13" t="s">
        <v>33</v>
      </c>
      <c r="AX125" s="13" t="s">
        <v>80</v>
      </c>
      <c r="AY125" s="238" t="s">
        <v>130</v>
      </c>
    </row>
    <row r="126" spans="1:65" s="2" customFormat="1" ht="21.75" customHeight="1">
      <c r="A126" s="41"/>
      <c r="B126" s="42"/>
      <c r="C126" s="208" t="s">
        <v>190</v>
      </c>
      <c r="D126" s="208" t="s">
        <v>132</v>
      </c>
      <c r="E126" s="209" t="s">
        <v>191</v>
      </c>
      <c r="F126" s="210" t="s">
        <v>192</v>
      </c>
      <c r="G126" s="211" t="s">
        <v>186</v>
      </c>
      <c r="H126" s="212">
        <v>13.8</v>
      </c>
      <c r="I126" s="213"/>
      <c r="J126" s="214">
        <f>ROUND(I126*H126,2)</f>
        <v>0</v>
      </c>
      <c r="K126" s="210" t="s">
        <v>136</v>
      </c>
      <c r="L126" s="47"/>
      <c r="M126" s="215" t="s">
        <v>19</v>
      </c>
      <c r="N126" s="216" t="s">
        <v>43</v>
      </c>
      <c r="O126" s="87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9" t="s">
        <v>137</v>
      </c>
      <c r="AT126" s="219" t="s">
        <v>132</v>
      </c>
      <c r="AU126" s="219" t="s">
        <v>82</v>
      </c>
      <c r="AY126" s="20" t="s">
        <v>130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20" t="s">
        <v>80</v>
      </c>
      <c r="BK126" s="220">
        <f>ROUND(I126*H126,2)</f>
        <v>0</v>
      </c>
      <c r="BL126" s="20" t="s">
        <v>137</v>
      </c>
      <c r="BM126" s="219" t="s">
        <v>193</v>
      </c>
    </row>
    <row r="127" spans="1:47" s="2" customFormat="1" ht="12">
      <c r="A127" s="41"/>
      <c r="B127" s="42"/>
      <c r="C127" s="43"/>
      <c r="D127" s="221" t="s">
        <v>139</v>
      </c>
      <c r="E127" s="43"/>
      <c r="F127" s="222" t="s">
        <v>194</v>
      </c>
      <c r="G127" s="43"/>
      <c r="H127" s="43"/>
      <c r="I127" s="223"/>
      <c r="J127" s="43"/>
      <c r="K127" s="43"/>
      <c r="L127" s="47"/>
      <c r="M127" s="224"/>
      <c r="N127" s="225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139</v>
      </c>
      <c r="AU127" s="20" t="s">
        <v>82</v>
      </c>
    </row>
    <row r="128" spans="1:47" s="2" customFormat="1" ht="12">
      <c r="A128" s="41"/>
      <c r="B128" s="42"/>
      <c r="C128" s="43"/>
      <c r="D128" s="226" t="s">
        <v>141</v>
      </c>
      <c r="E128" s="43"/>
      <c r="F128" s="227" t="s">
        <v>195</v>
      </c>
      <c r="G128" s="43"/>
      <c r="H128" s="43"/>
      <c r="I128" s="223"/>
      <c r="J128" s="43"/>
      <c r="K128" s="43"/>
      <c r="L128" s="47"/>
      <c r="M128" s="224"/>
      <c r="N128" s="225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141</v>
      </c>
      <c r="AU128" s="20" t="s">
        <v>82</v>
      </c>
    </row>
    <row r="129" spans="1:51" s="14" customFormat="1" ht="12">
      <c r="A129" s="14"/>
      <c r="B129" s="239"/>
      <c r="C129" s="240"/>
      <c r="D129" s="221" t="s">
        <v>149</v>
      </c>
      <c r="E129" s="241" t="s">
        <v>19</v>
      </c>
      <c r="F129" s="242" t="s">
        <v>156</v>
      </c>
      <c r="G129" s="240"/>
      <c r="H129" s="241" t="s">
        <v>19</v>
      </c>
      <c r="I129" s="243"/>
      <c r="J129" s="240"/>
      <c r="K129" s="240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149</v>
      </c>
      <c r="AU129" s="248" t="s">
        <v>82</v>
      </c>
      <c r="AV129" s="14" t="s">
        <v>80</v>
      </c>
      <c r="AW129" s="14" t="s">
        <v>33</v>
      </c>
      <c r="AX129" s="14" t="s">
        <v>72</v>
      </c>
      <c r="AY129" s="248" t="s">
        <v>130</v>
      </c>
    </row>
    <row r="130" spans="1:51" s="13" customFormat="1" ht="12">
      <c r="A130" s="13"/>
      <c r="B130" s="228"/>
      <c r="C130" s="229"/>
      <c r="D130" s="221" t="s">
        <v>149</v>
      </c>
      <c r="E130" s="230" t="s">
        <v>19</v>
      </c>
      <c r="F130" s="231" t="s">
        <v>196</v>
      </c>
      <c r="G130" s="229"/>
      <c r="H130" s="232">
        <v>1.8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149</v>
      </c>
      <c r="AU130" s="238" t="s">
        <v>82</v>
      </c>
      <c r="AV130" s="13" t="s">
        <v>82</v>
      </c>
      <c r="AW130" s="13" t="s">
        <v>33</v>
      </c>
      <c r="AX130" s="13" t="s">
        <v>72</v>
      </c>
      <c r="AY130" s="238" t="s">
        <v>130</v>
      </c>
    </row>
    <row r="131" spans="1:51" s="14" customFormat="1" ht="12">
      <c r="A131" s="14"/>
      <c r="B131" s="239"/>
      <c r="C131" s="240"/>
      <c r="D131" s="221" t="s">
        <v>149</v>
      </c>
      <c r="E131" s="241" t="s">
        <v>19</v>
      </c>
      <c r="F131" s="242" t="s">
        <v>197</v>
      </c>
      <c r="G131" s="240"/>
      <c r="H131" s="241" t="s">
        <v>19</v>
      </c>
      <c r="I131" s="243"/>
      <c r="J131" s="240"/>
      <c r="K131" s="240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149</v>
      </c>
      <c r="AU131" s="248" t="s">
        <v>82</v>
      </c>
      <c r="AV131" s="14" t="s">
        <v>80</v>
      </c>
      <c r="AW131" s="14" t="s">
        <v>33</v>
      </c>
      <c r="AX131" s="14" t="s">
        <v>72</v>
      </c>
      <c r="AY131" s="248" t="s">
        <v>130</v>
      </c>
    </row>
    <row r="132" spans="1:51" s="13" customFormat="1" ht="12">
      <c r="A132" s="13"/>
      <c r="B132" s="228"/>
      <c r="C132" s="229"/>
      <c r="D132" s="221" t="s">
        <v>149</v>
      </c>
      <c r="E132" s="230" t="s">
        <v>19</v>
      </c>
      <c r="F132" s="231" t="s">
        <v>198</v>
      </c>
      <c r="G132" s="229"/>
      <c r="H132" s="232">
        <v>12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149</v>
      </c>
      <c r="AU132" s="238" t="s">
        <v>82</v>
      </c>
      <c r="AV132" s="13" t="s">
        <v>82</v>
      </c>
      <c r="AW132" s="13" t="s">
        <v>33</v>
      </c>
      <c r="AX132" s="13" t="s">
        <v>72</v>
      </c>
      <c r="AY132" s="238" t="s">
        <v>130</v>
      </c>
    </row>
    <row r="133" spans="1:51" s="15" customFormat="1" ht="12">
      <c r="A133" s="15"/>
      <c r="B133" s="249"/>
      <c r="C133" s="250"/>
      <c r="D133" s="221" t="s">
        <v>149</v>
      </c>
      <c r="E133" s="251" t="s">
        <v>19</v>
      </c>
      <c r="F133" s="252" t="s">
        <v>158</v>
      </c>
      <c r="G133" s="250"/>
      <c r="H133" s="253">
        <v>13.8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9" t="s">
        <v>149</v>
      </c>
      <c r="AU133" s="259" t="s">
        <v>82</v>
      </c>
      <c r="AV133" s="15" t="s">
        <v>137</v>
      </c>
      <c r="AW133" s="15" t="s">
        <v>33</v>
      </c>
      <c r="AX133" s="15" t="s">
        <v>80</v>
      </c>
      <c r="AY133" s="259" t="s">
        <v>130</v>
      </c>
    </row>
    <row r="134" spans="1:65" s="2" customFormat="1" ht="21.75" customHeight="1">
      <c r="A134" s="41"/>
      <c r="B134" s="42"/>
      <c r="C134" s="208" t="s">
        <v>199</v>
      </c>
      <c r="D134" s="208" t="s">
        <v>132</v>
      </c>
      <c r="E134" s="209" t="s">
        <v>200</v>
      </c>
      <c r="F134" s="210" t="s">
        <v>201</v>
      </c>
      <c r="G134" s="211" t="s">
        <v>186</v>
      </c>
      <c r="H134" s="212">
        <v>405.06</v>
      </c>
      <c r="I134" s="213"/>
      <c r="J134" s="214">
        <f>ROUND(I134*H134,2)</f>
        <v>0</v>
      </c>
      <c r="K134" s="210" t="s">
        <v>136</v>
      </c>
      <c r="L134" s="47"/>
      <c r="M134" s="215" t="s">
        <v>19</v>
      </c>
      <c r="N134" s="216" t="s">
        <v>43</v>
      </c>
      <c r="O134" s="87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9" t="s">
        <v>137</v>
      </c>
      <c r="AT134" s="219" t="s">
        <v>132</v>
      </c>
      <c r="AU134" s="219" t="s">
        <v>82</v>
      </c>
      <c r="AY134" s="20" t="s">
        <v>130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20" t="s">
        <v>80</v>
      </c>
      <c r="BK134" s="220">
        <f>ROUND(I134*H134,2)</f>
        <v>0</v>
      </c>
      <c r="BL134" s="20" t="s">
        <v>137</v>
      </c>
      <c r="BM134" s="219" t="s">
        <v>202</v>
      </c>
    </row>
    <row r="135" spans="1:47" s="2" customFormat="1" ht="12">
      <c r="A135" s="41"/>
      <c r="B135" s="42"/>
      <c r="C135" s="43"/>
      <c r="D135" s="221" t="s">
        <v>139</v>
      </c>
      <c r="E135" s="43"/>
      <c r="F135" s="222" t="s">
        <v>203</v>
      </c>
      <c r="G135" s="43"/>
      <c r="H135" s="43"/>
      <c r="I135" s="223"/>
      <c r="J135" s="43"/>
      <c r="K135" s="43"/>
      <c r="L135" s="47"/>
      <c r="M135" s="224"/>
      <c r="N135" s="225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139</v>
      </c>
      <c r="AU135" s="20" t="s">
        <v>82</v>
      </c>
    </row>
    <row r="136" spans="1:47" s="2" customFormat="1" ht="12">
      <c r="A136" s="41"/>
      <c r="B136" s="42"/>
      <c r="C136" s="43"/>
      <c r="D136" s="226" t="s">
        <v>141</v>
      </c>
      <c r="E136" s="43"/>
      <c r="F136" s="227" t="s">
        <v>204</v>
      </c>
      <c r="G136" s="43"/>
      <c r="H136" s="43"/>
      <c r="I136" s="223"/>
      <c r="J136" s="43"/>
      <c r="K136" s="43"/>
      <c r="L136" s="47"/>
      <c r="M136" s="224"/>
      <c r="N136" s="225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141</v>
      </c>
      <c r="AU136" s="20" t="s">
        <v>82</v>
      </c>
    </row>
    <row r="137" spans="1:51" s="13" customFormat="1" ht="12">
      <c r="A137" s="13"/>
      <c r="B137" s="228"/>
      <c r="C137" s="229"/>
      <c r="D137" s="221" t="s">
        <v>149</v>
      </c>
      <c r="E137" s="230" t="s">
        <v>19</v>
      </c>
      <c r="F137" s="231" t="s">
        <v>94</v>
      </c>
      <c r="G137" s="229"/>
      <c r="H137" s="232">
        <v>450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149</v>
      </c>
      <c r="AU137" s="238" t="s">
        <v>82</v>
      </c>
      <c r="AV137" s="13" t="s">
        <v>82</v>
      </c>
      <c r="AW137" s="13" t="s">
        <v>33</v>
      </c>
      <c r="AX137" s="13" t="s">
        <v>72</v>
      </c>
      <c r="AY137" s="238" t="s">
        <v>130</v>
      </c>
    </row>
    <row r="138" spans="1:51" s="13" customFormat="1" ht="12">
      <c r="A138" s="13"/>
      <c r="B138" s="228"/>
      <c r="C138" s="229"/>
      <c r="D138" s="221" t="s">
        <v>149</v>
      </c>
      <c r="E138" s="230" t="s">
        <v>19</v>
      </c>
      <c r="F138" s="231" t="s">
        <v>205</v>
      </c>
      <c r="G138" s="229"/>
      <c r="H138" s="232">
        <v>-50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149</v>
      </c>
      <c r="AU138" s="238" t="s">
        <v>82</v>
      </c>
      <c r="AV138" s="13" t="s">
        <v>82</v>
      </c>
      <c r="AW138" s="13" t="s">
        <v>33</v>
      </c>
      <c r="AX138" s="13" t="s">
        <v>72</v>
      </c>
      <c r="AY138" s="238" t="s">
        <v>130</v>
      </c>
    </row>
    <row r="139" spans="1:51" s="13" customFormat="1" ht="12">
      <c r="A139" s="13"/>
      <c r="B139" s="228"/>
      <c r="C139" s="229"/>
      <c r="D139" s="221" t="s">
        <v>149</v>
      </c>
      <c r="E139" s="230" t="s">
        <v>19</v>
      </c>
      <c r="F139" s="231" t="s">
        <v>206</v>
      </c>
      <c r="G139" s="229"/>
      <c r="H139" s="232">
        <v>5.06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149</v>
      </c>
      <c r="AU139" s="238" t="s">
        <v>82</v>
      </c>
      <c r="AV139" s="13" t="s">
        <v>82</v>
      </c>
      <c r="AW139" s="13" t="s">
        <v>33</v>
      </c>
      <c r="AX139" s="13" t="s">
        <v>72</v>
      </c>
      <c r="AY139" s="238" t="s">
        <v>130</v>
      </c>
    </row>
    <row r="140" spans="1:51" s="15" customFormat="1" ht="12">
      <c r="A140" s="15"/>
      <c r="B140" s="249"/>
      <c r="C140" s="250"/>
      <c r="D140" s="221" t="s">
        <v>149</v>
      </c>
      <c r="E140" s="251" t="s">
        <v>207</v>
      </c>
      <c r="F140" s="252" t="s">
        <v>158</v>
      </c>
      <c r="G140" s="250"/>
      <c r="H140" s="253">
        <v>405.06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9" t="s">
        <v>149</v>
      </c>
      <c r="AU140" s="259" t="s">
        <v>82</v>
      </c>
      <c r="AV140" s="15" t="s">
        <v>137</v>
      </c>
      <c r="AW140" s="15" t="s">
        <v>33</v>
      </c>
      <c r="AX140" s="15" t="s">
        <v>80</v>
      </c>
      <c r="AY140" s="259" t="s">
        <v>130</v>
      </c>
    </row>
    <row r="141" spans="1:65" s="2" customFormat="1" ht="16.5" customHeight="1">
      <c r="A141" s="41"/>
      <c r="B141" s="42"/>
      <c r="C141" s="208" t="s">
        <v>208</v>
      </c>
      <c r="D141" s="208" t="s">
        <v>132</v>
      </c>
      <c r="E141" s="209" t="s">
        <v>209</v>
      </c>
      <c r="F141" s="210" t="s">
        <v>210</v>
      </c>
      <c r="G141" s="211" t="s">
        <v>186</v>
      </c>
      <c r="H141" s="212">
        <v>50</v>
      </c>
      <c r="I141" s="213"/>
      <c r="J141" s="214">
        <f>ROUND(I141*H141,2)</f>
        <v>0</v>
      </c>
      <c r="K141" s="210" t="s">
        <v>136</v>
      </c>
      <c r="L141" s="47"/>
      <c r="M141" s="215" t="s">
        <v>19</v>
      </c>
      <c r="N141" s="216" t="s">
        <v>43</v>
      </c>
      <c r="O141" s="87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9" t="s">
        <v>137</v>
      </c>
      <c r="AT141" s="219" t="s">
        <v>132</v>
      </c>
      <c r="AU141" s="219" t="s">
        <v>82</v>
      </c>
      <c r="AY141" s="20" t="s">
        <v>130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20" t="s">
        <v>80</v>
      </c>
      <c r="BK141" s="220">
        <f>ROUND(I141*H141,2)</f>
        <v>0</v>
      </c>
      <c r="BL141" s="20" t="s">
        <v>137</v>
      </c>
      <c r="BM141" s="219" t="s">
        <v>211</v>
      </c>
    </row>
    <row r="142" spans="1:47" s="2" customFormat="1" ht="12">
      <c r="A142" s="41"/>
      <c r="B142" s="42"/>
      <c r="C142" s="43"/>
      <c r="D142" s="221" t="s">
        <v>139</v>
      </c>
      <c r="E142" s="43"/>
      <c r="F142" s="222" t="s">
        <v>212</v>
      </c>
      <c r="G142" s="43"/>
      <c r="H142" s="43"/>
      <c r="I142" s="223"/>
      <c r="J142" s="43"/>
      <c r="K142" s="43"/>
      <c r="L142" s="47"/>
      <c r="M142" s="224"/>
      <c r="N142" s="225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139</v>
      </c>
      <c r="AU142" s="20" t="s">
        <v>82</v>
      </c>
    </row>
    <row r="143" spans="1:47" s="2" customFormat="1" ht="12">
      <c r="A143" s="41"/>
      <c r="B143" s="42"/>
      <c r="C143" s="43"/>
      <c r="D143" s="226" t="s">
        <v>141</v>
      </c>
      <c r="E143" s="43"/>
      <c r="F143" s="227" t="s">
        <v>213</v>
      </c>
      <c r="G143" s="43"/>
      <c r="H143" s="43"/>
      <c r="I143" s="223"/>
      <c r="J143" s="43"/>
      <c r="K143" s="43"/>
      <c r="L143" s="47"/>
      <c r="M143" s="224"/>
      <c r="N143" s="225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141</v>
      </c>
      <c r="AU143" s="20" t="s">
        <v>82</v>
      </c>
    </row>
    <row r="144" spans="1:51" s="13" customFormat="1" ht="12">
      <c r="A144" s="13"/>
      <c r="B144" s="228"/>
      <c r="C144" s="229"/>
      <c r="D144" s="221" t="s">
        <v>149</v>
      </c>
      <c r="E144" s="230" t="s">
        <v>96</v>
      </c>
      <c r="F144" s="231" t="s">
        <v>214</v>
      </c>
      <c r="G144" s="229"/>
      <c r="H144" s="232">
        <v>50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149</v>
      </c>
      <c r="AU144" s="238" t="s">
        <v>82</v>
      </c>
      <c r="AV144" s="13" t="s">
        <v>82</v>
      </c>
      <c r="AW144" s="13" t="s">
        <v>33</v>
      </c>
      <c r="AX144" s="13" t="s">
        <v>80</v>
      </c>
      <c r="AY144" s="238" t="s">
        <v>130</v>
      </c>
    </row>
    <row r="145" spans="1:65" s="2" customFormat="1" ht="16.5" customHeight="1">
      <c r="A145" s="41"/>
      <c r="B145" s="42"/>
      <c r="C145" s="208" t="s">
        <v>215</v>
      </c>
      <c r="D145" s="208" t="s">
        <v>132</v>
      </c>
      <c r="E145" s="209" t="s">
        <v>216</v>
      </c>
      <c r="F145" s="210" t="s">
        <v>217</v>
      </c>
      <c r="G145" s="211" t="s">
        <v>186</v>
      </c>
      <c r="H145" s="212">
        <v>8.74</v>
      </c>
      <c r="I145" s="213"/>
      <c r="J145" s="214">
        <f>ROUND(I145*H145,2)</f>
        <v>0</v>
      </c>
      <c r="K145" s="210" t="s">
        <v>136</v>
      </c>
      <c r="L145" s="47"/>
      <c r="M145" s="215" t="s">
        <v>19</v>
      </c>
      <c r="N145" s="216" t="s">
        <v>43</v>
      </c>
      <c r="O145" s="87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9" t="s">
        <v>137</v>
      </c>
      <c r="AT145" s="219" t="s">
        <v>132</v>
      </c>
      <c r="AU145" s="219" t="s">
        <v>82</v>
      </c>
      <c r="AY145" s="20" t="s">
        <v>130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20" t="s">
        <v>80</v>
      </c>
      <c r="BK145" s="220">
        <f>ROUND(I145*H145,2)</f>
        <v>0</v>
      </c>
      <c r="BL145" s="20" t="s">
        <v>137</v>
      </c>
      <c r="BM145" s="219" t="s">
        <v>218</v>
      </c>
    </row>
    <row r="146" spans="1:47" s="2" customFormat="1" ht="12">
      <c r="A146" s="41"/>
      <c r="B146" s="42"/>
      <c r="C146" s="43"/>
      <c r="D146" s="221" t="s">
        <v>139</v>
      </c>
      <c r="E146" s="43"/>
      <c r="F146" s="222" t="s">
        <v>219</v>
      </c>
      <c r="G146" s="43"/>
      <c r="H146" s="43"/>
      <c r="I146" s="223"/>
      <c r="J146" s="43"/>
      <c r="K146" s="43"/>
      <c r="L146" s="47"/>
      <c r="M146" s="224"/>
      <c r="N146" s="225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139</v>
      </c>
      <c r="AU146" s="20" t="s">
        <v>82</v>
      </c>
    </row>
    <row r="147" spans="1:47" s="2" customFormat="1" ht="12">
      <c r="A147" s="41"/>
      <c r="B147" s="42"/>
      <c r="C147" s="43"/>
      <c r="D147" s="226" t="s">
        <v>141</v>
      </c>
      <c r="E147" s="43"/>
      <c r="F147" s="227" t="s">
        <v>220</v>
      </c>
      <c r="G147" s="43"/>
      <c r="H147" s="43"/>
      <c r="I147" s="223"/>
      <c r="J147" s="43"/>
      <c r="K147" s="43"/>
      <c r="L147" s="47"/>
      <c r="M147" s="224"/>
      <c r="N147" s="225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141</v>
      </c>
      <c r="AU147" s="20" t="s">
        <v>82</v>
      </c>
    </row>
    <row r="148" spans="1:51" s="13" customFormat="1" ht="12">
      <c r="A148" s="13"/>
      <c r="B148" s="228"/>
      <c r="C148" s="229"/>
      <c r="D148" s="221" t="s">
        <v>149</v>
      </c>
      <c r="E148" s="230" t="s">
        <v>19</v>
      </c>
      <c r="F148" s="231" t="s">
        <v>221</v>
      </c>
      <c r="G148" s="229"/>
      <c r="H148" s="232">
        <v>8.74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149</v>
      </c>
      <c r="AU148" s="238" t="s">
        <v>82</v>
      </c>
      <c r="AV148" s="13" t="s">
        <v>82</v>
      </c>
      <c r="AW148" s="13" t="s">
        <v>33</v>
      </c>
      <c r="AX148" s="13" t="s">
        <v>80</v>
      </c>
      <c r="AY148" s="238" t="s">
        <v>130</v>
      </c>
    </row>
    <row r="149" spans="1:65" s="2" customFormat="1" ht="16.5" customHeight="1">
      <c r="A149" s="41"/>
      <c r="B149" s="42"/>
      <c r="C149" s="208" t="s">
        <v>222</v>
      </c>
      <c r="D149" s="208" t="s">
        <v>132</v>
      </c>
      <c r="E149" s="209" t="s">
        <v>223</v>
      </c>
      <c r="F149" s="210" t="s">
        <v>224</v>
      </c>
      <c r="G149" s="211" t="s">
        <v>186</v>
      </c>
      <c r="H149" s="212">
        <v>4.14</v>
      </c>
      <c r="I149" s="213"/>
      <c r="J149" s="214">
        <f>ROUND(I149*H149,2)</f>
        <v>0</v>
      </c>
      <c r="K149" s="210" t="s">
        <v>136</v>
      </c>
      <c r="L149" s="47"/>
      <c r="M149" s="215" t="s">
        <v>19</v>
      </c>
      <c r="N149" s="216" t="s">
        <v>43</v>
      </c>
      <c r="O149" s="87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9" t="s">
        <v>137</v>
      </c>
      <c r="AT149" s="219" t="s">
        <v>132</v>
      </c>
      <c r="AU149" s="219" t="s">
        <v>82</v>
      </c>
      <c r="AY149" s="20" t="s">
        <v>130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20" t="s">
        <v>80</v>
      </c>
      <c r="BK149" s="220">
        <f>ROUND(I149*H149,2)</f>
        <v>0</v>
      </c>
      <c r="BL149" s="20" t="s">
        <v>137</v>
      </c>
      <c r="BM149" s="219" t="s">
        <v>225</v>
      </c>
    </row>
    <row r="150" spans="1:47" s="2" customFormat="1" ht="12">
      <c r="A150" s="41"/>
      <c r="B150" s="42"/>
      <c r="C150" s="43"/>
      <c r="D150" s="221" t="s">
        <v>139</v>
      </c>
      <c r="E150" s="43"/>
      <c r="F150" s="222" t="s">
        <v>226</v>
      </c>
      <c r="G150" s="43"/>
      <c r="H150" s="43"/>
      <c r="I150" s="223"/>
      <c r="J150" s="43"/>
      <c r="K150" s="43"/>
      <c r="L150" s="47"/>
      <c r="M150" s="224"/>
      <c r="N150" s="225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139</v>
      </c>
      <c r="AU150" s="20" t="s">
        <v>82</v>
      </c>
    </row>
    <row r="151" spans="1:47" s="2" customFormat="1" ht="12">
      <c r="A151" s="41"/>
      <c r="B151" s="42"/>
      <c r="C151" s="43"/>
      <c r="D151" s="226" t="s">
        <v>141</v>
      </c>
      <c r="E151" s="43"/>
      <c r="F151" s="227" t="s">
        <v>227</v>
      </c>
      <c r="G151" s="43"/>
      <c r="H151" s="43"/>
      <c r="I151" s="223"/>
      <c r="J151" s="43"/>
      <c r="K151" s="43"/>
      <c r="L151" s="47"/>
      <c r="M151" s="224"/>
      <c r="N151" s="225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141</v>
      </c>
      <c r="AU151" s="20" t="s">
        <v>82</v>
      </c>
    </row>
    <row r="152" spans="1:51" s="14" customFormat="1" ht="12">
      <c r="A152" s="14"/>
      <c r="B152" s="239"/>
      <c r="C152" s="240"/>
      <c r="D152" s="221" t="s">
        <v>149</v>
      </c>
      <c r="E152" s="241" t="s">
        <v>19</v>
      </c>
      <c r="F152" s="242" t="s">
        <v>156</v>
      </c>
      <c r="G152" s="240"/>
      <c r="H152" s="241" t="s">
        <v>19</v>
      </c>
      <c r="I152" s="243"/>
      <c r="J152" s="240"/>
      <c r="K152" s="240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149</v>
      </c>
      <c r="AU152" s="248" t="s">
        <v>82</v>
      </c>
      <c r="AV152" s="14" t="s">
        <v>80</v>
      </c>
      <c r="AW152" s="14" t="s">
        <v>33</v>
      </c>
      <c r="AX152" s="14" t="s">
        <v>72</v>
      </c>
      <c r="AY152" s="248" t="s">
        <v>130</v>
      </c>
    </row>
    <row r="153" spans="1:51" s="13" customFormat="1" ht="12">
      <c r="A153" s="13"/>
      <c r="B153" s="228"/>
      <c r="C153" s="229"/>
      <c r="D153" s="221" t="s">
        <v>149</v>
      </c>
      <c r="E153" s="230" t="s">
        <v>19</v>
      </c>
      <c r="F153" s="231" t="s">
        <v>228</v>
      </c>
      <c r="G153" s="229"/>
      <c r="H153" s="232">
        <v>0.54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149</v>
      </c>
      <c r="AU153" s="238" t="s">
        <v>82</v>
      </c>
      <c r="AV153" s="13" t="s">
        <v>82</v>
      </c>
      <c r="AW153" s="13" t="s">
        <v>33</v>
      </c>
      <c r="AX153" s="13" t="s">
        <v>72</v>
      </c>
      <c r="AY153" s="238" t="s">
        <v>130</v>
      </c>
    </row>
    <row r="154" spans="1:51" s="14" customFormat="1" ht="12">
      <c r="A154" s="14"/>
      <c r="B154" s="239"/>
      <c r="C154" s="240"/>
      <c r="D154" s="221" t="s">
        <v>149</v>
      </c>
      <c r="E154" s="241" t="s">
        <v>19</v>
      </c>
      <c r="F154" s="242" t="s">
        <v>197</v>
      </c>
      <c r="G154" s="240"/>
      <c r="H154" s="241" t="s">
        <v>19</v>
      </c>
      <c r="I154" s="243"/>
      <c r="J154" s="240"/>
      <c r="K154" s="240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149</v>
      </c>
      <c r="AU154" s="248" t="s">
        <v>82</v>
      </c>
      <c r="AV154" s="14" t="s">
        <v>80</v>
      </c>
      <c r="AW154" s="14" t="s">
        <v>33</v>
      </c>
      <c r="AX154" s="14" t="s">
        <v>72</v>
      </c>
      <c r="AY154" s="248" t="s">
        <v>130</v>
      </c>
    </row>
    <row r="155" spans="1:51" s="13" customFormat="1" ht="12">
      <c r="A155" s="13"/>
      <c r="B155" s="228"/>
      <c r="C155" s="229"/>
      <c r="D155" s="221" t="s">
        <v>149</v>
      </c>
      <c r="E155" s="230" t="s">
        <v>19</v>
      </c>
      <c r="F155" s="231" t="s">
        <v>229</v>
      </c>
      <c r="G155" s="229"/>
      <c r="H155" s="232">
        <v>3.6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149</v>
      </c>
      <c r="AU155" s="238" t="s">
        <v>82</v>
      </c>
      <c r="AV155" s="13" t="s">
        <v>82</v>
      </c>
      <c r="AW155" s="13" t="s">
        <v>33</v>
      </c>
      <c r="AX155" s="13" t="s">
        <v>72</v>
      </c>
      <c r="AY155" s="238" t="s">
        <v>130</v>
      </c>
    </row>
    <row r="156" spans="1:51" s="15" customFormat="1" ht="12">
      <c r="A156" s="15"/>
      <c r="B156" s="249"/>
      <c r="C156" s="250"/>
      <c r="D156" s="221" t="s">
        <v>149</v>
      </c>
      <c r="E156" s="251" t="s">
        <v>19</v>
      </c>
      <c r="F156" s="252" t="s">
        <v>158</v>
      </c>
      <c r="G156" s="250"/>
      <c r="H156" s="253">
        <v>4.14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9" t="s">
        <v>149</v>
      </c>
      <c r="AU156" s="259" t="s">
        <v>82</v>
      </c>
      <c r="AV156" s="15" t="s">
        <v>137</v>
      </c>
      <c r="AW156" s="15" t="s">
        <v>33</v>
      </c>
      <c r="AX156" s="15" t="s">
        <v>80</v>
      </c>
      <c r="AY156" s="259" t="s">
        <v>130</v>
      </c>
    </row>
    <row r="157" spans="1:65" s="2" customFormat="1" ht="16.5" customHeight="1">
      <c r="A157" s="41"/>
      <c r="B157" s="42"/>
      <c r="C157" s="260" t="s">
        <v>230</v>
      </c>
      <c r="D157" s="260" t="s">
        <v>231</v>
      </c>
      <c r="E157" s="261" t="s">
        <v>232</v>
      </c>
      <c r="F157" s="262" t="s">
        <v>233</v>
      </c>
      <c r="G157" s="263" t="s">
        <v>234</v>
      </c>
      <c r="H157" s="264">
        <v>8.28</v>
      </c>
      <c r="I157" s="265"/>
      <c r="J157" s="266">
        <f>ROUND(I157*H157,2)</f>
        <v>0</v>
      </c>
      <c r="K157" s="262" t="s">
        <v>136</v>
      </c>
      <c r="L157" s="267"/>
      <c r="M157" s="268" t="s">
        <v>19</v>
      </c>
      <c r="N157" s="269" t="s">
        <v>43</v>
      </c>
      <c r="O157" s="87"/>
      <c r="P157" s="217">
        <f>O157*H157</f>
        <v>0</v>
      </c>
      <c r="Q157" s="217">
        <v>1</v>
      </c>
      <c r="R157" s="217">
        <f>Q157*H157</f>
        <v>8.28</v>
      </c>
      <c r="S157" s="217">
        <v>0</v>
      </c>
      <c r="T157" s="218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9" t="s">
        <v>183</v>
      </c>
      <c r="AT157" s="219" t="s">
        <v>231</v>
      </c>
      <c r="AU157" s="219" t="s">
        <v>82</v>
      </c>
      <c r="AY157" s="20" t="s">
        <v>130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20" t="s">
        <v>80</v>
      </c>
      <c r="BK157" s="220">
        <f>ROUND(I157*H157,2)</f>
        <v>0</v>
      </c>
      <c r="BL157" s="20" t="s">
        <v>137</v>
      </c>
      <c r="BM157" s="219" t="s">
        <v>235</v>
      </c>
    </row>
    <row r="158" spans="1:47" s="2" customFormat="1" ht="12">
      <c r="A158" s="41"/>
      <c r="B158" s="42"/>
      <c r="C158" s="43"/>
      <c r="D158" s="221" t="s">
        <v>139</v>
      </c>
      <c r="E158" s="43"/>
      <c r="F158" s="222" t="s">
        <v>233</v>
      </c>
      <c r="G158" s="43"/>
      <c r="H158" s="43"/>
      <c r="I158" s="223"/>
      <c r="J158" s="43"/>
      <c r="K158" s="43"/>
      <c r="L158" s="47"/>
      <c r="M158" s="224"/>
      <c r="N158" s="225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139</v>
      </c>
      <c r="AU158" s="20" t="s">
        <v>82</v>
      </c>
    </row>
    <row r="159" spans="1:51" s="13" customFormat="1" ht="12">
      <c r="A159" s="13"/>
      <c r="B159" s="228"/>
      <c r="C159" s="229"/>
      <c r="D159" s="221" t="s">
        <v>149</v>
      </c>
      <c r="E159" s="229"/>
      <c r="F159" s="231" t="s">
        <v>236</v>
      </c>
      <c r="G159" s="229"/>
      <c r="H159" s="232">
        <v>8.28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149</v>
      </c>
      <c r="AU159" s="238" t="s">
        <v>82</v>
      </c>
      <c r="AV159" s="13" t="s">
        <v>82</v>
      </c>
      <c r="AW159" s="13" t="s">
        <v>4</v>
      </c>
      <c r="AX159" s="13" t="s">
        <v>80</v>
      </c>
      <c r="AY159" s="238" t="s">
        <v>130</v>
      </c>
    </row>
    <row r="160" spans="1:65" s="2" customFormat="1" ht="16.5" customHeight="1">
      <c r="A160" s="41"/>
      <c r="B160" s="42"/>
      <c r="C160" s="208" t="s">
        <v>8</v>
      </c>
      <c r="D160" s="208" t="s">
        <v>132</v>
      </c>
      <c r="E160" s="209" t="s">
        <v>237</v>
      </c>
      <c r="F160" s="210" t="s">
        <v>238</v>
      </c>
      <c r="G160" s="211" t="s">
        <v>145</v>
      </c>
      <c r="H160" s="212">
        <v>890</v>
      </c>
      <c r="I160" s="213"/>
      <c r="J160" s="214">
        <f>ROUND(I160*H160,2)</f>
        <v>0</v>
      </c>
      <c r="K160" s="210" t="s">
        <v>136</v>
      </c>
      <c r="L160" s="47"/>
      <c r="M160" s="215" t="s">
        <v>19</v>
      </c>
      <c r="N160" s="216" t="s">
        <v>43</v>
      </c>
      <c r="O160" s="87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9" t="s">
        <v>137</v>
      </c>
      <c r="AT160" s="219" t="s">
        <v>132</v>
      </c>
      <c r="AU160" s="219" t="s">
        <v>82</v>
      </c>
      <c r="AY160" s="20" t="s">
        <v>130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20" t="s">
        <v>80</v>
      </c>
      <c r="BK160" s="220">
        <f>ROUND(I160*H160,2)</f>
        <v>0</v>
      </c>
      <c r="BL160" s="20" t="s">
        <v>137</v>
      </c>
      <c r="BM160" s="219" t="s">
        <v>239</v>
      </c>
    </row>
    <row r="161" spans="1:47" s="2" customFormat="1" ht="12">
      <c r="A161" s="41"/>
      <c r="B161" s="42"/>
      <c r="C161" s="43"/>
      <c r="D161" s="221" t="s">
        <v>139</v>
      </c>
      <c r="E161" s="43"/>
      <c r="F161" s="222" t="s">
        <v>240</v>
      </c>
      <c r="G161" s="43"/>
      <c r="H161" s="43"/>
      <c r="I161" s="223"/>
      <c r="J161" s="43"/>
      <c r="K161" s="43"/>
      <c r="L161" s="47"/>
      <c r="M161" s="224"/>
      <c r="N161" s="225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139</v>
      </c>
      <c r="AU161" s="20" t="s">
        <v>82</v>
      </c>
    </row>
    <row r="162" spans="1:47" s="2" customFormat="1" ht="12">
      <c r="A162" s="41"/>
      <c r="B162" s="42"/>
      <c r="C162" s="43"/>
      <c r="D162" s="226" t="s">
        <v>141</v>
      </c>
      <c r="E162" s="43"/>
      <c r="F162" s="227" t="s">
        <v>241</v>
      </c>
      <c r="G162" s="43"/>
      <c r="H162" s="43"/>
      <c r="I162" s="223"/>
      <c r="J162" s="43"/>
      <c r="K162" s="43"/>
      <c r="L162" s="47"/>
      <c r="M162" s="224"/>
      <c r="N162" s="225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141</v>
      </c>
      <c r="AU162" s="20" t="s">
        <v>82</v>
      </c>
    </row>
    <row r="163" spans="1:65" s="2" customFormat="1" ht="16.5" customHeight="1">
      <c r="A163" s="41"/>
      <c r="B163" s="42"/>
      <c r="C163" s="260" t="s">
        <v>242</v>
      </c>
      <c r="D163" s="260" t="s">
        <v>231</v>
      </c>
      <c r="E163" s="261" t="s">
        <v>243</v>
      </c>
      <c r="F163" s="262" t="s">
        <v>244</v>
      </c>
      <c r="G163" s="263" t="s">
        <v>234</v>
      </c>
      <c r="H163" s="264">
        <v>133.5</v>
      </c>
      <c r="I163" s="265"/>
      <c r="J163" s="266">
        <f>ROUND(I163*H163,2)</f>
        <v>0</v>
      </c>
      <c r="K163" s="262" t="s">
        <v>136</v>
      </c>
      <c r="L163" s="267"/>
      <c r="M163" s="268" t="s">
        <v>19</v>
      </c>
      <c r="N163" s="269" t="s">
        <v>43</v>
      </c>
      <c r="O163" s="87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9" t="s">
        <v>183</v>
      </c>
      <c r="AT163" s="219" t="s">
        <v>231</v>
      </c>
      <c r="AU163" s="219" t="s">
        <v>82</v>
      </c>
      <c r="AY163" s="20" t="s">
        <v>130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20" t="s">
        <v>80</v>
      </c>
      <c r="BK163" s="220">
        <f>ROUND(I163*H163,2)</f>
        <v>0</v>
      </c>
      <c r="BL163" s="20" t="s">
        <v>137</v>
      </c>
      <c r="BM163" s="219" t="s">
        <v>245</v>
      </c>
    </row>
    <row r="164" spans="1:47" s="2" customFormat="1" ht="12">
      <c r="A164" s="41"/>
      <c r="B164" s="42"/>
      <c r="C164" s="43"/>
      <c r="D164" s="221" t="s">
        <v>139</v>
      </c>
      <c r="E164" s="43"/>
      <c r="F164" s="222" t="s">
        <v>244</v>
      </c>
      <c r="G164" s="43"/>
      <c r="H164" s="43"/>
      <c r="I164" s="223"/>
      <c r="J164" s="43"/>
      <c r="K164" s="43"/>
      <c r="L164" s="47"/>
      <c r="M164" s="224"/>
      <c r="N164" s="225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139</v>
      </c>
      <c r="AU164" s="20" t="s">
        <v>82</v>
      </c>
    </row>
    <row r="165" spans="1:51" s="13" customFormat="1" ht="12">
      <c r="A165" s="13"/>
      <c r="B165" s="228"/>
      <c r="C165" s="229"/>
      <c r="D165" s="221" t="s">
        <v>149</v>
      </c>
      <c r="E165" s="230" t="s">
        <v>19</v>
      </c>
      <c r="F165" s="231" t="s">
        <v>246</v>
      </c>
      <c r="G165" s="229"/>
      <c r="H165" s="232">
        <v>133.5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149</v>
      </c>
      <c r="AU165" s="238" t="s">
        <v>82</v>
      </c>
      <c r="AV165" s="13" t="s">
        <v>82</v>
      </c>
      <c r="AW165" s="13" t="s">
        <v>33</v>
      </c>
      <c r="AX165" s="13" t="s">
        <v>72</v>
      </c>
      <c r="AY165" s="238" t="s">
        <v>130</v>
      </c>
    </row>
    <row r="166" spans="1:51" s="15" customFormat="1" ht="12">
      <c r="A166" s="15"/>
      <c r="B166" s="249"/>
      <c r="C166" s="250"/>
      <c r="D166" s="221" t="s">
        <v>149</v>
      </c>
      <c r="E166" s="251" t="s">
        <v>19</v>
      </c>
      <c r="F166" s="252" t="s">
        <v>158</v>
      </c>
      <c r="G166" s="250"/>
      <c r="H166" s="253">
        <v>133.5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9" t="s">
        <v>149</v>
      </c>
      <c r="AU166" s="259" t="s">
        <v>82</v>
      </c>
      <c r="AV166" s="15" t="s">
        <v>137</v>
      </c>
      <c r="AW166" s="15" t="s">
        <v>33</v>
      </c>
      <c r="AX166" s="15" t="s">
        <v>80</v>
      </c>
      <c r="AY166" s="259" t="s">
        <v>130</v>
      </c>
    </row>
    <row r="167" spans="1:65" s="2" customFormat="1" ht="16.5" customHeight="1">
      <c r="A167" s="41"/>
      <c r="B167" s="42"/>
      <c r="C167" s="208" t="s">
        <v>247</v>
      </c>
      <c r="D167" s="208" t="s">
        <v>132</v>
      </c>
      <c r="E167" s="209" t="s">
        <v>248</v>
      </c>
      <c r="F167" s="210" t="s">
        <v>249</v>
      </c>
      <c r="G167" s="211" t="s">
        <v>145</v>
      </c>
      <c r="H167" s="212">
        <v>890</v>
      </c>
      <c r="I167" s="213"/>
      <c r="J167" s="214">
        <f>ROUND(I167*H167,2)</f>
        <v>0</v>
      </c>
      <c r="K167" s="210" t="s">
        <v>136</v>
      </c>
      <c r="L167" s="47"/>
      <c r="M167" s="215" t="s">
        <v>19</v>
      </c>
      <c r="N167" s="216" t="s">
        <v>43</v>
      </c>
      <c r="O167" s="87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9" t="s">
        <v>137</v>
      </c>
      <c r="AT167" s="219" t="s">
        <v>132</v>
      </c>
      <c r="AU167" s="219" t="s">
        <v>82</v>
      </c>
      <c r="AY167" s="20" t="s">
        <v>130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20" t="s">
        <v>80</v>
      </c>
      <c r="BK167" s="220">
        <f>ROUND(I167*H167,2)</f>
        <v>0</v>
      </c>
      <c r="BL167" s="20" t="s">
        <v>137</v>
      </c>
      <c r="BM167" s="219" t="s">
        <v>250</v>
      </c>
    </row>
    <row r="168" spans="1:47" s="2" customFormat="1" ht="12">
      <c r="A168" s="41"/>
      <c r="B168" s="42"/>
      <c r="C168" s="43"/>
      <c r="D168" s="221" t="s">
        <v>139</v>
      </c>
      <c r="E168" s="43"/>
      <c r="F168" s="222" t="s">
        <v>251</v>
      </c>
      <c r="G168" s="43"/>
      <c r="H168" s="43"/>
      <c r="I168" s="223"/>
      <c r="J168" s="43"/>
      <c r="K168" s="43"/>
      <c r="L168" s="47"/>
      <c r="M168" s="224"/>
      <c r="N168" s="225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139</v>
      </c>
      <c r="AU168" s="20" t="s">
        <v>82</v>
      </c>
    </row>
    <row r="169" spans="1:47" s="2" customFormat="1" ht="12">
      <c r="A169" s="41"/>
      <c r="B169" s="42"/>
      <c r="C169" s="43"/>
      <c r="D169" s="226" t="s">
        <v>141</v>
      </c>
      <c r="E169" s="43"/>
      <c r="F169" s="227" t="s">
        <v>252</v>
      </c>
      <c r="G169" s="43"/>
      <c r="H169" s="43"/>
      <c r="I169" s="223"/>
      <c r="J169" s="43"/>
      <c r="K169" s="43"/>
      <c r="L169" s="47"/>
      <c r="M169" s="224"/>
      <c r="N169" s="225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141</v>
      </c>
      <c r="AU169" s="20" t="s">
        <v>82</v>
      </c>
    </row>
    <row r="170" spans="1:65" s="2" customFormat="1" ht="16.5" customHeight="1">
      <c r="A170" s="41"/>
      <c r="B170" s="42"/>
      <c r="C170" s="260" t="s">
        <v>253</v>
      </c>
      <c r="D170" s="260" t="s">
        <v>231</v>
      </c>
      <c r="E170" s="261" t="s">
        <v>254</v>
      </c>
      <c r="F170" s="262" t="s">
        <v>255</v>
      </c>
      <c r="G170" s="263" t="s">
        <v>256</v>
      </c>
      <c r="H170" s="264">
        <v>9</v>
      </c>
      <c r="I170" s="265"/>
      <c r="J170" s="266">
        <f>ROUND(I170*H170,2)</f>
        <v>0</v>
      </c>
      <c r="K170" s="262" t="s">
        <v>136</v>
      </c>
      <c r="L170" s="267"/>
      <c r="M170" s="268" t="s">
        <v>19</v>
      </c>
      <c r="N170" s="269" t="s">
        <v>43</v>
      </c>
      <c r="O170" s="87"/>
      <c r="P170" s="217">
        <f>O170*H170</f>
        <v>0</v>
      </c>
      <c r="Q170" s="217">
        <v>0.001</v>
      </c>
      <c r="R170" s="217">
        <f>Q170*H170</f>
        <v>0.009000000000000001</v>
      </c>
      <c r="S170" s="217">
        <v>0</v>
      </c>
      <c r="T170" s="218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9" t="s">
        <v>183</v>
      </c>
      <c r="AT170" s="219" t="s">
        <v>231</v>
      </c>
      <c r="AU170" s="219" t="s">
        <v>82</v>
      </c>
      <c r="AY170" s="20" t="s">
        <v>130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20" t="s">
        <v>80</v>
      </c>
      <c r="BK170" s="220">
        <f>ROUND(I170*H170,2)</f>
        <v>0</v>
      </c>
      <c r="BL170" s="20" t="s">
        <v>137</v>
      </c>
      <c r="BM170" s="219" t="s">
        <v>257</v>
      </c>
    </row>
    <row r="171" spans="1:47" s="2" customFormat="1" ht="12">
      <c r="A171" s="41"/>
      <c r="B171" s="42"/>
      <c r="C171" s="43"/>
      <c r="D171" s="221" t="s">
        <v>139</v>
      </c>
      <c r="E171" s="43"/>
      <c r="F171" s="222" t="s">
        <v>255</v>
      </c>
      <c r="G171" s="43"/>
      <c r="H171" s="43"/>
      <c r="I171" s="223"/>
      <c r="J171" s="43"/>
      <c r="K171" s="43"/>
      <c r="L171" s="47"/>
      <c r="M171" s="224"/>
      <c r="N171" s="225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139</v>
      </c>
      <c r="AU171" s="20" t="s">
        <v>82</v>
      </c>
    </row>
    <row r="172" spans="1:65" s="2" customFormat="1" ht="16.5" customHeight="1">
      <c r="A172" s="41"/>
      <c r="B172" s="42"/>
      <c r="C172" s="208" t="s">
        <v>258</v>
      </c>
      <c r="D172" s="208" t="s">
        <v>132</v>
      </c>
      <c r="E172" s="209" t="s">
        <v>259</v>
      </c>
      <c r="F172" s="210" t="s">
        <v>260</v>
      </c>
      <c r="G172" s="211" t="s">
        <v>145</v>
      </c>
      <c r="H172" s="212">
        <v>185</v>
      </c>
      <c r="I172" s="213"/>
      <c r="J172" s="214">
        <f>ROUND(I172*H172,2)</f>
        <v>0</v>
      </c>
      <c r="K172" s="210" t="s">
        <v>136</v>
      </c>
      <c r="L172" s="47"/>
      <c r="M172" s="215" t="s">
        <v>19</v>
      </c>
      <c r="N172" s="216" t="s">
        <v>43</v>
      </c>
      <c r="O172" s="87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9" t="s">
        <v>137</v>
      </c>
      <c r="AT172" s="219" t="s">
        <v>132</v>
      </c>
      <c r="AU172" s="219" t="s">
        <v>82</v>
      </c>
      <c r="AY172" s="20" t="s">
        <v>130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20" t="s">
        <v>80</v>
      </c>
      <c r="BK172" s="220">
        <f>ROUND(I172*H172,2)</f>
        <v>0</v>
      </c>
      <c r="BL172" s="20" t="s">
        <v>137</v>
      </c>
      <c r="BM172" s="219" t="s">
        <v>261</v>
      </c>
    </row>
    <row r="173" spans="1:47" s="2" customFormat="1" ht="12">
      <c r="A173" s="41"/>
      <c r="B173" s="42"/>
      <c r="C173" s="43"/>
      <c r="D173" s="221" t="s">
        <v>139</v>
      </c>
      <c r="E173" s="43"/>
      <c r="F173" s="222" t="s">
        <v>262</v>
      </c>
      <c r="G173" s="43"/>
      <c r="H173" s="43"/>
      <c r="I173" s="223"/>
      <c r="J173" s="43"/>
      <c r="K173" s="43"/>
      <c r="L173" s="47"/>
      <c r="M173" s="224"/>
      <c r="N173" s="225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139</v>
      </c>
      <c r="AU173" s="20" t="s">
        <v>82</v>
      </c>
    </row>
    <row r="174" spans="1:47" s="2" customFormat="1" ht="12">
      <c r="A174" s="41"/>
      <c r="B174" s="42"/>
      <c r="C174" s="43"/>
      <c r="D174" s="226" t="s">
        <v>141</v>
      </c>
      <c r="E174" s="43"/>
      <c r="F174" s="227" t="s">
        <v>263</v>
      </c>
      <c r="G174" s="43"/>
      <c r="H174" s="43"/>
      <c r="I174" s="223"/>
      <c r="J174" s="43"/>
      <c r="K174" s="43"/>
      <c r="L174" s="47"/>
      <c r="M174" s="224"/>
      <c r="N174" s="225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82</v>
      </c>
    </row>
    <row r="175" spans="1:51" s="13" customFormat="1" ht="12">
      <c r="A175" s="13"/>
      <c r="B175" s="228"/>
      <c r="C175" s="229"/>
      <c r="D175" s="221" t="s">
        <v>149</v>
      </c>
      <c r="E175" s="230" t="s">
        <v>19</v>
      </c>
      <c r="F175" s="231" t="s">
        <v>89</v>
      </c>
      <c r="G175" s="229"/>
      <c r="H175" s="232">
        <v>185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149</v>
      </c>
      <c r="AU175" s="238" t="s">
        <v>82</v>
      </c>
      <c r="AV175" s="13" t="s">
        <v>82</v>
      </c>
      <c r="AW175" s="13" t="s">
        <v>33</v>
      </c>
      <c r="AX175" s="13" t="s">
        <v>72</v>
      </c>
      <c r="AY175" s="238" t="s">
        <v>130</v>
      </c>
    </row>
    <row r="176" spans="1:51" s="15" customFormat="1" ht="12">
      <c r="A176" s="15"/>
      <c r="B176" s="249"/>
      <c r="C176" s="250"/>
      <c r="D176" s="221" t="s">
        <v>149</v>
      </c>
      <c r="E176" s="251" t="s">
        <v>19</v>
      </c>
      <c r="F176" s="252" t="s">
        <v>158</v>
      </c>
      <c r="G176" s="250"/>
      <c r="H176" s="253">
        <v>185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9" t="s">
        <v>149</v>
      </c>
      <c r="AU176" s="259" t="s">
        <v>82</v>
      </c>
      <c r="AV176" s="15" t="s">
        <v>137</v>
      </c>
      <c r="AW176" s="15" t="s">
        <v>33</v>
      </c>
      <c r="AX176" s="15" t="s">
        <v>80</v>
      </c>
      <c r="AY176" s="259" t="s">
        <v>130</v>
      </c>
    </row>
    <row r="177" spans="1:65" s="2" customFormat="1" ht="21.75" customHeight="1">
      <c r="A177" s="41"/>
      <c r="B177" s="42"/>
      <c r="C177" s="208" t="s">
        <v>264</v>
      </c>
      <c r="D177" s="208" t="s">
        <v>132</v>
      </c>
      <c r="E177" s="209" t="s">
        <v>265</v>
      </c>
      <c r="F177" s="210" t="s">
        <v>266</v>
      </c>
      <c r="G177" s="211" t="s">
        <v>135</v>
      </c>
      <c r="H177" s="212">
        <v>140</v>
      </c>
      <c r="I177" s="213"/>
      <c r="J177" s="214">
        <f>ROUND(I177*H177,2)</f>
        <v>0</v>
      </c>
      <c r="K177" s="210" t="s">
        <v>136</v>
      </c>
      <c r="L177" s="47"/>
      <c r="M177" s="215" t="s">
        <v>19</v>
      </c>
      <c r="N177" s="216" t="s">
        <v>43</v>
      </c>
      <c r="O177" s="87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9" t="s">
        <v>137</v>
      </c>
      <c r="AT177" s="219" t="s">
        <v>132</v>
      </c>
      <c r="AU177" s="219" t="s">
        <v>82</v>
      </c>
      <c r="AY177" s="20" t="s">
        <v>130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20" t="s">
        <v>80</v>
      </c>
      <c r="BK177" s="220">
        <f>ROUND(I177*H177,2)</f>
        <v>0</v>
      </c>
      <c r="BL177" s="20" t="s">
        <v>137</v>
      </c>
      <c r="BM177" s="219" t="s">
        <v>267</v>
      </c>
    </row>
    <row r="178" spans="1:47" s="2" customFormat="1" ht="12">
      <c r="A178" s="41"/>
      <c r="B178" s="42"/>
      <c r="C178" s="43"/>
      <c r="D178" s="221" t="s">
        <v>139</v>
      </c>
      <c r="E178" s="43"/>
      <c r="F178" s="222" t="s">
        <v>268</v>
      </c>
      <c r="G178" s="43"/>
      <c r="H178" s="43"/>
      <c r="I178" s="223"/>
      <c r="J178" s="43"/>
      <c r="K178" s="43"/>
      <c r="L178" s="47"/>
      <c r="M178" s="224"/>
      <c r="N178" s="225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139</v>
      </c>
      <c r="AU178" s="20" t="s">
        <v>82</v>
      </c>
    </row>
    <row r="179" spans="1:47" s="2" customFormat="1" ht="12">
      <c r="A179" s="41"/>
      <c r="B179" s="42"/>
      <c r="C179" s="43"/>
      <c r="D179" s="226" t="s">
        <v>141</v>
      </c>
      <c r="E179" s="43"/>
      <c r="F179" s="227" t="s">
        <v>269</v>
      </c>
      <c r="G179" s="43"/>
      <c r="H179" s="43"/>
      <c r="I179" s="223"/>
      <c r="J179" s="43"/>
      <c r="K179" s="43"/>
      <c r="L179" s="47"/>
      <c r="M179" s="224"/>
      <c r="N179" s="225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141</v>
      </c>
      <c r="AU179" s="20" t="s">
        <v>82</v>
      </c>
    </row>
    <row r="180" spans="1:65" s="2" customFormat="1" ht="16.5" customHeight="1">
      <c r="A180" s="41"/>
      <c r="B180" s="42"/>
      <c r="C180" s="208" t="s">
        <v>7</v>
      </c>
      <c r="D180" s="208" t="s">
        <v>132</v>
      </c>
      <c r="E180" s="209" t="s">
        <v>270</v>
      </c>
      <c r="F180" s="210" t="s">
        <v>271</v>
      </c>
      <c r="G180" s="211" t="s">
        <v>135</v>
      </c>
      <c r="H180" s="212">
        <v>140</v>
      </c>
      <c r="I180" s="213"/>
      <c r="J180" s="214">
        <f>ROUND(I180*H180,2)</f>
        <v>0</v>
      </c>
      <c r="K180" s="210" t="s">
        <v>136</v>
      </c>
      <c r="L180" s="47"/>
      <c r="M180" s="215" t="s">
        <v>19</v>
      </c>
      <c r="N180" s="216" t="s">
        <v>43</v>
      </c>
      <c r="O180" s="87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9" t="s">
        <v>137</v>
      </c>
      <c r="AT180" s="219" t="s">
        <v>132</v>
      </c>
      <c r="AU180" s="219" t="s">
        <v>82</v>
      </c>
      <c r="AY180" s="20" t="s">
        <v>130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20" t="s">
        <v>80</v>
      </c>
      <c r="BK180" s="220">
        <f>ROUND(I180*H180,2)</f>
        <v>0</v>
      </c>
      <c r="BL180" s="20" t="s">
        <v>137</v>
      </c>
      <c r="BM180" s="219" t="s">
        <v>272</v>
      </c>
    </row>
    <row r="181" spans="1:47" s="2" customFormat="1" ht="12">
      <c r="A181" s="41"/>
      <c r="B181" s="42"/>
      <c r="C181" s="43"/>
      <c r="D181" s="221" t="s">
        <v>139</v>
      </c>
      <c r="E181" s="43"/>
      <c r="F181" s="222" t="s">
        <v>273</v>
      </c>
      <c r="G181" s="43"/>
      <c r="H181" s="43"/>
      <c r="I181" s="223"/>
      <c r="J181" s="43"/>
      <c r="K181" s="43"/>
      <c r="L181" s="47"/>
      <c r="M181" s="224"/>
      <c r="N181" s="225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139</v>
      </c>
      <c r="AU181" s="20" t="s">
        <v>82</v>
      </c>
    </row>
    <row r="182" spans="1:47" s="2" customFormat="1" ht="12">
      <c r="A182" s="41"/>
      <c r="B182" s="42"/>
      <c r="C182" s="43"/>
      <c r="D182" s="226" t="s">
        <v>141</v>
      </c>
      <c r="E182" s="43"/>
      <c r="F182" s="227" t="s">
        <v>274</v>
      </c>
      <c r="G182" s="43"/>
      <c r="H182" s="43"/>
      <c r="I182" s="223"/>
      <c r="J182" s="43"/>
      <c r="K182" s="43"/>
      <c r="L182" s="47"/>
      <c r="M182" s="224"/>
      <c r="N182" s="225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141</v>
      </c>
      <c r="AU182" s="20" t="s">
        <v>82</v>
      </c>
    </row>
    <row r="183" spans="1:65" s="2" customFormat="1" ht="16.5" customHeight="1">
      <c r="A183" s="41"/>
      <c r="B183" s="42"/>
      <c r="C183" s="260" t="s">
        <v>275</v>
      </c>
      <c r="D183" s="260" t="s">
        <v>231</v>
      </c>
      <c r="E183" s="261" t="s">
        <v>276</v>
      </c>
      <c r="F183" s="262" t="s">
        <v>277</v>
      </c>
      <c r="G183" s="263" t="s">
        <v>135</v>
      </c>
      <c r="H183" s="264">
        <v>140</v>
      </c>
      <c r="I183" s="265"/>
      <c r="J183" s="266">
        <f>ROUND(I183*H183,2)</f>
        <v>0</v>
      </c>
      <c r="K183" s="262" t="s">
        <v>278</v>
      </c>
      <c r="L183" s="267"/>
      <c r="M183" s="268" t="s">
        <v>19</v>
      </c>
      <c r="N183" s="269" t="s">
        <v>43</v>
      </c>
      <c r="O183" s="87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9" t="s">
        <v>183</v>
      </c>
      <c r="AT183" s="219" t="s">
        <v>231</v>
      </c>
      <c r="AU183" s="219" t="s">
        <v>82</v>
      </c>
      <c r="AY183" s="20" t="s">
        <v>130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20" t="s">
        <v>80</v>
      </c>
      <c r="BK183" s="220">
        <f>ROUND(I183*H183,2)</f>
        <v>0</v>
      </c>
      <c r="BL183" s="20" t="s">
        <v>137</v>
      </c>
      <c r="BM183" s="219" t="s">
        <v>279</v>
      </c>
    </row>
    <row r="184" spans="1:47" s="2" customFormat="1" ht="12">
      <c r="A184" s="41"/>
      <c r="B184" s="42"/>
      <c r="C184" s="43"/>
      <c r="D184" s="221" t="s">
        <v>139</v>
      </c>
      <c r="E184" s="43"/>
      <c r="F184" s="222" t="s">
        <v>277</v>
      </c>
      <c r="G184" s="43"/>
      <c r="H184" s="43"/>
      <c r="I184" s="223"/>
      <c r="J184" s="43"/>
      <c r="K184" s="43"/>
      <c r="L184" s="47"/>
      <c r="M184" s="224"/>
      <c r="N184" s="225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139</v>
      </c>
      <c r="AU184" s="20" t="s">
        <v>82</v>
      </c>
    </row>
    <row r="185" spans="1:65" s="2" customFormat="1" ht="16.5" customHeight="1">
      <c r="A185" s="41"/>
      <c r="B185" s="42"/>
      <c r="C185" s="208" t="s">
        <v>280</v>
      </c>
      <c r="D185" s="208" t="s">
        <v>132</v>
      </c>
      <c r="E185" s="209" t="s">
        <v>281</v>
      </c>
      <c r="F185" s="210" t="s">
        <v>282</v>
      </c>
      <c r="G185" s="211" t="s">
        <v>186</v>
      </c>
      <c r="H185" s="212">
        <v>4</v>
      </c>
      <c r="I185" s="213"/>
      <c r="J185" s="214">
        <f>ROUND(I185*H185,2)</f>
        <v>0</v>
      </c>
      <c r="K185" s="210" t="s">
        <v>136</v>
      </c>
      <c r="L185" s="47"/>
      <c r="M185" s="215" t="s">
        <v>19</v>
      </c>
      <c r="N185" s="216" t="s">
        <v>43</v>
      </c>
      <c r="O185" s="87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9" t="s">
        <v>137</v>
      </c>
      <c r="AT185" s="219" t="s">
        <v>132</v>
      </c>
      <c r="AU185" s="219" t="s">
        <v>82</v>
      </c>
      <c r="AY185" s="20" t="s">
        <v>130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20" t="s">
        <v>80</v>
      </c>
      <c r="BK185" s="220">
        <f>ROUND(I185*H185,2)</f>
        <v>0</v>
      </c>
      <c r="BL185" s="20" t="s">
        <v>137</v>
      </c>
      <c r="BM185" s="219" t="s">
        <v>283</v>
      </c>
    </row>
    <row r="186" spans="1:47" s="2" customFormat="1" ht="12">
      <c r="A186" s="41"/>
      <c r="B186" s="42"/>
      <c r="C186" s="43"/>
      <c r="D186" s="221" t="s">
        <v>139</v>
      </c>
      <c r="E186" s="43"/>
      <c r="F186" s="222" t="s">
        <v>284</v>
      </c>
      <c r="G186" s="43"/>
      <c r="H186" s="43"/>
      <c r="I186" s="223"/>
      <c r="J186" s="43"/>
      <c r="K186" s="43"/>
      <c r="L186" s="47"/>
      <c r="M186" s="224"/>
      <c r="N186" s="225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139</v>
      </c>
      <c r="AU186" s="20" t="s">
        <v>82</v>
      </c>
    </row>
    <row r="187" spans="1:47" s="2" customFormat="1" ht="12">
      <c r="A187" s="41"/>
      <c r="B187" s="42"/>
      <c r="C187" s="43"/>
      <c r="D187" s="226" t="s">
        <v>141</v>
      </c>
      <c r="E187" s="43"/>
      <c r="F187" s="227" t="s">
        <v>285</v>
      </c>
      <c r="G187" s="43"/>
      <c r="H187" s="43"/>
      <c r="I187" s="223"/>
      <c r="J187" s="43"/>
      <c r="K187" s="43"/>
      <c r="L187" s="47"/>
      <c r="M187" s="224"/>
      <c r="N187" s="225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141</v>
      </c>
      <c r="AU187" s="20" t="s">
        <v>82</v>
      </c>
    </row>
    <row r="188" spans="1:65" s="2" customFormat="1" ht="16.5" customHeight="1">
      <c r="A188" s="41"/>
      <c r="B188" s="42"/>
      <c r="C188" s="208" t="s">
        <v>286</v>
      </c>
      <c r="D188" s="208" t="s">
        <v>132</v>
      </c>
      <c r="E188" s="209" t="s">
        <v>287</v>
      </c>
      <c r="F188" s="210" t="s">
        <v>288</v>
      </c>
      <c r="G188" s="211" t="s">
        <v>186</v>
      </c>
      <c r="H188" s="212">
        <v>4</v>
      </c>
      <c r="I188" s="213"/>
      <c r="J188" s="214">
        <f>ROUND(I188*H188,2)</f>
        <v>0</v>
      </c>
      <c r="K188" s="210" t="s">
        <v>136</v>
      </c>
      <c r="L188" s="47"/>
      <c r="M188" s="215" t="s">
        <v>19</v>
      </c>
      <c r="N188" s="216" t="s">
        <v>43</v>
      </c>
      <c r="O188" s="87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9" t="s">
        <v>137</v>
      </c>
      <c r="AT188" s="219" t="s">
        <v>132</v>
      </c>
      <c r="AU188" s="219" t="s">
        <v>82</v>
      </c>
      <c r="AY188" s="20" t="s">
        <v>130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20" t="s">
        <v>80</v>
      </c>
      <c r="BK188" s="220">
        <f>ROUND(I188*H188,2)</f>
        <v>0</v>
      </c>
      <c r="BL188" s="20" t="s">
        <v>137</v>
      </c>
      <c r="BM188" s="219" t="s">
        <v>289</v>
      </c>
    </row>
    <row r="189" spans="1:47" s="2" customFormat="1" ht="12">
      <c r="A189" s="41"/>
      <c r="B189" s="42"/>
      <c r="C189" s="43"/>
      <c r="D189" s="221" t="s">
        <v>139</v>
      </c>
      <c r="E189" s="43"/>
      <c r="F189" s="222" t="s">
        <v>290</v>
      </c>
      <c r="G189" s="43"/>
      <c r="H189" s="43"/>
      <c r="I189" s="223"/>
      <c r="J189" s="43"/>
      <c r="K189" s="43"/>
      <c r="L189" s="47"/>
      <c r="M189" s="224"/>
      <c r="N189" s="225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139</v>
      </c>
      <c r="AU189" s="20" t="s">
        <v>82</v>
      </c>
    </row>
    <row r="190" spans="1:47" s="2" customFormat="1" ht="12">
      <c r="A190" s="41"/>
      <c r="B190" s="42"/>
      <c r="C190" s="43"/>
      <c r="D190" s="226" t="s">
        <v>141</v>
      </c>
      <c r="E190" s="43"/>
      <c r="F190" s="227" t="s">
        <v>291</v>
      </c>
      <c r="G190" s="43"/>
      <c r="H190" s="43"/>
      <c r="I190" s="223"/>
      <c r="J190" s="43"/>
      <c r="K190" s="43"/>
      <c r="L190" s="47"/>
      <c r="M190" s="224"/>
      <c r="N190" s="225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141</v>
      </c>
      <c r="AU190" s="20" t="s">
        <v>82</v>
      </c>
    </row>
    <row r="191" spans="1:63" s="12" customFormat="1" ht="22.8" customHeight="1">
      <c r="A191" s="12"/>
      <c r="B191" s="192"/>
      <c r="C191" s="193"/>
      <c r="D191" s="194" t="s">
        <v>71</v>
      </c>
      <c r="E191" s="206" t="s">
        <v>150</v>
      </c>
      <c r="F191" s="206" t="s">
        <v>292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SUM(P192:P195)</f>
        <v>0</v>
      </c>
      <c r="Q191" s="200"/>
      <c r="R191" s="201">
        <f>SUM(R192:R195)</f>
        <v>0</v>
      </c>
      <c r="S191" s="200"/>
      <c r="T191" s="202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3" t="s">
        <v>80</v>
      </c>
      <c r="AT191" s="204" t="s">
        <v>71</v>
      </c>
      <c r="AU191" s="204" t="s">
        <v>80</v>
      </c>
      <c r="AY191" s="203" t="s">
        <v>130</v>
      </c>
      <c r="BK191" s="205">
        <f>SUM(BK192:BK195)</f>
        <v>0</v>
      </c>
    </row>
    <row r="192" spans="1:65" s="2" customFormat="1" ht="16.5" customHeight="1">
      <c r="A192" s="41"/>
      <c r="B192" s="42"/>
      <c r="C192" s="208" t="s">
        <v>293</v>
      </c>
      <c r="D192" s="208" t="s">
        <v>132</v>
      </c>
      <c r="E192" s="209" t="s">
        <v>294</v>
      </c>
      <c r="F192" s="210" t="s">
        <v>295</v>
      </c>
      <c r="G192" s="211" t="s">
        <v>296</v>
      </c>
      <c r="H192" s="212">
        <v>6</v>
      </c>
      <c r="I192" s="213"/>
      <c r="J192" s="214">
        <f>ROUND(I192*H192,2)</f>
        <v>0</v>
      </c>
      <c r="K192" s="210" t="s">
        <v>136</v>
      </c>
      <c r="L192" s="47"/>
      <c r="M192" s="215" t="s">
        <v>19</v>
      </c>
      <c r="N192" s="216" t="s">
        <v>43</v>
      </c>
      <c r="O192" s="87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9" t="s">
        <v>137</v>
      </c>
      <c r="AT192" s="219" t="s">
        <v>132</v>
      </c>
      <c r="AU192" s="219" t="s">
        <v>82</v>
      </c>
      <c r="AY192" s="20" t="s">
        <v>130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20" t="s">
        <v>80</v>
      </c>
      <c r="BK192" s="220">
        <f>ROUND(I192*H192,2)</f>
        <v>0</v>
      </c>
      <c r="BL192" s="20" t="s">
        <v>137</v>
      </c>
      <c r="BM192" s="219" t="s">
        <v>297</v>
      </c>
    </row>
    <row r="193" spans="1:47" s="2" customFormat="1" ht="12">
      <c r="A193" s="41"/>
      <c r="B193" s="42"/>
      <c r="C193" s="43"/>
      <c r="D193" s="221" t="s">
        <v>139</v>
      </c>
      <c r="E193" s="43"/>
      <c r="F193" s="222" t="s">
        <v>298</v>
      </c>
      <c r="G193" s="43"/>
      <c r="H193" s="43"/>
      <c r="I193" s="223"/>
      <c r="J193" s="43"/>
      <c r="K193" s="43"/>
      <c r="L193" s="47"/>
      <c r="M193" s="224"/>
      <c r="N193" s="225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139</v>
      </c>
      <c r="AU193" s="20" t="s">
        <v>82</v>
      </c>
    </row>
    <row r="194" spans="1:47" s="2" customFormat="1" ht="12">
      <c r="A194" s="41"/>
      <c r="B194" s="42"/>
      <c r="C194" s="43"/>
      <c r="D194" s="226" t="s">
        <v>141</v>
      </c>
      <c r="E194" s="43"/>
      <c r="F194" s="227" t="s">
        <v>299</v>
      </c>
      <c r="G194" s="43"/>
      <c r="H194" s="43"/>
      <c r="I194" s="223"/>
      <c r="J194" s="43"/>
      <c r="K194" s="43"/>
      <c r="L194" s="47"/>
      <c r="M194" s="224"/>
      <c r="N194" s="225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141</v>
      </c>
      <c r="AU194" s="20" t="s">
        <v>82</v>
      </c>
    </row>
    <row r="195" spans="1:51" s="13" customFormat="1" ht="12">
      <c r="A195" s="13"/>
      <c r="B195" s="228"/>
      <c r="C195" s="229"/>
      <c r="D195" s="221" t="s">
        <v>149</v>
      </c>
      <c r="E195" s="230" t="s">
        <v>19</v>
      </c>
      <c r="F195" s="231" t="s">
        <v>300</v>
      </c>
      <c r="G195" s="229"/>
      <c r="H195" s="232">
        <v>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149</v>
      </c>
      <c r="AU195" s="238" t="s">
        <v>82</v>
      </c>
      <c r="AV195" s="13" t="s">
        <v>82</v>
      </c>
      <c r="AW195" s="13" t="s">
        <v>33</v>
      </c>
      <c r="AX195" s="13" t="s">
        <v>80</v>
      </c>
      <c r="AY195" s="238" t="s">
        <v>130</v>
      </c>
    </row>
    <row r="196" spans="1:63" s="12" customFormat="1" ht="22.8" customHeight="1">
      <c r="A196" s="12"/>
      <c r="B196" s="192"/>
      <c r="C196" s="193"/>
      <c r="D196" s="194" t="s">
        <v>71</v>
      </c>
      <c r="E196" s="206" t="s">
        <v>137</v>
      </c>
      <c r="F196" s="206" t="s">
        <v>301</v>
      </c>
      <c r="G196" s="193"/>
      <c r="H196" s="193"/>
      <c r="I196" s="196"/>
      <c r="J196" s="207">
        <f>BK196</f>
        <v>0</v>
      </c>
      <c r="K196" s="193"/>
      <c r="L196" s="198"/>
      <c r="M196" s="199"/>
      <c r="N196" s="200"/>
      <c r="O196" s="200"/>
      <c r="P196" s="201">
        <f>SUM(P197:P204)</f>
        <v>0</v>
      </c>
      <c r="Q196" s="200"/>
      <c r="R196" s="201">
        <f>SUM(R197:R204)</f>
        <v>1.7395084</v>
      </c>
      <c r="S196" s="200"/>
      <c r="T196" s="202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3" t="s">
        <v>80</v>
      </c>
      <c r="AT196" s="204" t="s">
        <v>71</v>
      </c>
      <c r="AU196" s="204" t="s">
        <v>80</v>
      </c>
      <c r="AY196" s="203" t="s">
        <v>130</v>
      </c>
      <c r="BK196" s="205">
        <f>SUM(BK197:BK204)</f>
        <v>0</v>
      </c>
    </row>
    <row r="197" spans="1:65" s="2" customFormat="1" ht="16.5" customHeight="1">
      <c r="A197" s="41"/>
      <c r="B197" s="42"/>
      <c r="C197" s="208" t="s">
        <v>302</v>
      </c>
      <c r="D197" s="208" t="s">
        <v>132</v>
      </c>
      <c r="E197" s="209" t="s">
        <v>303</v>
      </c>
      <c r="F197" s="210" t="s">
        <v>304</v>
      </c>
      <c r="G197" s="211" t="s">
        <v>186</v>
      </c>
      <c r="H197" s="212">
        <v>0.92</v>
      </c>
      <c r="I197" s="213"/>
      <c r="J197" s="214">
        <f>ROUND(I197*H197,2)</f>
        <v>0</v>
      </c>
      <c r="K197" s="210" t="s">
        <v>136</v>
      </c>
      <c r="L197" s="47"/>
      <c r="M197" s="215" t="s">
        <v>19</v>
      </c>
      <c r="N197" s="216" t="s">
        <v>43</v>
      </c>
      <c r="O197" s="87"/>
      <c r="P197" s="217">
        <f>O197*H197</f>
        <v>0</v>
      </c>
      <c r="Q197" s="217">
        <v>1.89077</v>
      </c>
      <c r="R197" s="217">
        <f>Q197*H197</f>
        <v>1.7395084</v>
      </c>
      <c r="S197" s="217">
        <v>0</v>
      </c>
      <c r="T197" s="218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9" t="s">
        <v>137</v>
      </c>
      <c r="AT197" s="219" t="s">
        <v>132</v>
      </c>
      <c r="AU197" s="219" t="s">
        <v>82</v>
      </c>
      <c r="AY197" s="20" t="s">
        <v>130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20" t="s">
        <v>80</v>
      </c>
      <c r="BK197" s="220">
        <f>ROUND(I197*H197,2)</f>
        <v>0</v>
      </c>
      <c r="BL197" s="20" t="s">
        <v>137</v>
      </c>
      <c r="BM197" s="219" t="s">
        <v>305</v>
      </c>
    </row>
    <row r="198" spans="1:47" s="2" customFormat="1" ht="12">
      <c r="A198" s="41"/>
      <c r="B198" s="42"/>
      <c r="C198" s="43"/>
      <c r="D198" s="221" t="s">
        <v>139</v>
      </c>
      <c r="E198" s="43"/>
      <c r="F198" s="222" t="s">
        <v>306</v>
      </c>
      <c r="G198" s="43"/>
      <c r="H198" s="43"/>
      <c r="I198" s="223"/>
      <c r="J198" s="43"/>
      <c r="K198" s="43"/>
      <c r="L198" s="47"/>
      <c r="M198" s="224"/>
      <c r="N198" s="225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139</v>
      </c>
      <c r="AU198" s="20" t="s">
        <v>82</v>
      </c>
    </row>
    <row r="199" spans="1:47" s="2" customFormat="1" ht="12">
      <c r="A199" s="41"/>
      <c r="B199" s="42"/>
      <c r="C199" s="43"/>
      <c r="D199" s="226" t="s">
        <v>141</v>
      </c>
      <c r="E199" s="43"/>
      <c r="F199" s="227" t="s">
        <v>307</v>
      </c>
      <c r="G199" s="43"/>
      <c r="H199" s="43"/>
      <c r="I199" s="223"/>
      <c r="J199" s="43"/>
      <c r="K199" s="43"/>
      <c r="L199" s="47"/>
      <c r="M199" s="224"/>
      <c r="N199" s="225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141</v>
      </c>
      <c r="AU199" s="20" t="s">
        <v>82</v>
      </c>
    </row>
    <row r="200" spans="1:51" s="14" customFormat="1" ht="12">
      <c r="A200" s="14"/>
      <c r="B200" s="239"/>
      <c r="C200" s="240"/>
      <c r="D200" s="221" t="s">
        <v>149</v>
      </c>
      <c r="E200" s="241" t="s">
        <v>19</v>
      </c>
      <c r="F200" s="242" t="s">
        <v>156</v>
      </c>
      <c r="G200" s="240"/>
      <c r="H200" s="241" t="s">
        <v>19</v>
      </c>
      <c r="I200" s="243"/>
      <c r="J200" s="240"/>
      <c r="K200" s="240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149</v>
      </c>
      <c r="AU200" s="248" t="s">
        <v>82</v>
      </c>
      <c r="AV200" s="14" t="s">
        <v>80</v>
      </c>
      <c r="AW200" s="14" t="s">
        <v>33</v>
      </c>
      <c r="AX200" s="14" t="s">
        <v>72</v>
      </c>
      <c r="AY200" s="248" t="s">
        <v>130</v>
      </c>
    </row>
    <row r="201" spans="1:51" s="13" customFormat="1" ht="12">
      <c r="A201" s="13"/>
      <c r="B201" s="228"/>
      <c r="C201" s="229"/>
      <c r="D201" s="221" t="s">
        <v>149</v>
      </c>
      <c r="E201" s="230" t="s">
        <v>19</v>
      </c>
      <c r="F201" s="231" t="s">
        <v>308</v>
      </c>
      <c r="G201" s="229"/>
      <c r="H201" s="232">
        <v>0.12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149</v>
      </c>
      <c r="AU201" s="238" t="s">
        <v>82</v>
      </c>
      <c r="AV201" s="13" t="s">
        <v>82</v>
      </c>
      <c r="AW201" s="13" t="s">
        <v>33</v>
      </c>
      <c r="AX201" s="13" t="s">
        <v>72</v>
      </c>
      <c r="AY201" s="238" t="s">
        <v>130</v>
      </c>
    </row>
    <row r="202" spans="1:51" s="14" customFormat="1" ht="12">
      <c r="A202" s="14"/>
      <c r="B202" s="239"/>
      <c r="C202" s="240"/>
      <c r="D202" s="221" t="s">
        <v>149</v>
      </c>
      <c r="E202" s="241" t="s">
        <v>19</v>
      </c>
      <c r="F202" s="242" t="s">
        <v>197</v>
      </c>
      <c r="G202" s="240"/>
      <c r="H202" s="241" t="s">
        <v>19</v>
      </c>
      <c r="I202" s="243"/>
      <c r="J202" s="240"/>
      <c r="K202" s="240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149</v>
      </c>
      <c r="AU202" s="248" t="s">
        <v>82</v>
      </c>
      <c r="AV202" s="14" t="s">
        <v>80</v>
      </c>
      <c r="AW202" s="14" t="s">
        <v>33</v>
      </c>
      <c r="AX202" s="14" t="s">
        <v>72</v>
      </c>
      <c r="AY202" s="248" t="s">
        <v>130</v>
      </c>
    </row>
    <row r="203" spans="1:51" s="13" customFormat="1" ht="12">
      <c r="A203" s="13"/>
      <c r="B203" s="228"/>
      <c r="C203" s="229"/>
      <c r="D203" s="221" t="s">
        <v>149</v>
      </c>
      <c r="E203" s="230" t="s">
        <v>19</v>
      </c>
      <c r="F203" s="231" t="s">
        <v>309</v>
      </c>
      <c r="G203" s="229"/>
      <c r="H203" s="232">
        <v>0.8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149</v>
      </c>
      <c r="AU203" s="238" t="s">
        <v>82</v>
      </c>
      <c r="AV203" s="13" t="s">
        <v>82</v>
      </c>
      <c r="AW203" s="13" t="s">
        <v>33</v>
      </c>
      <c r="AX203" s="13" t="s">
        <v>72</v>
      </c>
      <c r="AY203" s="238" t="s">
        <v>130</v>
      </c>
    </row>
    <row r="204" spans="1:51" s="15" customFormat="1" ht="12">
      <c r="A204" s="15"/>
      <c r="B204" s="249"/>
      <c r="C204" s="250"/>
      <c r="D204" s="221" t="s">
        <v>149</v>
      </c>
      <c r="E204" s="251" t="s">
        <v>19</v>
      </c>
      <c r="F204" s="252" t="s">
        <v>158</v>
      </c>
      <c r="G204" s="250"/>
      <c r="H204" s="253">
        <v>0.92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9" t="s">
        <v>149</v>
      </c>
      <c r="AU204" s="259" t="s">
        <v>82</v>
      </c>
      <c r="AV204" s="15" t="s">
        <v>137</v>
      </c>
      <c r="AW204" s="15" t="s">
        <v>33</v>
      </c>
      <c r="AX204" s="15" t="s">
        <v>80</v>
      </c>
      <c r="AY204" s="259" t="s">
        <v>130</v>
      </c>
    </row>
    <row r="205" spans="1:63" s="12" customFormat="1" ht="22.8" customHeight="1">
      <c r="A205" s="12"/>
      <c r="B205" s="192"/>
      <c r="C205" s="193"/>
      <c r="D205" s="194" t="s">
        <v>71</v>
      </c>
      <c r="E205" s="206" t="s">
        <v>164</v>
      </c>
      <c r="F205" s="206" t="s">
        <v>310</v>
      </c>
      <c r="G205" s="193"/>
      <c r="H205" s="193"/>
      <c r="I205" s="196"/>
      <c r="J205" s="207">
        <f>BK205</f>
        <v>0</v>
      </c>
      <c r="K205" s="193"/>
      <c r="L205" s="198"/>
      <c r="M205" s="199"/>
      <c r="N205" s="200"/>
      <c r="O205" s="200"/>
      <c r="P205" s="201">
        <f>SUM(P206:P266)</f>
        <v>0</v>
      </c>
      <c r="Q205" s="200"/>
      <c r="R205" s="201">
        <f>SUM(R206:R266)</f>
        <v>0.62199</v>
      </c>
      <c r="S205" s="200"/>
      <c r="T205" s="202">
        <f>SUM(T206:T266)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3" t="s">
        <v>80</v>
      </c>
      <c r="AT205" s="204" t="s">
        <v>71</v>
      </c>
      <c r="AU205" s="204" t="s">
        <v>80</v>
      </c>
      <c r="AY205" s="203" t="s">
        <v>130</v>
      </c>
      <c r="BK205" s="205">
        <f>SUM(BK206:BK266)</f>
        <v>0</v>
      </c>
    </row>
    <row r="206" spans="1:65" s="2" customFormat="1" ht="16.5" customHeight="1">
      <c r="A206" s="41"/>
      <c r="B206" s="42"/>
      <c r="C206" s="208" t="s">
        <v>311</v>
      </c>
      <c r="D206" s="208" t="s">
        <v>132</v>
      </c>
      <c r="E206" s="209" t="s">
        <v>312</v>
      </c>
      <c r="F206" s="210" t="s">
        <v>313</v>
      </c>
      <c r="G206" s="211" t="s">
        <v>145</v>
      </c>
      <c r="H206" s="212">
        <v>185</v>
      </c>
      <c r="I206" s="213"/>
      <c r="J206" s="214">
        <f>ROUND(I206*H206,2)</f>
        <v>0</v>
      </c>
      <c r="K206" s="210" t="s">
        <v>136</v>
      </c>
      <c r="L206" s="47"/>
      <c r="M206" s="215" t="s">
        <v>19</v>
      </c>
      <c r="N206" s="216" t="s">
        <v>43</v>
      </c>
      <c r="O206" s="87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9" t="s">
        <v>137</v>
      </c>
      <c r="AT206" s="219" t="s">
        <v>132</v>
      </c>
      <c r="AU206" s="219" t="s">
        <v>82</v>
      </c>
      <c r="AY206" s="20" t="s">
        <v>130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20" t="s">
        <v>80</v>
      </c>
      <c r="BK206" s="220">
        <f>ROUND(I206*H206,2)</f>
        <v>0</v>
      </c>
      <c r="BL206" s="20" t="s">
        <v>137</v>
      </c>
      <c r="BM206" s="219" t="s">
        <v>314</v>
      </c>
    </row>
    <row r="207" spans="1:47" s="2" customFormat="1" ht="12">
      <c r="A207" s="41"/>
      <c r="B207" s="42"/>
      <c r="C207" s="43"/>
      <c r="D207" s="221" t="s">
        <v>139</v>
      </c>
      <c r="E207" s="43"/>
      <c r="F207" s="222" t="s">
        <v>315</v>
      </c>
      <c r="G207" s="43"/>
      <c r="H207" s="43"/>
      <c r="I207" s="223"/>
      <c r="J207" s="43"/>
      <c r="K207" s="43"/>
      <c r="L207" s="47"/>
      <c r="M207" s="224"/>
      <c r="N207" s="225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139</v>
      </c>
      <c r="AU207" s="20" t="s">
        <v>82</v>
      </c>
    </row>
    <row r="208" spans="1:47" s="2" customFormat="1" ht="12">
      <c r="A208" s="41"/>
      <c r="B208" s="42"/>
      <c r="C208" s="43"/>
      <c r="D208" s="226" t="s">
        <v>141</v>
      </c>
      <c r="E208" s="43"/>
      <c r="F208" s="227" t="s">
        <v>316</v>
      </c>
      <c r="G208" s="43"/>
      <c r="H208" s="43"/>
      <c r="I208" s="223"/>
      <c r="J208" s="43"/>
      <c r="K208" s="43"/>
      <c r="L208" s="47"/>
      <c r="M208" s="224"/>
      <c r="N208" s="225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141</v>
      </c>
      <c r="AU208" s="20" t="s">
        <v>82</v>
      </c>
    </row>
    <row r="209" spans="1:51" s="13" customFormat="1" ht="12">
      <c r="A209" s="13"/>
      <c r="B209" s="228"/>
      <c r="C209" s="229"/>
      <c r="D209" s="221" t="s">
        <v>149</v>
      </c>
      <c r="E209" s="230" t="s">
        <v>19</v>
      </c>
      <c r="F209" s="231" t="s">
        <v>89</v>
      </c>
      <c r="G209" s="229"/>
      <c r="H209" s="232">
        <v>185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8" t="s">
        <v>149</v>
      </c>
      <c r="AU209" s="238" t="s">
        <v>82</v>
      </c>
      <c r="AV209" s="13" t="s">
        <v>82</v>
      </c>
      <c r="AW209" s="13" t="s">
        <v>33</v>
      </c>
      <c r="AX209" s="13" t="s">
        <v>72</v>
      </c>
      <c r="AY209" s="238" t="s">
        <v>130</v>
      </c>
    </row>
    <row r="210" spans="1:51" s="15" customFormat="1" ht="12">
      <c r="A210" s="15"/>
      <c r="B210" s="249"/>
      <c r="C210" s="250"/>
      <c r="D210" s="221" t="s">
        <v>149</v>
      </c>
      <c r="E210" s="251" t="s">
        <v>19</v>
      </c>
      <c r="F210" s="252" t="s">
        <v>158</v>
      </c>
      <c r="G210" s="250"/>
      <c r="H210" s="253">
        <v>185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9" t="s">
        <v>149</v>
      </c>
      <c r="AU210" s="259" t="s">
        <v>82</v>
      </c>
      <c r="AV210" s="15" t="s">
        <v>137</v>
      </c>
      <c r="AW210" s="15" t="s">
        <v>33</v>
      </c>
      <c r="AX210" s="15" t="s">
        <v>80</v>
      </c>
      <c r="AY210" s="259" t="s">
        <v>130</v>
      </c>
    </row>
    <row r="211" spans="1:65" s="2" customFormat="1" ht="16.5" customHeight="1">
      <c r="A211" s="41"/>
      <c r="B211" s="42"/>
      <c r="C211" s="208" t="s">
        <v>317</v>
      </c>
      <c r="D211" s="208" t="s">
        <v>132</v>
      </c>
      <c r="E211" s="209" t="s">
        <v>318</v>
      </c>
      <c r="F211" s="210" t="s">
        <v>319</v>
      </c>
      <c r="G211" s="211" t="s">
        <v>145</v>
      </c>
      <c r="H211" s="212">
        <v>185</v>
      </c>
      <c r="I211" s="213"/>
      <c r="J211" s="214">
        <f>ROUND(I211*H211,2)</f>
        <v>0</v>
      </c>
      <c r="K211" s="210" t="s">
        <v>136</v>
      </c>
      <c r="L211" s="47"/>
      <c r="M211" s="215" t="s">
        <v>19</v>
      </c>
      <c r="N211" s="216" t="s">
        <v>43</v>
      </c>
      <c r="O211" s="87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9" t="s">
        <v>137</v>
      </c>
      <c r="AT211" s="219" t="s">
        <v>132</v>
      </c>
      <c r="AU211" s="219" t="s">
        <v>82</v>
      </c>
      <c r="AY211" s="20" t="s">
        <v>130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20" t="s">
        <v>80</v>
      </c>
      <c r="BK211" s="220">
        <f>ROUND(I211*H211,2)</f>
        <v>0</v>
      </c>
      <c r="BL211" s="20" t="s">
        <v>137</v>
      </c>
      <c r="BM211" s="219" t="s">
        <v>320</v>
      </c>
    </row>
    <row r="212" spans="1:47" s="2" customFormat="1" ht="12">
      <c r="A212" s="41"/>
      <c r="B212" s="42"/>
      <c r="C212" s="43"/>
      <c r="D212" s="221" t="s">
        <v>139</v>
      </c>
      <c r="E212" s="43"/>
      <c r="F212" s="222" t="s">
        <v>321</v>
      </c>
      <c r="G212" s="43"/>
      <c r="H212" s="43"/>
      <c r="I212" s="223"/>
      <c r="J212" s="43"/>
      <c r="K212" s="43"/>
      <c r="L212" s="47"/>
      <c r="M212" s="224"/>
      <c r="N212" s="225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139</v>
      </c>
      <c r="AU212" s="20" t="s">
        <v>82</v>
      </c>
    </row>
    <row r="213" spans="1:47" s="2" customFormat="1" ht="12">
      <c r="A213" s="41"/>
      <c r="B213" s="42"/>
      <c r="C213" s="43"/>
      <c r="D213" s="226" t="s">
        <v>141</v>
      </c>
      <c r="E213" s="43"/>
      <c r="F213" s="227" t="s">
        <v>322</v>
      </c>
      <c r="G213" s="43"/>
      <c r="H213" s="43"/>
      <c r="I213" s="223"/>
      <c r="J213" s="43"/>
      <c r="K213" s="43"/>
      <c r="L213" s="47"/>
      <c r="M213" s="224"/>
      <c r="N213" s="225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141</v>
      </c>
      <c r="AU213" s="20" t="s">
        <v>82</v>
      </c>
    </row>
    <row r="214" spans="1:51" s="13" customFormat="1" ht="12">
      <c r="A214" s="13"/>
      <c r="B214" s="228"/>
      <c r="C214" s="229"/>
      <c r="D214" s="221" t="s">
        <v>149</v>
      </c>
      <c r="E214" s="230" t="s">
        <v>19</v>
      </c>
      <c r="F214" s="231" t="s">
        <v>89</v>
      </c>
      <c r="G214" s="229"/>
      <c r="H214" s="232">
        <v>185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149</v>
      </c>
      <c r="AU214" s="238" t="s">
        <v>82</v>
      </c>
      <c r="AV214" s="13" t="s">
        <v>82</v>
      </c>
      <c r="AW214" s="13" t="s">
        <v>33</v>
      </c>
      <c r="AX214" s="13" t="s">
        <v>72</v>
      </c>
      <c r="AY214" s="238" t="s">
        <v>130</v>
      </c>
    </row>
    <row r="215" spans="1:51" s="15" customFormat="1" ht="12">
      <c r="A215" s="15"/>
      <c r="B215" s="249"/>
      <c r="C215" s="250"/>
      <c r="D215" s="221" t="s">
        <v>149</v>
      </c>
      <c r="E215" s="251" t="s">
        <v>19</v>
      </c>
      <c r="F215" s="252" t="s">
        <v>158</v>
      </c>
      <c r="G215" s="250"/>
      <c r="H215" s="253">
        <v>185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9" t="s">
        <v>149</v>
      </c>
      <c r="AU215" s="259" t="s">
        <v>82</v>
      </c>
      <c r="AV215" s="15" t="s">
        <v>137</v>
      </c>
      <c r="AW215" s="15" t="s">
        <v>33</v>
      </c>
      <c r="AX215" s="15" t="s">
        <v>80</v>
      </c>
      <c r="AY215" s="259" t="s">
        <v>130</v>
      </c>
    </row>
    <row r="216" spans="1:65" s="2" customFormat="1" ht="16.5" customHeight="1">
      <c r="A216" s="41"/>
      <c r="B216" s="42"/>
      <c r="C216" s="208" t="s">
        <v>323</v>
      </c>
      <c r="D216" s="208" t="s">
        <v>132</v>
      </c>
      <c r="E216" s="209" t="s">
        <v>324</v>
      </c>
      <c r="F216" s="210" t="s">
        <v>325</v>
      </c>
      <c r="G216" s="211" t="s">
        <v>145</v>
      </c>
      <c r="H216" s="212">
        <v>2125</v>
      </c>
      <c r="I216" s="213"/>
      <c r="J216" s="214">
        <f>ROUND(I216*H216,2)</f>
        <v>0</v>
      </c>
      <c r="K216" s="210" t="s">
        <v>136</v>
      </c>
      <c r="L216" s="47"/>
      <c r="M216" s="215" t="s">
        <v>19</v>
      </c>
      <c r="N216" s="216" t="s">
        <v>43</v>
      </c>
      <c r="O216" s="87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9" t="s">
        <v>137</v>
      </c>
      <c r="AT216" s="219" t="s">
        <v>132</v>
      </c>
      <c r="AU216" s="219" t="s">
        <v>82</v>
      </c>
      <c r="AY216" s="20" t="s">
        <v>130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20" t="s">
        <v>80</v>
      </c>
      <c r="BK216" s="220">
        <f>ROUND(I216*H216,2)</f>
        <v>0</v>
      </c>
      <c r="BL216" s="20" t="s">
        <v>137</v>
      </c>
      <c r="BM216" s="219" t="s">
        <v>326</v>
      </c>
    </row>
    <row r="217" spans="1:47" s="2" customFormat="1" ht="12">
      <c r="A217" s="41"/>
      <c r="B217" s="42"/>
      <c r="C217" s="43"/>
      <c r="D217" s="221" t="s">
        <v>139</v>
      </c>
      <c r="E217" s="43"/>
      <c r="F217" s="222" t="s">
        <v>327</v>
      </c>
      <c r="G217" s="43"/>
      <c r="H217" s="43"/>
      <c r="I217" s="223"/>
      <c r="J217" s="43"/>
      <c r="K217" s="43"/>
      <c r="L217" s="47"/>
      <c r="M217" s="224"/>
      <c r="N217" s="225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139</v>
      </c>
      <c r="AU217" s="20" t="s">
        <v>82</v>
      </c>
    </row>
    <row r="218" spans="1:47" s="2" customFormat="1" ht="12">
      <c r="A218" s="41"/>
      <c r="B218" s="42"/>
      <c r="C218" s="43"/>
      <c r="D218" s="226" t="s">
        <v>141</v>
      </c>
      <c r="E218" s="43"/>
      <c r="F218" s="227" t="s">
        <v>328</v>
      </c>
      <c r="G218" s="43"/>
      <c r="H218" s="43"/>
      <c r="I218" s="223"/>
      <c r="J218" s="43"/>
      <c r="K218" s="43"/>
      <c r="L218" s="47"/>
      <c r="M218" s="224"/>
      <c r="N218" s="225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141</v>
      </c>
      <c r="AU218" s="20" t="s">
        <v>82</v>
      </c>
    </row>
    <row r="219" spans="1:51" s="13" customFormat="1" ht="12">
      <c r="A219" s="13"/>
      <c r="B219" s="228"/>
      <c r="C219" s="229"/>
      <c r="D219" s="221" t="s">
        <v>149</v>
      </c>
      <c r="E219" s="230" t="s">
        <v>19</v>
      </c>
      <c r="F219" s="231" t="s">
        <v>91</v>
      </c>
      <c r="G219" s="229"/>
      <c r="H219" s="232">
        <v>2125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149</v>
      </c>
      <c r="AU219" s="238" t="s">
        <v>82</v>
      </c>
      <c r="AV219" s="13" t="s">
        <v>82</v>
      </c>
      <c r="AW219" s="13" t="s">
        <v>33</v>
      </c>
      <c r="AX219" s="13" t="s">
        <v>72</v>
      </c>
      <c r="AY219" s="238" t="s">
        <v>130</v>
      </c>
    </row>
    <row r="220" spans="1:51" s="15" customFormat="1" ht="12">
      <c r="A220" s="15"/>
      <c r="B220" s="249"/>
      <c r="C220" s="250"/>
      <c r="D220" s="221" t="s">
        <v>149</v>
      </c>
      <c r="E220" s="251" t="s">
        <v>19</v>
      </c>
      <c r="F220" s="252" t="s">
        <v>158</v>
      </c>
      <c r="G220" s="250"/>
      <c r="H220" s="253">
        <v>2125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9" t="s">
        <v>149</v>
      </c>
      <c r="AU220" s="259" t="s">
        <v>82</v>
      </c>
      <c r="AV220" s="15" t="s">
        <v>137</v>
      </c>
      <c r="AW220" s="15" t="s">
        <v>33</v>
      </c>
      <c r="AX220" s="15" t="s">
        <v>80</v>
      </c>
      <c r="AY220" s="259" t="s">
        <v>130</v>
      </c>
    </row>
    <row r="221" spans="1:65" s="2" customFormat="1" ht="16.5" customHeight="1">
      <c r="A221" s="41"/>
      <c r="B221" s="42"/>
      <c r="C221" s="208" t="s">
        <v>329</v>
      </c>
      <c r="D221" s="208" t="s">
        <v>132</v>
      </c>
      <c r="E221" s="209" t="s">
        <v>330</v>
      </c>
      <c r="F221" s="210" t="s">
        <v>331</v>
      </c>
      <c r="G221" s="211" t="s">
        <v>145</v>
      </c>
      <c r="H221" s="212">
        <v>185</v>
      </c>
      <c r="I221" s="213"/>
      <c r="J221" s="214">
        <f>ROUND(I221*H221,2)</f>
        <v>0</v>
      </c>
      <c r="K221" s="210" t="s">
        <v>136</v>
      </c>
      <c r="L221" s="47"/>
      <c r="M221" s="215" t="s">
        <v>19</v>
      </c>
      <c r="N221" s="216" t="s">
        <v>43</v>
      </c>
      <c r="O221" s="87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9" t="s">
        <v>137</v>
      </c>
      <c r="AT221" s="219" t="s">
        <v>132</v>
      </c>
      <c r="AU221" s="219" t="s">
        <v>82</v>
      </c>
      <c r="AY221" s="20" t="s">
        <v>130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20" t="s">
        <v>80</v>
      </c>
      <c r="BK221" s="220">
        <f>ROUND(I221*H221,2)</f>
        <v>0</v>
      </c>
      <c r="BL221" s="20" t="s">
        <v>137</v>
      </c>
      <c r="BM221" s="219" t="s">
        <v>332</v>
      </c>
    </row>
    <row r="222" spans="1:47" s="2" customFormat="1" ht="12">
      <c r="A222" s="41"/>
      <c r="B222" s="42"/>
      <c r="C222" s="43"/>
      <c r="D222" s="221" t="s">
        <v>139</v>
      </c>
      <c r="E222" s="43"/>
      <c r="F222" s="222" t="s">
        <v>333</v>
      </c>
      <c r="G222" s="43"/>
      <c r="H222" s="43"/>
      <c r="I222" s="223"/>
      <c r="J222" s="43"/>
      <c r="K222" s="43"/>
      <c r="L222" s="47"/>
      <c r="M222" s="224"/>
      <c r="N222" s="225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139</v>
      </c>
      <c r="AU222" s="20" t="s">
        <v>82</v>
      </c>
    </row>
    <row r="223" spans="1:47" s="2" customFormat="1" ht="12">
      <c r="A223" s="41"/>
      <c r="B223" s="42"/>
      <c r="C223" s="43"/>
      <c r="D223" s="226" t="s">
        <v>141</v>
      </c>
      <c r="E223" s="43"/>
      <c r="F223" s="227" t="s">
        <v>334</v>
      </c>
      <c r="G223" s="43"/>
      <c r="H223" s="43"/>
      <c r="I223" s="223"/>
      <c r="J223" s="43"/>
      <c r="K223" s="43"/>
      <c r="L223" s="47"/>
      <c r="M223" s="224"/>
      <c r="N223" s="225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141</v>
      </c>
      <c r="AU223" s="20" t="s">
        <v>82</v>
      </c>
    </row>
    <row r="224" spans="1:51" s="13" customFormat="1" ht="12">
      <c r="A224" s="13"/>
      <c r="B224" s="228"/>
      <c r="C224" s="229"/>
      <c r="D224" s="221" t="s">
        <v>149</v>
      </c>
      <c r="E224" s="230" t="s">
        <v>19</v>
      </c>
      <c r="F224" s="231" t="s">
        <v>89</v>
      </c>
      <c r="G224" s="229"/>
      <c r="H224" s="232">
        <v>185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8" t="s">
        <v>149</v>
      </c>
      <c r="AU224" s="238" t="s">
        <v>82</v>
      </c>
      <c r="AV224" s="13" t="s">
        <v>82</v>
      </c>
      <c r="AW224" s="13" t="s">
        <v>33</v>
      </c>
      <c r="AX224" s="13" t="s">
        <v>72</v>
      </c>
      <c r="AY224" s="238" t="s">
        <v>130</v>
      </c>
    </row>
    <row r="225" spans="1:51" s="15" customFormat="1" ht="12">
      <c r="A225" s="15"/>
      <c r="B225" s="249"/>
      <c r="C225" s="250"/>
      <c r="D225" s="221" t="s">
        <v>149</v>
      </c>
      <c r="E225" s="251" t="s">
        <v>19</v>
      </c>
      <c r="F225" s="252" t="s">
        <v>158</v>
      </c>
      <c r="G225" s="250"/>
      <c r="H225" s="253">
        <v>185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9" t="s">
        <v>149</v>
      </c>
      <c r="AU225" s="259" t="s">
        <v>82</v>
      </c>
      <c r="AV225" s="15" t="s">
        <v>137</v>
      </c>
      <c r="AW225" s="15" t="s">
        <v>33</v>
      </c>
      <c r="AX225" s="15" t="s">
        <v>80</v>
      </c>
      <c r="AY225" s="259" t="s">
        <v>130</v>
      </c>
    </row>
    <row r="226" spans="1:65" s="2" customFormat="1" ht="21.75" customHeight="1">
      <c r="A226" s="41"/>
      <c r="B226" s="42"/>
      <c r="C226" s="208" t="s">
        <v>335</v>
      </c>
      <c r="D226" s="208" t="s">
        <v>132</v>
      </c>
      <c r="E226" s="209" t="s">
        <v>336</v>
      </c>
      <c r="F226" s="210" t="s">
        <v>337</v>
      </c>
      <c r="G226" s="211" t="s">
        <v>145</v>
      </c>
      <c r="H226" s="212">
        <v>1.5</v>
      </c>
      <c r="I226" s="213"/>
      <c r="J226" s="214">
        <f>ROUND(I226*H226,2)</f>
        <v>0</v>
      </c>
      <c r="K226" s="210" t="s">
        <v>136</v>
      </c>
      <c r="L226" s="47"/>
      <c r="M226" s="215" t="s">
        <v>19</v>
      </c>
      <c r="N226" s="216" t="s">
        <v>43</v>
      </c>
      <c r="O226" s="87"/>
      <c r="P226" s="217">
        <f>O226*H226</f>
        <v>0</v>
      </c>
      <c r="Q226" s="217">
        <v>0.285</v>
      </c>
      <c r="R226" s="217">
        <f>Q226*H226</f>
        <v>0.4275</v>
      </c>
      <c r="S226" s="217">
        <v>0</v>
      </c>
      <c r="T226" s="218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9" t="s">
        <v>137</v>
      </c>
      <c r="AT226" s="219" t="s">
        <v>132</v>
      </c>
      <c r="AU226" s="219" t="s">
        <v>82</v>
      </c>
      <c r="AY226" s="20" t="s">
        <v>130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20" t="s">
        <v>80</v>
      </c>
      <c r="BK226" s="220">
        <f>ROUND(I226*H226,2)</f>
        <v>0</v>
      </c>
      <c r="BL226" s="20" t="s">
        <v>137</v>
      </c>
      <c r="BM226" s="219" t="s">
        <v>338</v>
      </c>
    </row>
    <row r="227" spans="1:47" s="2" customFormat="1" ht="12">
      <c r="A227" s="41"/>
      <c r="B227" s="42"/>
      <c r="C227" s="43"/>
      <c r="D227" s="221" t="s">
        <v>139</v>
      </c>
      <c r="E227" s="43"/>
      <c r="F227" s="222" t="s">
        <v>339</v>
      </c>
      <c r="G227" s="43"/>
      <c r="H227" s="43"/>
      <c r="I227" s="223"/>
      <c r="J227" s="43"/>
      <c r="K227" s="43"/>
      <c r="L227" s="47"/>
      <c r="M227" s="224"/>
      <c r="N227" s="225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139</v>
      </c>
      <c r="AU227" s="20" t="s">
        <v>82</v>
      </c>
    </row>
    <row r="228" spans="1:47" s="2" customFormat="1" ht="12">
      <c r="A228" s="41"/>
      <c r="B228" s="42"/>
      <c r="C228" s="43"/>
      <c r="D228" s="226" t="s">
        <v>141</v>
      </c>
      <c r="E228" s="43"/>
      <c r="F228" s="227" t="s">
        <v>340</v>
      </c>
      <c r="G228" s="43"/>
      <c r="H228" s="43"/>
      <c r="I228" s="223"/>
      <c r="J228" s="43"/>
      <c r="K228" s="43"/>
      <c r="L228" s="47"/>
      <c r="M228" s="224"/>
      <c r="N228" s="225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141</v>
      </c>
      <c r="AU228" s="20" t="s">
        <v>82</v>
      </c>
    </row>
    <row r="229" spans="1:51" s="14" customFormat="1" ht="12">
      <c r="A229" s="14"/>
      <c r="B229" s="239"/>
      <c r="C229" s="240"/>
      <c r="D229" s="221" t="s">
        <v>149</v>
      </c>
      <c r="E229" s="241" t="s">
        <v>19</v>
      </c>
      <c r="F229" s="242" t="s">
        <v>156</v>
      </c>
      <c r="G229" s="240"/>
      <c r="H229" s="241" t="s">
        <v>19</v>
      </c>
      <c r="I229" s="243"/>
      <c r="J229" s="240"/>
      <c r="K229" s="240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149</v>
      </c>
      <c r="AU229" s="248" t="s">
        <v>82</v>
      </c>
      <c r="AV229" s="14" t="s">
        <v>80</v>
      </c>
      <c r="AW229" s="14" t="s">
        <v>33</v>
      </c>
      <c r="AX229" s="14" t="s">
        <v>72</v>
      </c>
      <c r="AY229" s="248" t="s">
        <v>130</v>
      </c>
    </row>
    <row r="230" spans="1:51" s="13" customFormat="1" ht="12">
      <c r="A230" s="13"/>
      <c r="B230" s="228"/>
      <c r="C230" s="229"/>
      <c r="D230" s="221" t="s">
        <v>149</v>
      </c>
      <c r="E230" s="230" t="s">
        <v>19</v>
      </c>
      <c r="F230" s="231" t="s">
        <v>157</v>
      </c>
      <c r="G230" s="229"/>
      <c r="H230" s="232">
        <v>1.5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149</v>
      </c>
      <c r="AU230" s="238" t="s">
        <v>82</v>
      </c>
      <c r="AV230" s="13" t="s">
        <v>82</v>
      </c>
      <c r="AW230" s="13" t="s">
        <v>33</v>
      </c>
      <c r="AX230" s="13" t="s">
        <v>72</v>
      </c>
      <c r="AY230" s="238" t="s">
        <v>130</v>
      </c>
    </row>
    <row r="231" spans="1:51" s="15" customFormat="1" ht="12">
      <c r="A231" s="15"/>
      <c r="B231" s="249"/>
      <c r="C231" s="250"/>
      <c r="D231" s="221" t="s">
        <v>149</v>
      </c>
      <c r="E231" s="251" t="s">
        <v>19</v>
      </c>
      <c r="F231" s="252" t="s">
        <v>158</v>
      </c>
      <c r="G231" s="250"/>
      <c r="H231" s="253">
        <v>1.5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9" t="s">
        <v>149</v>
      </c>
      <c r="AU231" s="259" t="s">
        <v>82</v>
      </c>
      <c r="AV231" s="15" t="s">
        <v>137</v>
      </c>
      <c r="AW231" s="15" t="s">
        <v>33</v>
      </c>
      <c r="AX231" s="15" t="s">
        <v>80</v>
      </c>
      <c r="AY231" s="259" t="s">
        <v>130</v>
      </c>
    </row>
    <row r="232" spans="1:65" s="2" customFormat="1" ht="16.5" customHeight="1">
      <c r="A232" s="41"/>
      <c r="B232" s="42"/>
      <c r="C232" s="208" t="s">
        <v>341</v>
      </c>
      <c r="D232" s="208" t="s">
        <v>132</v>
      </c>
      <c r="E232" s="209" t="s">
        <v>342</v>
      </c>
      <c r="F232" s="210" t="s">
        <v>343</v>
      </c>
      <c r="G232" s="211" t="s">
        <v>186</v>
      </c>
      <c r="H232" s="212">
        <v>66.2</v>
      </c>
      <c r="I232" s="213"/>
      <c r="J232" s="214">
        <f>ROUND(I232*H232,2)</f>
        <v>0</v>
      </c>
      <c r="K232" s="210" t="s">
        <v>136</v>
      </c>
      <c r="L232" s="47"/>
      <c r="M232" s="215" t="s">
        <v>19</v>
      </c>
      <c r="N232" s="216" t="s">
        <v>43</v>
      </c>
      <c r="O232" s="87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9" t="s">
        <v>137</v>
      </c>
      <c r="AT232" s="219" t="s">
        <v>132</v>
      </c>
      <c r="AU232" s="219" t="s">
        <v>82</v>
      </c>
      <c r="AY232" s="20" t="s">
        <v>130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20" t="s">
        <v>80</v>
      </c>
      <c r="BK232" s="220">
        <f>ROUND(I232*H232,2)</f>
        <v>0</v>
      </c>
      <c r="BL232" s="20" t="s">
        <v>137</v>
      </c>
      <c r="BM232" s="219" t="s">
        <v>344</v>
      </c>
    </row>
    <row r="233" spans="1:47" s="2" customFormat="1" ht="12">
      <c r="A233" s="41"/>
      <c r="B233" s="42"/>
      <c r="C233" s="43"/>
      <c r="D233" s="221" t="s">
        <v>139</v>
      </c>
      <c r="E233" s="43"/>
      <c r="F233" s="222" t="s">
        <v>345</v>
      </c>
      <c r="G233" s="43"/>
      <c r="H233" s="43"/>
      <c r="I233" s="223"/>
      <c r="J233" s="43"/>
      <c r="K233" s="43"/>
      <c r="L233" s="47"/>
      <c r="M233" s="224"/>
      <c r="N233" s="225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139</v>
      </c>
      <c r="AU233" s="20" t="s">
        <v>82</v>
      </c>
    </row>
    <row r="234" spans="1:47" s="2" customFormat="1" ht="12">
      <c r="A234" s="41"/>
      <c r="B234" s="42"/>
      <c r="C234" s="43"/>
      <c r="D234" s="226" t="s">
        <v>141</v>
      </c>
      <c r="E234" s="43"/>
      <c r="F234" s="227" t="s">
        <v>346</v>
      </c>
      <c r="G234" s="43"/>
      <c r="H234" s="43"/>
      <c r="I234" s="223"/>
      <c r="J234" s="43"/>
      <c r="K234" s="43"/>
      <c r="L234" s="47"/>
      <c r="M234" s="224"/>
      <c r="N234" s="225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141</v>
      </c>
      <c r="AU234" s="20" t="s">
        <v>82</v>
      </c>
    </row>
    <row r="235" spans="1:51" s="13" customFormat="1" ht="12">
      <c r="A235" s="13"/>
      <c r="B235" s="228"/>
      <c r="C235" s="229"/>
      <c r="D235" s="221" t="s">
        <v>149</v>
      </c>
      <c r="E235" s="230" t="s">
        <v>19</v>
      </c>
      <c r="F235" s="231" t="s">
        <v>347</v>
      </c>
      <c r="G235" s="229"/>
      <c r="H235" s="232">
        <v>41.2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8" t="s">
        <v>149</v>
      </c>
      <c r="AU235" s="238" t="s">
        <v>82</v>
      </c>
      <c r="AV235" s="13" t="s">
        <v>82</v>
      </c>
      <c r="AW235" s="13" t="s">
        <v>33</v>
      </c>
      <c r="AX235" s="13" t="s">
        <v>72</v>
      </c>
      <c r="AY235" s="238" t="s">
        <v>130</v>
      </c>
    </row>
    <row r="236" spans="1:51" s="13" customFormat="1" ht="12">
      <c r="A236" s="13"/>
      <c r="B236" s="228"/>
      <c r="C236" s="229"/>
      <c r="D236" s="221" t="s">
        <v>149</v>
      </c>
      <c r="E236" s="230" t="s">
        <v>19</v>
      </c>
      <c r="F236" s="231" t="s">
        <v>348</v>
      </c>
      <c r="G236" s="229"/>
      <c r="H236" s="232">
        <v>25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149</v>
      </c>
      <c r="AU236" s="238" t="s">
        <v>82</v>
      </c>
      <c r="AV236" s="13" t="s">
        <v>82</v>
      </c>
      <c r="AW236" s="13" t="s">
        <v>33</v>
      </c>
      <c r="AX236" s="13" t="s">
        <v>72</v>
      </c>
      <c r="AY236" s="238" t="s">
        <v>130</v>
      </c>
    </row>
    <row r="237" spans="1:51" s="15" customFormat="1" ht="12">
      <c r="A237" s="15"/>
      <c r="B237" s="249"/>
      <c r="C237" s="250"/>
      <c r="D237" s="221" t="s">
        <v>149</v>
      </c>
      <c r="E237" s="251" t="s">
        <v>19</v>
      </c>
      <c r="F237" s="252" t="s">
        <v>158</v>
      </c>
      <c r="G237" s="250"/>
      <c r="H237" s="253">
        <v>66.2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9" t="s">
        <v>149</v>
      </c>
      <c r="AU237" s="259" t="s">
        <v>82</v>
      </c>
      <c r="AV237" s="15" t="s">
        <v>137</v>
      </c>
      <c r="AW237" s="15" t="s">
        <v>33</v>
      </c>
      <c r="AX237" s="15" t="s">
        <v>80</v>
      </c>
      <c r="AY237" s="259" t="s">
        <v>130</v>
      </c>
    </row>
    <row r="238" spans="1:65" s="2" customFormat="1" ht="21.75" customHeight="1">
      <c r="A238" s="41"/>
      <c r="B238" s="42"/>
      <c r="C238" s="208" t="s">
        <v>349</v>
      </c>
      <c r="D238" s="208" t="s">
        <v>132</v>
      </c>
      <c r="E238" s="209" t="s">
        <v>350</v>
      </c>
      <c r="F238" s="210" t="s">
        <v>351</v>
      </c>
      <c r="G238" s="211" t="s">
        <v>145</v>
      </c>
      <c r="H238" s="212">
        <v>1.5</v>
      </c>
      <c r="I238" s="213"/>
      <c r="J238" s="214">
        <f>ROUND(I238*H238,2)</f>
        <v>0</v>
      </c>
      <c r="K238" s="210" t="s">
        <v>136</v>
      </c>
      <c r="L238" s="47"/>
      <c r="M238" s="215" t="s">
        <v>19</v>
      </c>
      <c r="N238" s="216" t="s">
        <v>43</v>
      </c>
      <c r="O238" s="87"/>
      <c r="P238" s="217">
        <f>O238*H238</f>
        <v>0</v>
      </c>
      <c r="Q238" s="217">
        <v>0.12966</v>
      </c>
      <c r="R238" s="217">
        <f>Q238*H238</f>
        <v>0.19449</v>
      </c>
      <c r="S238" s="217">
        <v>0</v>
      </c>
      <c r="T238" s="218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9" t="s">
        <v>137</v>
      </c>
      <c r="AT238" s="219" t="s">
        <v>132</v>
      </c>
      <c r="AU238" s="219" t="s">
        <v>82</v>
      </c>
      <c r="AY238" s="20" t="s">
        <v>130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20" t="s">
        <v>80</v>
      </c>
      <c r="BK238" s="220">
        <f>ROUND(I238*H238,2)</f>
        <v>0</v>
      </c>
      <c r="BL238" s="20" t="s">
        <v>137</v>
      </c>
      <c r="BM238" s="219" t="s">
        <v>352</v>
      </c>
    </row>
    <row r="239" spans="1:47" s="2" customFormat="1" ht="12">
      <c r="A239" s="41"/>
      <c r="B239" s="42"/>
      <c r="C239" s="43"/>
      <c r="D239" s="221" t="s">
        <v>139</v>
      </c>
      <c r="E239" s="43"/>
      <c r="F239" s="222" t="s">
        <v>353</v>
      </c>
      <c r="G239" s="43"/>
      <c r="H239" s="43"/>
      <c r="I239" s="223"/>
      <c r="J239" s="43"/>
      <c r="K239" s="43"/>
      <c r="L239" s="47"/>
      <c r="M239" s="224"/>
      <c r="N239" s="225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139</v>
      </c>
      <c r="AU239" s="20" t="s">
        <v>82</v>
      </c>
    </row>
    <row r="240" spans="1:47" s="2" customFormat="1" ht="12">
      <c r="A240" s="41"/>
      <c r="B240" s="42"/>
      <c r="C240" s="43"/>
      <c r="D240" s="226" t="s">
        <v>141</v>
      </c>
      <c r="E240" s="43"/>
      <c r="F240" s="227" t="s">
        <v>354</v>
      </c>
      <c r="G240" s="43"/>
      <c r="H240" s="43"/>
      <c r="I240" s="223"/>
      <c r="J240" s="43"/>
      <c r="K240" s="43"/>
      <c r="L240" s="47"/>
      <c r="M240" s="224"/>
      <c r="N240" s="225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141</v>
      </c>
      <c r="AU240" s="20" t="s">
        <v>82</v>
      </c>
    </row>
    <row r="241" spans="1:65" s="2" customFormat="1" ht="16.5" customHeight="1">
      <c r="A241" s="41"/>
      <c r="B241" s="42"/>
      <c r="C241" s="208" t="s">
        <v>355</v>
      </c>
      <c r="D241" s="208" t="s">
        <v>132</v>
      </c>
      <c r="E241" s="209" t="s">
        <v>356</v>
      </c>
      <c r="F241" s="210" t="s">
        <v>357</v>
      </c>
      <c r="G241" s="211" t="s">
        <v>145</v>
      </c>
      <c r="H241" s="212">
        <v>2310</v>
      </c>
      <c r="I241" s="213"/>
      <c r="J241" s="214">
        <f>ROUND(I241*H241,2)</f>
        <v>0</v>
      </c>
      <c r="K241" s="210" t="s">
        <v>136</v>
      </c>
      <c r="L241" s="47"/>
      <c r="M241" s="215" t="s">
        <v>19</v>
      </c>
      <c r="N241" s="216" t="s">
        <v>43</v>
      </c>
      <c r="O241" s="87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9" t="s">
        <v>137</v>
      </c>
      <c r="AT241" s="219" t="s">
        <v>132</v>
      </c>
      <c r="AU241" s="219" t="s">
        <v>82</v>
      </c>
      <c r="AY241" s="20" t="s">
        <v>130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20" t="s">
        <v>80</v>
      </c>
      <c r="BK241" s="220">
        <f>ROUND(I241*H241,2)</f>
        <v>0</v>
      </c>
      <c r="BL241" s="20" t="s">
        <v>137</v>
      </c>
      <c r="BM241" s="219" t="s">
        <v>358</v>
      </c>
    </row>
    <row r="242" spans="1:47" s="2" customFormat="1" ht="12">
      <c r="A242" s="41"/>
      <c r="B242" s="42"/>
      <c r="C242" s="43"/>
      <c r="D242" s="221" t="s">
        <v>139</v>
      </c>
      <c r="E242" s="43"/>
      <c r="F242" s="222" t="s">
        <v>359</v>
      </c>
      <c r="G242" s="43"/>
      <c r="H242" s="43"/>
      <c r="I242" s="223"/>
      <c r="J242" s="43"/>
      <c r="K242" s="43"/>
      <c r="L242" s="47"/>
      <c r="M242" s="224"/>
      <c r="N242" s="225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139</v>
      </c>
      <c r="AU242" s="20" t="s">
        <v>82</v>
      </c>
    </row>
    <row r="243" spans="1:47" s="2" customFormat="1" ht="12">
      <c r="A243" s="41"/>
      <c r="B243" s="42"/>
      <c r="C243" s="43"/>
      <c r="D243" s="226" t="s">
        <v>141</v>
      </c>
      <c r="E243" s="43"/>
      <c r="F243" s="227" t="s">
        <v>360</v>
      </c>
      <c r="G243" s="43"/>
      <c r="H243" s="43"/>
      <c r="I243" s="223"/>
      <c r="J243" s="43"/>
      <c r="K243" s="43"/>
      <c r="L243" s="47"/>
      <c r="M243" s="224"/>
      <c r="N243" s="225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141</v>
      </c>
      <c r="AU243" s="20" t="s">
        <v>82</v>
      </c>
    </row>
    <row r="244" spans="1:51" s="13" customFormat="1" ht="12">
      <c r="A244" s="13"/>
      <c r="B244" s="228"/>
      <c r="C244" s="229"/>
      <c r="D244" s="221" t="s">
        <v>149</v>
      </c>
      <c r="E244" s="230" t="s">
        <v>19</v>
      </c>
      <c r="F244" s="231" t="s">
        <v>89</v>
      </c>
      <c r="G244" s="229"/>
      <c r="H244" s="232">
        <v>185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149</v>
      </c>
      <c r="AU244" s="238" t="s">
        <v>82</v>
      </c>
      <c r="AV244" s="13" t="s">
        <v>82</v>
      </c>
      <c r="AW244" s="13" t="s">
        <v>33</v>
      </c>
      <c r="AX244" s="13" t="s">
        <v>72</v>
      </c>
      <c r="AY244" s="238" t="s">
        <v>130</v>
      </c>
    </row>
    <row r="245" spans="1:51" s="13" customFormat="1" ht="12">
      <c r="A245" s="13"/>
      <c r="B245" s="228"/>
      <c r="C245" s="229"/>
      <c r="D245" s="221" t="s">
        <v>149</v>
      </c>
      <c r="E245" s="230" t="s">
        <v>19</v>
      </c>
      <c r="F245" s="231" t="s">
        <v>91</v>
      </c>
      <c r="G245" s="229"/>
      <c r="H245" s="232">
        <v>2125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8" t="s">
        <v>149</v>
      </c>
      <c r="AU245" s="238" t="s">
        <v>82</v>
      </c>
      <c r="AV245" s="13" t="s">
        <v>82</v>
      </c>
      <c r="AW245" s="13" t="s">
        <v>33</v>
      </c>
      <c r="AX245" s="13" t="s">
        <v>72</v>
      </c>
      <c r="AY245" s="238" t="s">
        <v>130</v>
      </c>
    </row>
    <row r="246" spans="1:51" s="15" customFormat="1" ht="12">
      <c r="A246" s="15"/>
      <c r="B246" s="249"/>
      <c r="C246" s="250"/>
      <c r="D246" s="221" t="s">
        <v>149</v>
      </c>
      <c r="E246" s="251" t="s">
        <v>19</v>
      </c>
      <c r="F246" s="252" t="s">
        <v>158</v>
      </c>
      <c r="G246" s="250"/>
      <c r="H246" s="253">
        <v>2310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9" t="s">
        <v>149</v>
      </c>
      <c r="AU246" s="259" t="s">
        <v>82</v>
      </c>
      <c r="AV246" s="15" t="s">
        <v>137</v>
      </c>
      <c r="AW246" s="15" t="s">
        <v>33</v>
      </c>
      <c r="AX246" s="15" t="s">
        <v>80</v>
      </c>
      <c r="AY246" s="259" t="s">
        <v>130</v>
      </c>
    </row>
    <row r="247" spans="1:65" s="2" customFormat="1" ht="16.5" customHeight="1">
      <c r="A247" s="41"/>
      <c r="B247" s="42"/>
      <c r="C247" s="208" t="s">
        <v>361</v>
      </c>
      <c r="D247" s="208" t="s">
        <v>132</v>
      </c>
      <c r="E247" s="209" t="s">
        <v>362</v>
      </c>
      <c r="F247" s="210" t="s">
        <v>363</v>
      </c>
      <c r="G247" s="211" t="s">
        <v>145</v>
      </c>
      <c r="H247" s="212">
        <v>2495</v>
      </c>
      <c r="I247" s="213"/>
      <c r="J247" s="214">
        <f>ROUND(I247*H247,2)</f>
        <v>0</v>
      </c>
      <c r="K247" s="210" t="s">
        <v>136</v>
      </c>
      <c r="L247" s="47"/>
      <c r="M247" s="215" t="s">
        <v>19</v>
      </c>
      <c r="N247" s="216" t="s">
        <v>43</v>
      </c>
      <c r="O247" s="87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9" t="s">
        <v>137</v>
      </c>
      <c r="AT247" s="219" t="s">
        <v>132</v>
      </c>
      <c r="AU247" s="219" t="s">
        <v>82</v>
      </c>
      <c r="AY247" s="20" t="s">
        <v>130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0" t="s">
        <v>80</v>
      </c>
      <c r="BK247" s="220">
        <f>ROUND(I247*H247,2)</f>
        <v>0</v>
      </c>
      <c r="BL247" s="20" t="s">
        <v>137</v>
      </c>
      <c r="BM247" s="219" t="s">
        <v>364</v>
      </c>
    </row>
    <row r="248" spans="1:47" s="2" customFormat="1" ht="12">
      <c r="A248" s="41"/>
      <c r="B248" s="42"/>
      <c r="C248" s="43"/>
      <c r="D248" s="221" t="s">
        <v>139</v>
      </c>
      <c r="E248" s="43"/>
      <c r="F248" s="222" t="s">
        <v>365</v>
      </c>
      <c r="G248" s="43"/>
      <c r="H248" s="43"/>
      <c r="I248" s="223"/>
      <c r="J248" s="43"/>
      <c r="K248" s="43"/>
      <c r="L248" s="47"/>
      <c r="M248" s="224"/>
      <c r="N248" s="225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139</v>
      </c>
      <c r="AU248" s="20" t="s">
        <v>82</v>
      </c>
    </row>
    <row r="249" spans="1:47" s="2" customFormat="1" ht="12">
      <c r="A249" s="41"/>
      <c r="B249" s="42"/>
      <c r="C249" s="43"/>
      <c r="D249" s="226" t="s">
        <v>141</v>
      </c>
      <c r="E249" s="43"/>
      <c r="F249" s="227" t="s">
        <v>366</v>
      </c>
      <c r="G249" s="43"/>
      <c r="H249" s="43"/>
      <c r="I249" s="223"/>
      <c r="J249" s="43"/>
      <c r="K249" s="43"/>
      <c r="L249" s="47"/>
      <c r="M249" s="224"/>
      <c r="N249" s="225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141</v>
      </c>
      <c r="AU249" s="20" t="s">
        <v>82</v>
      </c>
    </row>
    <row r="250" spans="1:51" s="13" customFormat="1" ht="12">
      <c r="A250" s="13"/>
      <c r="B250" s="228"/>
      <c r="C250" s="229"/>
      <c r="D250" s="221" t="s">
        <v>149</v>
      </c>
      <c r="E250" s="230" t="s">
        <v>19</v>
      </c>
      <c r="F250" s="231" t="s">
        <v>367</v>
      </c>
      <c r="G250" s="229"/>
      <c r="H250" s="232">
        <v>370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149</v>
      </c>
      <c r="AU250" s="238" t="s">
        <v>82</v>
      </c>
      <c r="AV250" s="13" t="s">
        <v>82</v>
      </c>
      <c r="AW250" s="13" t="s">
        <v>33</v>
      </c>
      <c r="AX250" s="13" t="s">
        <v>72</v>
      </c>
      <c r="AY250" s="238" t="s">
        <v>130</v>
      </c>
    </row>
    <row r="251" spans="1:51" s="13" customFormat="1" ht="12">
      <c r="A251" s="13"/>
      <c r="B251" s="228"/>
      <c r="C251" s="229"/>
      <c r="D251" s="221" t="s">
        <v>149</v>
      </c>
      <c r="E251" s="230" t="s">
        <v>19</v>
      </c>
      <c r="F251" s="231" t="s">
        <v>91</v>
      </c>
      <c r="G251" s="229"/>
      <c r="H251" s="232">
        <v>2125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8" t="s">
        <v>149</v>
      </c>
      <c r="AU251" s="238" t="s">
        <v>82</v>
      </c>
      <c r="AV251" s="13" t="s">
        <v>82</v>
      </c>
      <c r="AW251" s="13" t="s">
        <v>33</v>
      </c>
      <c r="AX251" s="13" t="s">
        <v>72</v>
      </c>
      <c r="AY251" s="238" t="s">
        <v>130</v>
      </c>
    </row>
    <row r="252" spans="1:51" s="15" customFormat="1" ht="12">
      <c r="A252" s="15"/>
      <c r="B252" s="249"/>
      <c r="C252" s="250"/>
      <c r="D252" s="221" t="s">
        <v>149</v>
      </c>
      <c r="E252" s="251" t="s">
        <v>19</v>
      </c>
      <c r="F252" s="252" t="s">
        <v>158</v>
      </c>
      <c r="G252" s="250"/>
      <c r="H252" s="253">
        <v>2495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9" t="s">
        <v>149</v>
      </c>
      <c r="AU252" s="259" t="s">
        <v>82</v>
      </c>
      <c r="AV252" s="15" t="s">
        <v>137</v>
      </c>
      <c r="AW252" s="15" t="s">
        <v>33</v>
      </c>
      <c r="AX252" s="15" t="s">
        <v>80</v>
      </c>
      <c r="AY252" s="259" t="s">
        <v>130</v>
      </c>
    </row>
    <row r="253" spans="1:65" s="2" customFormat="1" ht="21.75" customHeight="1">
      <c r="A253" s="41"/>
      <c r="B253" s="42"/>
      <c r="C253" s="208" t="s">
        <v>368</v>
      </c>
      <c r="D253" s="208" t="s">
        <v>132</v>
      </c>
      <c r="E253" s="209" t="s">
        <v>369</v>
      </c>
      <c r="F253" s="210" t="s">
        <v>370</v>
      </c>
      <c r="G253" s="211" t="s">
        <v>145</v>
      </c>
      <c r="H253" s="212">
        <v>2310</v>
      </c>
      <c r="I253" s="213"/>
      <c r="J253" s="214">
        <f>ROUND(I253*H253,2)</f>
        <v>0</v>
      </c>
      <c r="K253" s="210" t="s">
        <v>136</v>
      </c>
      <c r="L253" s="47"/>
      <c r="M253" s="215" t="s">
        <v>19</v>
      </c>
      <c r="N253" s="216" t="s">
        <v>43</v>
      </c>
      <c r="O253" s="87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9" t="s">
        <v>137</v>
      </c>
      <c r="AT253" s="219" t="s">
        <v>132</v>
      </c>
      <c r="AU253" s="219" t="s">
        <v>82</v>
      </c>
      <c r="AY253" s="20" t="s">
        <v>130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20" t="s">
        <v>80</v>
      </c>
      <c r="BK253" s="220">
        <f>ROUND(I253*H253,2)</f>
        <v>0</v>
      </c>
      <c r="BL253" s="20" t="s">
        <v>137</v>
      </c>
      <c r="BM253" s="219" t="s">
        <v>371</v>
      </c>
    </row>
    <row r="254" spans="1:47" s="2" customFormat="1" ht="12">
      <c r="A254" s="41"/>
      <c r="B254" s="42"/>
      <c r="C254" s="43"/>
      <c r="D254" s="221" t="s">
        <v>139</v>
      </c>
      <c r="E254" s="43"/>
      <c r="F254" s="222" t="s">
        <v>372</v>
      </c>
      <c r="G254" s="43"/>
      <c r="H254" s="43"/>
      <c r="I254" s="223"/>
      <c r="J254" s="43"/>
      <c r="K254" s="43"/>
      <c r="L254" s="47"/>
      <c r="M254" s="224"/>
      <c r="N254" s="225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139</v>
      </c>
      <c r="AU254" s="20" t="s">
        <v>82</v>
      </c>
    </row>
    <row r="255" spans="1:47" s="2" customFormat="1" ht="12">
      <c r="A255" s="41"/>
      <c r="B255" s="42"/>
      <c r="C255" s="43"/>
      <c r="D255" s="226" t="s">
        <v>141</v>
      </c>
      <c r="E255" s="43"/>
      <c r="F255" s="227" t="s">
        <v>373</v>
      </c>
      <c r="G255" s="43"/>
      <c r="H255" s="43"/>
      <c r="I255" s="223"/>
      <c r="J255" s="43"/>
      <c r="K255" s="43"/>
      <c r="L255" s="47"/>
      <c r="M255" s="224"/>
      <c r="N255" s="225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141</v>
      </c>
      <c r="AU255" s="20" t="s">
        <v>82</v>
      </c>
    </row>
    <row r="256" spans="1:51" s="14" customFormat="1" ht="12">
      <c r="A256" s="14"/>
      <c r="B256" s="239"/>
      <c r="C256" s="240"/>
      <c r="D256" s="221" t="s">
        <v>149</v>
      </c>
      <c r="E256" s="241" t="s">
        <v>19</v>
      </c>
      <c r="F256" s="242" t="s">
        <v>374</v>
      </c>
      <c r="G256" s="240"/>
      <c r="H256" s="241" t="s">
        <v>19</v>
      </c>
      <c r="I256" s="243"/>
      <c r="J256" s="240"/>
      <c r="K256" s="240"/>
      <c r="L256" s="244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149</v>
      </c>
      <c r="AU256" s="248" t="s">
        <v>82</v>
      </c>
      <c r="AV256" s="14" t="s">
        <v>80</v>
      </c>
      <c r="AW256" s="14" t="s">
        <v>33</v>
      </c>
      <c r="AX256" s="14" t="s">
        <v>72</v>
      </c>
      <c r="AY256" s="248" t="s">
        <v>130</v>
      </c>
    </row>
    <row r="257" spans="1:51" s="13" customFormat="1" ht="12">
      <c r="A257" s="13"/>
      <c r="B257" s="228"/>
      <c r="C257" s="229"/>
      <c r="D257" s="221" t="s">
        <v>149</v>
      </c>
      <c r="E257" s="230" t="s">
        <v>89</v>
      </c>
      <c r="F257" s="231" t="s">
        <v>90</v>
      </c>
      <c r="G257" s="229"/>
      <c r="H257" s="232">
        <v>185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8" t="s">
        <v>149</v>
      </c>
      <c r="AU257" s="238" t="s">
        <v>82</v>
      </c>
      <c r="AV257" s="13" t="s">
        <v>82</v>
      </c>
      <c r="AW257" s="13" t="s">
        <v>33</v>
      </c>
      <c r="AX257" s="13" t="s">
        <v>72</v>
      </c>
      <c r="AY257" s="238" t="s">
        <v>130</v>
      </c>
    </row>
    <row r="258" spans="1:51" s="14" customFormat="1" ht="12">
      <c r="A258" s="14"/>
      <c r="B258" s="239"/>
      <c r="C258" s="240"/>
      <c r="D258" s="221" t="s">
        <v>149</v>
      </c>
      <c r="E258" s="241" t="s">
        <v>19</v>
      </c>
      <c r="F258" s="242" t="s">
        <v>375</v>
      </c>
      <c r="G258" s="240"/>
      <c r="H258" s="241" t="s">
        <v>19</v>
      </c>
      <c r="I258" s="243"/>
      <c r="J258" s="240"/>
      <c r="K258" s="240"/>
      <c r="L258" s="244"/>
      <c r="M258" s="245"/>
      <c r="N258" s="246"/>
      <c r="O258" s="246"/>
      <c r="P258" s="246"/>
      <c r="Q258" s="246"/>
      <c r="R258" s="246"/>
      <c r="S258" s="246"/>
      <c r="T258" s="24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8" t="s">
        <v>149</v>
      </c>
      <c r="AU258" s="248" t="s">
        <v>82</v>
      </c>
      <c r="AV258" s="14" t="s">
        <v>80</v>
      </c>
      <c r="AW258" s="14" t="s">
        <v>33</v>
      </c>
      <c r="AX258" s="14" t="s">
        <v>72</v>
      </c>
      <c r="AY258" s="248" t="s">
        <v>130</v>
      </c>
    </row>
    <row r="259" spans="1:51" s="13" customFormat="1" ht="12">
      <c r="A259" s="13"/>
      <c r="B259" s="228"/>
      <c r="C259" s="229"/>
      <c r="D259" s="221" t="s">
        <v>149</v>
      </c>
      <c r="E259" s="230" t="s">
        <v>91</v>
      </c>
      <c r="F259" s="231" t="s">
        <v>92</v>
      </c>
      <c r="G259" s="229"/>
      <c r="H259" s="232">
        <v>2125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8" t="s">
        <v>149</v>
      </c>
      <c r="AU259" s="238" t="s">
        <v>82</v>
      </c>
      <c r="AV259" s="13" t="s">
        <v>82</v>
      </c>
      <c r="AW259" s="13" t="s">
        <v>33</v>
      </c>
      <c r="AX259" s="13" t="s">
        <v>72</v>
      </c>
      <c r="AY259" s="238" t="s">
        <v>130</v>
      </c>
    </row>
    <row r="260" spans="1:51" s="15" customFormat="1" ht="12">
      <c r="A260" s="15"/>
      <c r="B260" s="249"/>
      <c r="C260" s="250"/>
      <c r="D260" s="221" t="s">
        <v>149</v>
      </c>
      <c r="E260" s="251" t="s">
        <v>19</v>
      </c>
      <c r="F260" s="252" t="s">
        <v>158</v>
      </c>
      <c r="G260" s="250"/>
      <c r="H260" s="253">
        <v>2310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9" t="s">
        <v>149</v>
      </c>
      <c r="AU260" s="259" t="s">
        <v>82</v>
      </c>
      <c r="AV260" s="15" t="s">
        <v>137</v>
      </c>
      <c r="AW260" s="15" t="s">
        <v>33</v>
      </c>
      <c r="AX260" s="15" t="s">
        <v>80</v>
      </c>
      <c r="AY260" s="259" t="s">
        <v>130</v>
      </c>
    </row>
    <row r="261" spans="1:65" s="2" customFormat="1" ht="16.5" customHeight="1">
      <c r="A261" s="41"/>
      <c r="B261" s="42"/>
      <c r="C261" s="208" t="s">
        <v>376</v>
      </c>
      <c r="D261" s="208" t="s">
        <v>132</v>
      </c>
      <c r="E261" s="209" t="s">
        <v>377</v>
      </c>
      <c r="F261" s="210" t="s">
        <v>378</v>
      </c>
      <c r="G261" s="211" t="s">
        <v>145</v>
      </c>
      <c r="H261" s="212">
        <v>2310</v>
      </c>
      <c r="I261" s="213"/>
      <c r="J261" s="214">
        <f>ROUND(I261*H261,2)</f>
        <v>0</v>
      </c>
      <c r="K261" s="210" t="s">
        <v>136</v>
      </c>
      <c r="L261" s="47"/>
      <c r="M261" s="215" t="s">
        <v>19</v>
      </c>
      <c r="N261" s="216" t="s">
        <v>43</v>
      </c>
      <c r="O261" s="87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9" t="s">
        <v>137</v>
      </c>
      <c r="AT261" s="219" t="s">
        <v>132</v>
      </c>
      <c r="AU261" s="219" t="s">
        <v>82</v>
      </c>
      <c r="AY261" s="20" t="s">
        <v>130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20" t="s">
        <v>80</v>
      </c>
      <c r="BK261" s="220">
        <f>ROUND(I261*H261,2)</f>
        <v>0</v>
      </c>
      <c r="BL261" s="20" t="s">
        <v>137</v>
      </c>
      <c r="BM261" s="219" t="s">
        <v>379</v>
      </c>
    </row>
    <row r="262" spans="1:47" s="2" customFormat="1" ht="12">
      <c r="A262" s="41"/>
      <c r="B262" s="42"/>
      <c r="C262" s="43"/>
      <c r="D262" s="221" t="s">
        <v>139</v>
      </c>
      <c r="E262" s="43"/>
      <c r="F262" s="222" t="s">
        <v>380</v>
      </c>
      <c r="G262" s="43"/>
      <c r="H262" s="43"/>
      <c r="I262" s="223"/>
      <c r="J262" s="43"/>
      <c r="K262" s="43"/>
      <c r="L262" s="47"/>
      <c r="M262" s="224"/>
      <c r="N262" s="225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139</v>
      </c>
      <c r="AU262" s="20" t="s">
        <v>82</v>
      </c>
    </row>
    <row r="263" spans="1:47" s="2" customFormat="1" ht="12">
      <c r="A263" s="41"/>
      <c r="B263" s="42"/>
      <c r="C263" s="43"/>
      <c r="D263" s="226" t="s">
        <v>141</v>
      </c>
      <c r="E263" s="43"/>
      <c r="F263" s="227" t="s">
        <v>381</v>
      </c>
      <c r="G263" s="43"/>
      <c r="H263" s="43"/>
      <c r="I263" s="223"/>
      <c r="J263" s="43"/>
      <c r="K263" s="43"/>
      <c r="L263" s="47"/>
      <c r="M263" s="224"/>
      <c r="N263" s="225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141</v>
      </c>
      <c r="AU263" s="20" t="s">
        <v>82</v>
      </c>
    </row>
    <row r="264" spans="1:51" s="13" customFormat="1" ht="12">
      <c r="A264" s="13"/>
      <c r="B264" s="228"/>
      <c r="C264" s="229"/>
      <c r="D264" s="221" t="s">
        <v>149</v>
      </c>
      <c r="E264" s="230" t="s">
        <v>19</v>
      </c>
      <c r="F264" s="231" t="s">
        <v>89</v>
      </c>
      <c r="G264" s="229"/>
      <c r="H264" s="232">
        <v>185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149</v>
      </c>
      <c r="AU264" s="238" t="s">
        <v>82</v>
      </c>
      <c r="AV264" s="13" t="s">
        <v>82</v>
      </c>
      <c r="AW264" s="13" t="s">
        <v>33</v>
      </c>
      <c r="AX264" s="13" t="s">
        <v>72</v>
      </c>
      <c r="AY264" s="238" t="s">
        <v>130</v>
      </c>
    </row>
    <row r="265" spans="1:51" s="13" customFormat="1" ht="12">
      <c r="A265" s="13"/>
      <c r="B265" s="228"/>
      <c r="C265" s="229"/>
      <c r="D265" s="221" t="s">
        <v>149</v>
      </c>
      <c r="E265" s="230" t="s">
        <v>19</v>
      </c>
      <c r="F265" s="231" t="s">
        <v>91</v>
      </c>
      <c r="G265" s="229"/>
      <c r="H265" s="232">
        <v>2125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149</v>
      </c>
      <c r="AU265" s="238" t="s">
        <v>82</v>
      </c>
      <c r="AV265" s="13" t="s">
        <v>82</v>
      </c>
      <c r="AW265" s="13" t="s">
        <v>33</v>
      </c>
      <c r="AX265" s="13" t="s">
        <v>72</v>
      </c>
      <c r="AY265" s="238" t="s">
        <v>130</v>
      </c>
    </row>
    <row r="266" spans="1:51" s="15" customFormat="1" ht="12">
      <c r="A266" s="15"/>
      <c r="B266" s="249"/>
      <c r="C266" s="250"/>
      <c r="D266" s="221" t="s">
        <v>149</v>
      </c>
      <c r="E266" s="251" t="s">
        <v>19</v>
      </c>
      <c r="F266" s="252" t="s">
        <v>158</v>
      </c>
      <c r="G266" s="250"/>
      <c r="H266" s="253">
        <v>2310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9" t="s">
        <v>149</v>
      </c>
      <c r="AU266" s="259" t="s">
        <v>82</v>
      </c>
      <c r="AV266" s="15" t="s">
        <v>137</v>
      </c>
      <c r="AW266" s="15" t="s">
        <v>33</v>
      </c>
      <c r="AX266" s="15" t="s">
        <v>80</v>
      </c>
      <c r="AY266" s="259" t="s">
        <v>130</v>
      </c>
    </row>
    <row r="267" spans="1:63" s="12" customFormat="1" ht="22.8" customHeight="1">
      <c r="A267" s="12"/>
      <c r="B267" s="192"/>
      <c r="C267" s="193"/>
      <c r="D267" s="194" t="s">
        <v>71</v>
      </c>
      <c r="E267" s="206" t="s">
        <v>183</v>
      </c>
      <c r="F267" s="206" t="s">
        <v>382</v>
      </c>
      <c r="G267" s="193"/>
      <c r="H267" s="193"/>
      <c r="I267" s="196"/>
      <c r="J267" s="207">
        <f>BK267</f>
        <v>0</v>
      </c>
      <c r="K267" s="193"/>
      <c r="L267" s="198"/>
      <c r="M267" s="199"/>
      <c r="N267" s="200"/>
      <c r="O267" s="200"/>
      <c r="P267" s="201">
        <f>SUM(P268:P328)</f>
        <v>0</v>
      </c>
      <c r="Q267" s="200"/>
      <c r="R267" s="201">
        <f>SUM(R268:R328)</f>
        <v>6.510339500000001</v>
      </c>
      <c r="S267" s="200"/>
      <c r="T267" s="202">
        <f>SUM(T268:T328)</f>
        <v>0.74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3" t="s">
        <v>80</v>
      </c>
      <c r="AT267" s="204" t="s">
        <v>71</v>
      </c>
      <c r="AU267" s="204" t="s">
        <v>80</v>
      </c>
      <c r="AY267" s="203" t="s">
        <v>130</v>
      </c>
      <c r="BK267" s="205">
        <f>SUM(BK268:BK328)</f>
        <v>0</v>
      </c>
    </row>
    <row r="268" spans="1:65" s="2" customFormat="1" ht="16.5" customHeight="1">
      <c r="A268" s="41"/>
      <c r="B268" s="42"/>
      <c r="C268" s="208" t="s">
        <v>383</v>
      </c>
      <c r="D268" s="208" t="s">
        <v>132</v>
      </c>
      <c r="E268" s="209" t="s">
        <v>384</v>
      </c>
      <c r="F268" s="210" t="s">
        <v>385</v>
      </c>
      <c r="G268" s="211" t="s">
        <v>296</v>
      </c>
      <c r="H268" s="212">
        <v>10</v>
      </c>
      <c r="I268" s="213"/>
      <c r="J268" s="214">
        <f>ROUND(I268*H268,2)</f>
        <v>0</v>
      </c>
      <c r="K268" s="210" t="s">
        <v>136</v>
      </c>
      <c r="L268" s="47"/>
      <c r="M268" s="215" t="s">
        <v>19</v>
      </c>
      <c r="N268" s="216" t="s">
        <v>43</v>
      </c>
      <c r="O268" s="87"/>
      <c r="P268" s="217">
        <f>O268*H268</f>
        <v>0</v>
      </c>
      <c r="Q268" s="217">
        <v>0</v>
      </c>
      <c r="R268" s="217">
        <f>Q268*H268</f>
        <v>0</v>
      </c>
      <c r="S268" s="217">
        <v>0.044</v>
      </c>
      <c r="T268" s="218">
        <f>S268*H268</f>
        <v>0.43999999999999995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9" t="s">
        <v>137</v>
      </c>
      <c r="AT268" s="219" t="s">
        <v>132</v>
      </c>
      <c r="AU268" s="219" t="s">
        <v>82</v>
      </c>
      <c r="AY268" s="20" t="s">
        <v>130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20" t="s">
        <v>80</v>
      </c>
      <c r="BK268" s="220">
        <f>ROUND(I268*H268,2)</f>
        <v>0</v>
      </c>
      <c r="BL268" s="20" t="s">
        <v>137</v>
      </c>
      <c r="BM268" s="219" t="s">
        <v>386</v>
      </c>
    </row>
    <row r="269" spans="1:47" s="2" customFormat="1" ht="12">
      <c r="A269" s="41"/>
      <c r="B269" s="42"/>
      <c r="C269" s="43"/>
      <c r="D269" s="221" t="s">
        <v>139</v>
      </c>
      <c r="E269" s="43"/>
      <c r="F269" s="222" t="s">
        <v>387</v>
      </c>
      <c r="G269" s="43"/>
      <c r="H269" s="43"/>
      <c r="I269" s="223"/>
      <c r="J269" s="43"/>
      <c r="K269" s="43"/>
      <c r="L269" s="47"/>
      <c r="M269" s="224"/>
      <c r="N269" s="225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139</v>
      </c>
      <c r="AU269" s="20" t="s">
        <v>82</v>
      </c>
    </row>
    <row r="270" spans="1:47" s="2" customFormat="1" ht="12">
      <c r="A270" s="41"/>
      <c r="B270" s="42"/>
      <c r="C270" s="43"/>
      <c r="D270" s="226" t="s">
        <v>141</v>
      </c>
      <c r="E270" s="43"/>
      <c r="F270" s="227" t="s">
        <v>388</v>
      </c>
      <c r="G270" s="43"/>
      <c r="H270" s="43"/>
      <c r="I270" s="223"/>
      <c r="J270" s="43"/>
      <c r="K270" s="43"/>
      <c r="L270" s="47"/>
      <c r="M270" s="224"/>
      <c r="N270" s="225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141</v>
      </c>
      <c r="AU270" s="20" t="s">
        <v>82</v>
      </c>
    </row>
    <row r="271" spans="1:51" s="14" customFormat="1" ht="12">
      <c r="A271" s="14"/>
      <c r="B271" s="239"/>
      <c r="C271" s="240"/>
      <c r="D271" s="221" t="s">
        <v>149</v>
      </c>
      <c r="E271" s="241" t="s">
        <v>19</v>
      </c>
      <c r="F271" s="242" t="s">
        <v>389</v>
      </c>
      <c r="G271" s="240"/>
      <c r="H271" s="241" t="s">
        <v>19</v>
      </c>
      <c r="I271" s="243"/>
      <c r="J271" s="240"/>
      <c r="K271" s="240"/>
      <c r="L271" s="244"/>
      <c r="M271" s="245"/>
      <c r="N271" s="246"/>
      <c r="O271" s="246"/>
      <c r="P271" s="246"/>
      <c r="Q271" s="246"/>
      <c r="R271" s="246"/>
      <c r="S271" s="246"/>
      <c r="T271" s="24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8" t="s">
        <v>149</v>
      </c>
      <c r="AU271" s="248" t="s">
        <v>82</v>
      </c>
      <c r="AV271" s="14" t="s">
        <v>80</v>
      </c>
      <c r="AW271" s="14" t="s">
        <v>33</v>
      </c>
      <c r="AX271" s="14" t="s">
        <v>72</v>
      </c>
      <c r="AY271" s="248" t="s">
        <v>130</v>
      </c>
    </row>
    <row r="272" spans="1:51" s="13" customFormat="1" ht="12">
      <c r="A272" s="13"/>
      <c r="B272" s="228"/>
      <c r="C272" s="229"/>
      <c r="D272" s="221" t="s">
        <v>149</v>
      </c>
      <c r="E272" s="230" t="s">
        <v>19</v>
      </c>
      <c r="F272" s="231" t="s">
        <v>199</v>
      </c>
      <c r="G272" s="229"/>
      <c r="H272" s="232">
        <v>10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149</v>
      </c>
      <c r="AU272" s="238" t="s">
        <v>82</v>
      </c>
      <c r="AV272" s="13" t="s">
        <v>82</v>
      </c>
      <c r="AW272" s="13" t="s">
        <v>33</v>
      </c>
      <c r="AX272" s="13" t="s">
        <v>72</v>
      </c>
      <c r="AY272" s="238" t="s">
        <v>130</v>
      </c>
    </row>
    <row r="273" spans="1:51" s="15" customFormat="1" ht="12">
      <c r="A273" s="15"/>
      <c r="B273" s="249"/>
      <c r="C273" s="250"/>
      <c r="D273" s="221" t="s">
        <v>149</v>
      </c>
      <c r="E273" s="251" t="s">
        <v>19</v>
      </c>
      <c r="F273" s="252" t="s">
        <v>158</v>
      </c>
      <c r="G273" s="250"/>
      <c r="H273" s="253">
        <v>10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9" t="s">
        <v>149</v>
      </c>
      <c r="AU273" s="259" t="s">
        <v>82</v>
      </c>
      <c r="AV273" s="15" t="s">
        <v>137</v>
      </c>
      <c r="AW273" s="15" t="s">
        <v>33</v>
      </c>
      <c r="AX273" s="15" t="s">
        <v>80</v>
      </c>
      <c r="AY273" s="259" t="s">
        <v>130</v>
      </c>
    </row>
    <row r="274" spans="1:65" s="2" customFormat="1" ht="16.5" customHeight="1">
      <c r="A274" s="41"/>
      <c r="B274" s="42"/>
      <c r="C274" s="208" t="s">
        <v>390</v>
      </c>
      <c r="D274" s="208" t="s">
        <v>132</v>
      </c>
      <c r="E274" s="209" t="s">
        <v>391</v>
      </c>
      <c r="F274" s="210" t="s">
        <v>392</v>
      </c>
      <c r="G274" s="211" t="s">
        <v>296</v>
      </c>
      <c r="H274" s="212">
        <v>10</v>
      </c>
      <c r="I274" s="213"/>
      <c r="J274" s="214">
        <f>ROUND(I274*H274,2)</f>
        <v>0</v>
      </c>
      <c r="K274" s="210" t="s">
        <v>136</v>
      </c>
      <c r="L274" s="47"/>
      <c r="M274" s="215" t="s">
        <v>19</v>
      </c>
      <c r="N274" s="216" t="s">
        <v>43</v>
      </c>
      <c r="O274" s="87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9" t="s">
        <v>137</v>
      </c>
      <c r="AT274" s="219" t="s">
        <v>132</v>
      </c>
      <c r="AU274" s="219" t="s">
        <v>82</v>
      </c>
      <c r="AY274" s="20" t="s">
        <v>130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20" t="s">
        <v>80</v>
      </c>
      <c r="BK274" s="220">
        <f>ROUND(I274*H274,2)</f>
        <v>0</v>
      </c>
      <c r="BL274" s="20" t="s">
        <v>137</v>
      </c>
      <c r="BM274" s="219" t="s">
        <v>393</v>
      </c>
    </row>
    <row r="275" spans="1:47" s="2" customFormat="1" ht="12">
      <c r="A275" s="41"/>
      <c r="B275" s="42"/>
      <c r="C275" s="43"/>
      <c r="D275" s="221" t="s">
        <v>139</v>
      </c>
      <c r="E275" s="43"/>
      <c r="F275" s="222" t="s">
        <v>394</v>
      </c>
      <c r="G275" s="43"/>
      <c r="H275" s="43"/>
      <c r="I275" s="223"/>
      <c r="J275" s="43"/>
      <c r="K275" s="43"/>
      <c r="L275" s="47"/>
      <c r="M275" s="224"/>
      <c r="N275" s="225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139</v>
      </c>
      <c r="AU275" s="20" t="s">
        <v>82</v>
      </c>
    </row>
    <row r="276" spans="1:47" s="2" customFormat="1" ht="12">
      <c r="A276" s="41"/>
      <c r="B276" s="42"/>
      <c r="C276" s="43"/>
      <c r="D276" s="226" t="s">
        <v>141</v>
      </c>
      <c r="E276" s="43"/>
      <c r="F276" s="227" t="s">
        <v>395</v>
      </c>
      <c r="G276" s="43"/>
      <c r="H276" s="43"/>
      <c r="I276" s="223"/>
      <c r="J276" s="43"/>
      <c r="K276" s="43"/>
      <c r="L276" s="47"/>
      <c r="M276" s="224"/>
      <c r="N276" s="225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141</v>
      </c>
      <c r="AU276" s="20" t="s">
        <v>82</v>
      </c>
    </row>
    <row r="277" spans="1:51" s="14" customFormat="1" ht="12">
      <c r="A277" s="14"/>
      <c r="B277" s="239"/>
      <c r="C277" s="240"/>
      <c r="D277" s="221" t="s">
        <v>149</v>
      </c>
      <c r="E277" s="241" t="s">
        <v>19</v>
      </c>
      <c r="F277" s="242" t="s">
        <v>389</v>
      </c>
      <c r="G277" s="240"/>
      <c r="H277" s="241" t="s">
        <v>19</v>
      </c>
      <c r="I277" s="243"/>
      <c r="J277" s="240"/>
      <c r="K277" s="240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149</v>
      </c>
      <c r="AU277" s="248" t="s">
        <v>82</v>
      </c>
      <c r="AV277" s="14" t="s">
        <v>80</v>
      </c>
      <c r="AW277" s="14" t="s">
        <v>33</v>
      </c>
      <c r="AX277" s="14" t="s">
        <v>72</v>
      </c>
      <c r="AY277" s="248" t="s">
        <v>130</v>
      </c>
    </row>
    <row r="278" spans="1:51" s="14" customFormat="1" ht="12">
      <c r="A278" s="14"/>
      <c r="B278" s="239"/>
      <c r="C278" s="240"/>
      <c r="D278" s="221" t="s">
        <v>149</v>
      </c>
      <c r="E278" s="241" t="s">
        <v>19</v>
      </c>
      <c r="F278" s="242" t="s">
        <v>396</v>
      </c>
      <c r="G278" s="240"/>
      <c r="H278" s="241" t="s">
        <v>19</v>
      </c>
      <c r="I278" s="243"/>
      <c r="J278" s="240"/>
      <c r="K278" s="240"/>
      <c r="L278" s="244"/>
      <c r="M278" s="245"/>
      <c r="N278" s="246"/>
      <c r="O278" s="246"/>
      <c r="P278" s="246"/>
      <c r="Q278" s="246"/>
      <c r="R278" s="246"/>
      <c r="S278" s="246"/>
      <c r="T278" s="24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8" t="s">
        <v>149</v>
      </c>
      <c r="AU278" s="248" t="s">
        <v>82</v>
      </c>
      <c r="AV278" s="14" t="s">
        <v>80</v>
      </c>
      <c r="AW278" s="14" t="s">
        <v>33</v>
      </c>
      <c r="AX278" s="14" t="s">
        <v>72</v>
      </c>
      <c r="AY278" s="248" t="s">
        <v>130</v>
      </c>
    </row>
    <row r="279" spans="1:51" s="13" customFormat="1" ht="12">
      <c r="A279" s="13"/>
      <c r="B279" s="228"/>
      <c r="C279" s="229"/>
      <c r="D279" s="221" t="s">
        <v>149</v>
      </c>
      <c r="E279" s="230" t="s">
        <v>19</v>
      </c>
      <c r="F279" s="231" t="s">
        <v>199</v>
      </c>
      <c r="G279" s="229"/>
      <c r="H279" s="232">
        <v>10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149</v>
      </c>
      <c r="AU279" s="238" t="s">
        <v>82</v>
      </c>
      <c r="AV279" s="13" t="s">
        <v>82</v>
      </c>
      <c r="AW279" s="13" t="s">
        <v>33</v>
      </c>
      <c r="AX279" s="13" t="s">
        <v>72</v>
      </c>
      <c r="AY279" s="238" t="s">
        <v>130</v>
      </c>
    </row>
    <row r="280" spans="1:51" s="15" customFormat="1" ht="12">
      <c r="A280" s="15"/>
      <c r="B280" s="249"/>
      <c r="C280" s="250"/>
      <c r="D280" s="221" t="s">
        <v>149</v>
      </c>
      <c r="E280" s="251" t="s">
        <v>19</v>
      </c>
      <c r="F280" s="252" t="s">
        <v>158</v>
      </c>
      <c r="G280" s="250"/>
      <c r="H280" s="253">
        <v>10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9" t="s">
        <v>149</v>
      </c>
      <c r="AU280" s="259" t="s">
        <v>82</v>
      </c>
      <c r="AV280" s="15" t="s">
        <v>137</v>
      </c>
      <c r="AW280" s="15" t="s">
        <v>33</v>
      </c>
      <c r="AX280" s="15" t="s">
        <v>80</v>
      </c>
      <c r="AY280" s="259" t="s">
        <v>130</v>
      </c>
    </row>
    <row r="281" spans="1:65" s="2" customFormat="1" ht="16.5" customHeight="1">
      <c r="A281" s="41"/>
      <c r="B281" s="42"/>
      <c r="C281" s="260" t="s">
        <v>397</v>
      </c>
      <c r="D281" s="260" t="s">
        <v>231</v>
      </c>
      <c r="E281" s="261" t="s">
        <v>398</v>
      </c>
      <c r="F281" s="262" t="s">
        <v>399</v>
      </c>
      <c r="G281" s="263" t="s">
        <v>296</v>
      </c>
      <c r="H281" s="264">
        <v>10.15</v>
      </c>
      <c r="I281" s="265"/>
      <c r="J281" s="266">
        <f>ROUND(I281*H281,2)</f>
        <v>0</v>
      </c>
      <c r="K281" s="262" t="s">
        <v>136</v>
      </c>
      <c r="L281" s="267"/>
      <c r="M281" s="268" t="s">
        <v>19</v>
      </c>
      <c r="N281" s="269" t="s">
        <v>43</v>
      </c>
      <c r="O281" s="87"/>
      <c r="P281" s="217">
        <f>O281*H281</f>
        <v>0</v>
      </c>
      <c r="Q281" s="217">
        <v>0.00043</v>
      </c>
      <c r="R281" s="217">
        <f>Q281*H281</f>
        <v>0.0043645</v>
      </c>
      <c r="S281" s="217">
        <v>0</v>
      </c>
      <c r="T281" s="218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9" t="s">
        <v>183</v>
      </c>
      <c r="AT281" s="219" t="s">
        <v>231</v>
      </c>
      <c r="AU281" s="219" t="s">
        <v>82</v>
      </c>
      <c r="AY281" s="20" t="s">
        <v>130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20" t="s">
        <v>80</v>
      </c>
      <c r="BK281" s="220">
        <f>ROUND(I281*H281,2)</f>
        <v>0</v>
      </c>
      <c r="BL281" s="20" t="s">
        <v>137</v>
      </c>
      <c r="BM281" s="219" t="s">
        <v>400</v>
      </c>
    </row>
    <row r="282" spans="1:47" s="2" customFormat="1" ht="12">
      <c r="A282" s="41"/>
      <c r="B282" s="42"/>
      <c r="C282" s="43"/>
      <c r="D282" s="221" t="s">
        <v>139</v>
      </c>
      <c r="E282" s="43"/>
      <c r="F282" s="222" t="s">
        <v>399</v>
      </c>
      <c r="G282" s="43"/>
      <c r="H282" s="43"/>
      <c r="I282" s="223"/>
      <c r="J282" s="43"/>
      <c r="K282" s="43"/>
      <c r="L282" s="47"/>
      <c r="M282" s="224"/>
      <c r="N282" s="225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139</v>
      </c>
      <c r="AU282" s="20" t="s">
        <v>82</v>
      </c>
    </row>
    <row r="283" spans="1:51" s="13" customFormat="1" ht="12">
      <c r="A283" s="13"/>
      <c r="B283" s="228"/>
      <c r="C283" s="229"/>
      <c r="D283" s="221" t="s">
        <v>149</v>
      </c>
      <c r="E283" s="229"/>
      <c r="F283" s="231" t="s">
        <v>401</v>
      </c>
      <c r="G283" s="229"/>
      <c r="H283" s="232">
        <v>10.15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8" t="s">
        <v>149</v>
      </c>
      <c r="AU283" s="238" t="s">
        <v>82</v>
      </c>
      <c r="AV283" s="13" t="s">
        <v>82</v>
      </c>
      <c r="AW283" s="13" t="s">
        <v>4</v>
      </c>
      <c r="AX283" s="13" t="s">
        <v>80</v>
      </c>
      <c r="AY283" s="238" t="s">
        <v>130</v>
      </c>
    </row>
    <row r="284" spans="1:65" s="2" customFormat="1" ht="16.5" customHeight="1">
      <c r="A284" s="41"/>
      <c r="B284" s="42"/>
      <c r="C284" s="208" t="s">
        <v>402</v>
      </c>
      <c r="D284" s="208" t="s">
        <v>132</v>
      </c>
      <c r="E284" s="209" t="s">
        <v>403</v>
      </c>
      <c r="F284" s="210" t="s">
        <v>404</v>
      </c>
      <c r="G284" s="211" t="s">
        <v>296</v>
      </c>
      <c r="H284" s="212">
        <v>1.5</v>
      </c>
      <c r="I284" s="213"/>
      <c r="J284" s="214">
        <f>ROUND(I284*H284,2)</f>
        <v>0</v>
      </c>
      <c r="K284" s="210" t="s">
        <v>136</v>
      </c>
      <c r="L284" s="47"/>
      <c r="M284" s="215" t="s">
        <v>19</v>
      </c>
      <c r="N284" s="216" t="s">
        <v>43</v>
      </c>
      <c r="O284" s="87"/>
      <c r="P284" s="217">
        <f>O284*H284</f>
        <v>0</v>
      </c>
      <c r="Q284" s="217">
        <v>0.01235</v>
      </c>
      <c r="R284" s="217">
        <f>Q284*H284</f>
        <v>0.018525</v>
      </c>
      <c r="S284" s="217">
        <v>0</v>
      </c>
      <c r="T284" s="218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9" t="s">
        <v>137</v>
      </c>
      <c r="AT284" s="219" t="s">
        <v>132</v>
      </c>
      <c r="AU284" s="219" t="s">
        <v>82</v>
      </c>
      <c r="AY284" s="20" t="s">
        <v>130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20" t="s">
        <v>80</v>
      </c>
      <c r="BK284" s="220">
        <f>ROUND(I284*H284,2)</f>
        <v>0</v>
      </c>
      <c r="BL284" s="20" t="s">
        <v>137</v>
      </c>
      <c r="BM284" s="219" t="s">
        <v>405</v>
      </c>
    </row>
    <row r="285" spans="1:47" s="2" customFormat="1" ht="12">
      <c r="A285" s="41"/>
      <c r="B285" s="42"/>
      <c r="C285" s="43"/>
      <c r="D285" s="221" t="s">
        <v>139</v>
      </c>
      <c r="E285" s="43"/>
      <c r="F285" s="222" t="s">
        <v>406</v>
      </c>
      <c r="G285" s="43"/>
      <c r="H285" s="43"/>
      <c r="I285" s="223"/>
      <c r="J285" s="43"/>
      <c r="K285" s="43"/>
      <c r="L285" s="47"/>
      <c r="M285" s="224"/>
      <c r="N285" s="225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139</v>
      </c>
      <c r="AU285" s="20" t="s">
        <v>82</v>
      </c>
    </row>
    <row r="286" spans="1:47" s="2" customFormat="1" ht="12">
      <c r="A286" s="41"/>
      <c r="B286" s="42"/>
      <c r="C286" s="43"/>
      <c r="D286" s="226" t="s">
        <v>141</v>
      </c>
      <c r="E286" s="43"/>
      <c r="F286" s="227" t="s">
        <v>407</v>
      </c>
      <c r="G286" s="43"/>
      <c r="H286" s="43"/>
      <c r="I286" s="223"/>
      <c r="J286" s="43"/>
      <c r="K286" s="43"/>
      <c r="L286" s="47"/>
      <c r="M286" s="224"/>
      <c r="N286" s="225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141</v>
      </c>
      <c r="AU286" s="20" t="s">
        <v>82</v>
      </c>
    </row>
    <row r="287" spans="1:51" s="14" customFormat="1" ht="12">
      <c r="A287" s="14"/>
      <c r="B287" s="239"/>
      <c r="C287" s="240"/>
      <c r="D287" s="221" t="s">
        <v>149</v>
      </c>
      <c r="E287" s="241" t="s">
        <v>19</v>
      </c>
      <c r="F287" s="242" t="s">
        <v>156</v>
      </c>
      <c r="G287" s="240"/>
      <c r="H287" s="241" t="s">
        <v>19</v>
      </c>
      <c r="I287" s="243"/>
      <c r="J287" s="240"/>
      <c r="K287" s="240"/>
      <c r="L287" s="244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8" t="s">
        <v>149</v>
      </c>
      <c r="AU287" s="248" t="s">
        <v>82</v>
      </c>
      <c r="AV287" s="14" t="s">
        <v>80</v>
      </c>
      <c r="AW287" s="14" t="s">
        <v>33</v>
      </c>
      <c r="AX287" s="14" t="s">
        <v>72</v>
      </c>
      <c r="AY287" s="248" t="s">
        <v>130</v>
      </c>
    </row>
    <row r="288" spans="1:51" s="13" customFormat="1" ht="12">
      <c r="A288" s="13"/>
      <c r="B288" s="228"/>
      <c r="C288" s="229"/>
      <c r="D288" s="221" t="s">
        <v>149</v>
      </c>
      <c r="E288" s="230" t="s">
        <v>19</v>
      </c>
      <c r="F288" s="231" t="s">
        <v>408</v>
      </c>
      <c r="G288" s="229"/>
      <c r="H288" s="232">
        <v>1.5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8" t="s">
        <v>149</v>
      </c>
      <c r="AU288" s="238" t="s">
        <v>82</v>
      </c>
      <c r="AV288" s="13" t="s">
        <v>82</v>
      </c>
      <c r="AW288" s="13" t="s">
        <v>33</v>
      </c>
      <c r="AX288" s="13" t="s">
        <v>72</v>
      </c>
      <c r="AY288" s="238" t="s">
        <v>130</v>
      </c>
    </row>
    <row r="289" spans="1:51" s="15" customFormat="1" ht="12">
      <c r="A289" s="15"/>
      <c r="B289" s="249"/>
      <c r="C289" s="250"/>
      <c r="D289" s="221" t="s">
        <v>149</v>
      </c>
      <c r="E289" s="251" t="s">
        <v>19</v>
      </c>
      <c r="F289" s="252" t="s">
        <v>158</v>
      </c>
      <c r="G289" s="250"/>
      <c r="H289" s="253">
        <v>1.5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9" t="s">
        <v>149</v>
      </c>
      <c r="AU289" s="259" t="s">
        <v>82</v>
      </c>
      <c r="AV289" s="15" t="s">
        <v>137</v>
      </c>
      <c r="AW289" s="15" t="s">
        <v>33</v>
      </c>
      <c r="AX289" s="15" t="s">
        <v>80</v>
      </c>
      <c r="AY289" s="259" t="s">
        <v>130</v>
      </c>
    </row>
    <row r="290" spans="1:65" s="2" customFormat="1" ht="16.5" customHeight="1">
      <c r="A290" s="41"/>
      <c r="B290" s="42"/>
      <c r="C290" s="208" t="s">
        <v>409</v>
      </c>
      <c r="D290" s="208" t="s">
        <v>132</v>
      </c>
      <c r="E290" s="209" t="s">
        <v>410</v>
      </c>
      <c r="F290" s="210" t="s">
        <v>411</v>
      </c>
      <c r="G290" s="211" t="s">
        <v>135</v>
      </c>
      <c r="H290" s="212">
        <v>1</v>
      </c>
      <c r="I290" s="213"/>
      <c r="J290" s="214">
        <f>ROUND(I290*H290,2)</f>
        <v>0</v>
      </c>
      <c r="K290" s="210" t="s">
        <v>136</v>
      </c>
      <c r="L290" s="47"/>
      <c r="M290" s="215" t="s">
        <v>19</v>
      </c>
      <c r="N290" s="216" t="s">
        <v>43</v>
      </c>
      <c r="O290" s="87"/>
      <c r="P290" s="217">
        <f>O290*H290</f>
        <v>0</v>
      </c>
      <c r="Q290" s="217">
        <v>0.12422</v>
      </c>
      <c r="R290" s="217">
        <f>Q290*H290</f>
        <v>0.12422</v>
      </c>
      <c r="S290" s="217">
        <v>0</v>
      </c>
      <c r="T290" s="218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9" t="s">
        <v>137</v>
      </c>
      <c r="AT290" s="219" t="s">
        <v>132</v>
      </c>
      <c r="AU290" s="219" t="s">
        <v>82</v>
      </c>
      <c r="AY290" s="20" t="s">
        <v>130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20" t="s">
        <v>80</v>
      </c>
      <c r="BK290" s="220">
        <f>ROUND(I290*H290,2)</f>
        <v>0</v>
      </c>
      <c r="BL290" s="20" t="s">
        <v>137</v>
      </c>
      <c r="BM290" s="219" t="s">
        <v>412</v>
      </c>
    </row>
    <row r="291" spans="1:47" s="2" customFormat="1" ht="12">
      <c r="A291" s="41"/>
      <c r="B291" s="42"/>
      <c r="C291" s="43"/>
      <c r="D291" s="221" t="s">
        <v>139</v>
      </c>
      <c r="E291" s="43"/>
      <c r="F291" s="222" t="s">
        <v>413</v>
      </c>
      <c r="G291" s="43"/>
      <c r="H291" s="43"/>
      <c r="I291" s="223"/>
      <c r="J291" s="43"/>
      <c r="K291" s="43"/>
      <c r="L291" s="47"/>
      <c r="M291" s="224"/>
      <c r="N291" s="225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139</v>
      </c>
      <c r="AU291" s="20" t="s">
        <v>82</v>
      </c>
    </row>
    <row r="292" spans="1:47" s="2" customFormat="1" ht="12">
      <c r="A292" s="41"/>
      <c r="B292" s="42"/>
      <c r="C292" s="43"/>
      <c r="D292" s="226" t="s">
        <v>141</v>
      </c>
      <c r="E292" s="43"/>
      <c r="F292" s="227" t="s">
        <v>414</v>
      </c>
      <c r="G292" s="43"/>
      <c r="H292" s="43"/>
      <c r="I292" s="223"/>
      <c r="J292" s="43"/>
      <c r="K292" s="43"/>
      <c r="L292" s="47"/>
      <c r="M292" s="224"/>
      <c r="N292" s="225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141</v>
      </c>
      <c r="AU292" s="20" t="s">
        <v>82</v>
      </c>
    </row>
    <row r="293" spans="1:65" s="2" customFormat="1" ht="16.5" customHeight="1">
      <c r="A293" s="41"/>
      <c r="B293" s="42"/>
      <c r="C293" s="260" t="s">
        <v>415</v>
      </c>
      <c r="D293" s="260" t="s">
        <v>231</v>
      </c>
      <c r="E293" s="261" t="s">
        <v>416</v>
      </c>
      <c r="F293" s="262" t="s">
        <v>417</v>
      </c>
      <c r="G293" s="263" t="s">
        <v>135</v>
      </c>
      <c r="H293" s="264">
        <v>1</v>
      </c>
      <c r="I293" s="265"/>
      <c r="J293" s="266">
        <f>ROUND(I293*H293,2)</f>
        <v>0</v>
      </c>
      <c r="K293" s="262" t="s">
        <v>136</v>
      </c>
      <c r="L293" s="267"/>
      <c r="M293" s="268" t="s">
        <v>19</v>
      </c>
      <c r="N293" s="269" t="s">
        <v>43</v>
      </c>
      <c r="O293" s="87"/>
      <c r="P293" s="217">
        <f>O293*H293</f>
        <v>0</v>
      </c>
      <c r="Q293" s="217">
        <v>0.108</v>
      </c>
      <c r="R293" s="217">
        <f>Q293*H293</f>
        <v>0.108</v>
      </c>
      <c r="S293" s="217">
        <v>0</v>
      </c>
      <c r="T293" s="218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9" t="s">
        <v>183</v>
      </c>
      <c r="AT293" s="219" t="s">
        <v>231</v>
      </c>
      <c r="AU293" s="219" t="s">
        <v>82</v>
      </c>
      <c r="AY293" s="20" t="s">
        <v>130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20" t="s">
        <v>80</v>
      </c>
      <c r="BK293" s="220">
        <f>ROUND(I293*H293,2)</f>
        <v>0</v>
      </c>
      <c r="BL293" s="20" t="s">
        <v>137</v>
      </c>
      <c r="BM293" s="219" t="s">
        <v>418</v>
      </c>
    </row>
    <row r="294" spans="1:47" s="2" customFormat="1" ht="12">
      <c r="A294" s="41"/>
      <c r="B294" s="42"/>
      <c r="C294" s="43"/>
      <c r="D294" s="221" t="s">
        <v>139</v>
      </c>
      <c r="E294" s="43"/>
      <c r="F294" s="222" t="s">
        <v>417</v>
      </c>
      <c r="G294" s="43"/>
      <c r="H294" s="43"/>
      <c r="I294" s="223"/>
      <c r="J294" s="43"/>
      <c r="K294" s="43"/>
      <c r="L294" s="47"/>
      <c r="M294" s="224"/>
      <c r="N294" s="225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139</v>
      </c>
      <c r="AU294" s="20" t="s">
        <v>82</v>
      </c>
    </row>
    <row r="295" spans="1:65" s="2" customFormat="1" ht="16.5" customHeight="1">
      <c r="A295" s="41"/>
      <c r="B295" s="42"/>
      <c r="C295" s="208" t="s">
        <v>419</v>
      </c>
      <c r="D295" s="208" t="s">
        <v>132</v>
      </c>
      <c r="E295" s="209" t="s">
        <v>420</v>
      </c>
      <c r="F295" s="210" t="s">
        <v>421</v>
      </c>
      <c r="G295" s="211" t="s">
        <v>135</v>
      </c>
      <c r="H295" s="212">
        <v>1</v>
      </c>
      <c r="I295" s="213"/>
      <c r="J295" s="214">
        <f>ROUND(I295*H295,2)</f>
        <v>0</v>
      </c>
      <c r="K295" s="210" t="s">
        <v>136</v>
      </c>
      <c r="L295" s="47"/>
      <c r="M295" s="215" t="s">
        <v>19</v>
      </c>
      <c r="N295" s="216" t="s">
        <v>43</v>
      </c>
      <c r="O295" s="87"/>
      <c r="P295" s="217">
        <f>O295*H295</f>
        <v>0</v>
      </c>
      <c r="Q295" s="217">
        <v>0.02972</v>
      </c>
      <c r="R295" s="217">
        <f>Q295*H295</f>
        <v>0.02972</v>
      </c>
      <c r="S295" s="217">
        <v>0</v>
      </c>
      <c r="T295" s="218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9" t="s">
        <v>137</v>
      </c>
      <c r="AT295" s="219" t="s">
        <v>132</v>
      </c>
      <c r="AU295" s="219" t="s">
        <v>82</v>
      </c>
      <c r="AY295" s="20" t="s">
        <v>130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20" t="s">
        <v>80</v>
      </c>
      <c r="BK295" s="220">
        <f>ROUND(I295*H295,2)</f>
        <v>0</v>
      </c>
      <c r="BL295" s="20" t="s">
        <v>137</v>
      </c>
      <c r="BM295" s="219" t="s">
        <v>422</v>
      </c>
    </row>
    <row r="296" spans="1:47" s="2" customFormat="1" ht="12">
      <c r="A296" s="41"/>
      <c r="B296" s="42"/>
      <c r="C296" s="43"/>
      <c r="D296" s="221" t="s">
        <v>139</v>
      </c>
      <c r="E296" s="43"/>
      <c r="F296" s="222" t="s">
        <v>423</v>
      </c>
      <c r="G296" s="43"/>
      <c r="H296" s="43"/>
      <c r="I296" s="223"/>
      <c r="J296" s="43"/>
      <c r="K296" s="43"/>
      <c r="L296" s="47"/>
      <c r="M296" s="224"/>
      <c r="N296" s="225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139</v>
      </c>
      <c r="AU296" s="20" t="s">
        <v>82</v>
      </c>
    </row>
    <row r="297" spans="1:47" s="2" customFormat="1" ht="12">
      <c r="A297" s="41"/>
      <c r="B297" s="42"/>
      <c r="C297" s="43"/>
      <c r="D297" s="226" t="s">
        <v>141</v>
      </c>
      <c r="E297" s="43"/>
      <c r="F297" s="227" t="s">
        <v>424</v>
      </c>
      <c r="G297" s="43"/>
      <c r="H297" s="43"/>
      <c r="I297" s="223"/>
      <c r="J297" s="43"/>
      <c r="K297" s="43"/>
      <c r="L297" s="47"/>
      <c r="M297" s="224"/>
      <c r="N297" s="225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141</v>
      </c>
      <c r="AU297" s="20" t="s">
        <v>82</v>
      </c>
    </row>
    <row r="298" spans="1:65" s="2" customFormat="1" ht="16.5" customHeight="1">
      <c r="A298" s="41"/>
      <c r="B298" s="42"/>
      <c r="C298" s="260" t="s">
        <v>425</v>
      </c>
      <c r="D298" s="260" t="s">
        <v>231</v>
      </c>
      <c r="E298" s="261" t="s">
        <v>426</v>
      </c>
      <c r="F298" s="262" t="s">
        <v>427</v>
      </c>
      <c r="G298" s="263" t="s">
        <v>135</v>
      </c>
      <c r="H298" s="264">
        <v>1</v>
      </c>
      <c r="I298" s="265"/>
      <c r="J298" s="266">
        <f>ROUND(I298*H298,2)</f>
        <v>0</v>
      </c>
      <c r="K298" s="262" t="s">
        <v>136</v>
      </c>
      <c r="L298" s="267"/>
      <c r="M298" s="268" t="s">
        <v>19</v>
      </c>
      <c r="N298" s="269" t="s">
        <v>43</v>
      </c>
      <c r="O298" s="87"/>
      <c r="P298" s="217">
        <f>O298*H298</f>
        <v>0</v>
      </c>
      <c r="Q298" s="217">
        <v>0.112</v>
      </c>
      <c r="R298" s="217">
        <f>Q298*H298</f>
        <v>0.112</v>
      </c>
      <c r="S298" s="217">
        <v>0</v>
      </c>
      <c r="T298" s="218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9" t="s">
        <v>183</v>
      </c>
      <c r="AT298" s="219" t="s">
        <v>231</v>
      </c>
      <c r="AU298" s="219" t="s">
        <v>82</v>
      </c>
      <c r="AY298" s="20" t="s">
        <v>130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20" t="s">
        <v>80</v>
      </c>
      <c r="BK298" s="220">
        <f>ROUND(I298*H298,2)</f>
        <v>0</v>
      </c>
      <c r="BL298" s="20" t="s">
        <v>137</v>
      </c>
      <c r="BM298" s="219" t="s">
        <v>428</v>
      </c>
    </row>
    <row r="299" spans="1:47" s="2" customFormat="1" ht="12">
      <c r="A299" s="41"/>
      <c r="B299" s="42"/>
      <c r="C299" s="43"/>
      <c r="D299" s="221" t="s">
        <v>139</v>
      </c>
      <c r="E299" s="43"/>
      <c r="F299" s="222" t="s">
        <v>427</v>
      </c>
      <c r="G299" s="43"/>
      <c r="H299" s="43"/>
      <c r="I299" s="223"/>
      <c r="J299" s="43"/>
      <c r="K299" s="43"/>
      <c r="L299" s="47"/>
      <c r="M299" s="224"/>
      <c r="N299" s="225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139</v>
      </c>
      <c r="AU299" s="20" t="s">
        <v>82</v>
      </c>
    </row>
    <row r="300" spans="1:65" s="2" customFormat="1" ht="16.5" customHeight="1">
      <c r="A300" s="41"/>
      <c r="B300" s="42"/>
      <c r="C300" s="208" t="s">
        <v>429</v>
      </c>
      <c r="D300" s="208" t="s">
        <v>132</v>
      </c>
      <c r="E300" s="209" t="s">
        <v>430</v>
      </c>
      <c r="F300" s="210" t="s">
        <v>431</v>
      </c>
      <c r="G300" s="211" t="s">
        <v>135</v>
      </c>
      <c r="H300" s="212">
        <v>1</v>
      </c>
      <c r="I300" s="213"/>
      <c r="J300" s="214">
        <f>ROUND(I300*H300,2)</f>
        <v>0</v>
      </c>
      <c r="K300" s="210" t="s">
        <v>136</v>
      </c>
      <c r="L300" s="47"/>
      <c r="M300" s="215" t="s">
        <v>19</v>
      </c>
      <c r="N300" s="216" t="s">
        <v>43</v>
      </c>
      <c r="O300" s="87"/>
      <c r="P300" s="217">
        <f>O300*H300</f>
        <v>0</v>
      </c>
      <c r="Q300" s="217">
        <v>0.02972</v>
      </c>
      <c r="R300" s="217">
        <f>Q300*H300</f>
        <v>0.02972</v>
      </c>
      <c r="S300" s="217">
        <v>0</v>
      </c>
      <c r="T300" s="218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9" t="s">
        <v>137</v>
      </c>
      <c r="AT300" s="219" t="s">
        <v>132</v>
      </c>
      <c r="AU300" s="219" t="s">
        <v>82</v>
      </c>
      <c r="AY300" s="20" t="s">
        <v>130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20" t="s">
        <v>80</v>
      </c>
      <c r="BK300" s="220">
        <f>ROUND(I300*H300,2)</f>
        <v>0</v>
      </c>
      <c r="BL300" s="20" t="s">
        <v>137</v>
      </c>
      <c r="BM300" s="219" t="s">
        <v>432</v>
      </c>
    </row>
    <row r="301" spans="1:47" s="2" customFormat="1" ht="12">
      <c r="A301" s="41"/>
      <c r="B301" s="42"/>
      <c r="C301" s="43"/>
      <c r="D301" s="221" t="s">
        <v>139</v>
      </c>
      <c r="E301" s="43"/>
      <c r="F301" s="222" t="s">
        <v>433</v>
      </c>
      <c r="G301" s="43"/>
      <c r="H301" s="43"/>
      <c r="I301" s="223"/>
      <c r="J301" s="43"/>
      <c r="K301" s="43"/>
      <c r="L301" s="47"/>
      <c r="M301" s="224"/>
      <c r="N301" s="225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139</v>
      </c>
      <c r="AU301" s="20" t="s">
        <v>82</v>
      </c>
    </row>
    <row r="302" spans="1:47" s="2" customFormat="1" ht="12">
      <c r="A302" s="41"/>
      <c r="B302" s="42"/>
      <c r="C302" s="43"/>
      <c r="D302" s="226" t="s">
        <v>141</v>
      </c>
      <c r="E302" s="43"/>
      <c r="F302" s="227" t="s">
        <v>434</v>
      </c>
      <c r="G302" s="43"/>
      <c r="H302" s="43"/>
      <c r="I302" s="223"/>
      <c r="J302" s="43"/>
      <c r="K302" s="43"/>
      <c r="L302" s="47"/>
      <c r="M302" s="224"/>
      <c r="N302" s="225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141</v>
      </c>
      <c r="AU302" s="20" t="s">
        <v>82</v>
      </c>
    </row>
    <row r="303" spans="1:65" s="2" customFormat="1" ht="16.5" customHeight="1">
      <c r="A303" s="41"/>
      <c r="B303" s="42"/>
      <c r="C303" s="260" t="s">
        <v>435</v>
      </c>
      <c r="D303" s="260" t="s">
        <v>231</v>
      </c>
      <c r="E303" s="261" t="s">
        <v>436</v>
      </c>
      <c r="F303" s="262" t="s">
        <v>437</v>
      </c>
      <c r="G303" s="263" t="s">
        <v>135</v>
      </c>
      <c r="H303" s="264">
        <v>1</v>
      </c>
      <c r="I303" s="265"/>
      <c r="J303" s="266">
        <f>ROUND(I303*H303,2)</f>
        <v>0</v>
      </c>
      <c r="K303" s="262" t="s">
        <v>136</v>
      </c>
      <c r="L303" s="267"/>
      <c r="M303" s="268" t="s">
        <v>19</v>
      </c>
      <c r="N303" s="269" t="s">
        <v>43</v>
      </c>
      <c r="O303" s="87"/>
      <c r="P303" s="217">
        <f>O303*H303</f>
        <v>0</v>
      </c>
      <c r="Q303" s="217">
        <v>0.11</v>
      </c>
      <c r="R303" s="217">
        <f>Q303*H303</f>
        <v>0.11</v>
      </c>
      <c r="S303" s="217">
        <v>0</v>
      </c>
      <c r="T303" s="218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9" t="s">
        <v>183</v>
      </c>
      <c r="AT303" s="219" t="s">
        <v>231</v>
      </c>
      <c r="AU303" s="219" t="s">
        <v>82</v>
      </c>
      <c r="AY303" s="20" t="s">
        <v>130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20" t="s">
        <v>80</v>
      </c>
      <c r="BK303" s="220">
        <f>ROUND(I303*H303,2)</f>
        <v>0</v>
      </c>
      <c r="BL303" s="20" t="s">
        <v>137</v>
      </c>
      <c r="BM303" s="219" t="s">
        <v>438</v>
      </c>
    </row>
    <row r="304" spans="1:47" s="2" customFormat="1" ht="12">
      <c r="A304" s="41"/>
      <c r="B304" s="42"/>
      <c r="C304" s="43"/>
      <c r="D304" s="221" t="s">
        <v>139</v>
      </c>
      <c r="E304" s="43"/>
      <c r="F304" s="222" t="s">
        <v>437</v>
      </c>
      <c r="G304" s="43"/>
      <c r="H304" s="43"/>
      <c r="I304" s="223"/>
      <c r="J304" s="43"/>
      <c r="K304" s="43"/>
      <c r="L304" s="47"/>
      <c r="M304" s="224"/>
      <c r="N304" s="225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139</v>
      </c>
      <c r="AU304" s="20" t="s">
        <v>82</v>
      </c>
    </row>
    <row r="305" spans="1:65" s="2" customFormat="1" ht="16.5" customHeight="1">
      <c r="A305" s="41"/>
      <c r="B305" s="42"/>
      <c r="C305" s="208" t="s">
        <v>439</v>
      </c>
      <c r="D305" s="208" t="s">
        <v>132</v>
      </c>
      <c r="E305" s="209" t="s">
        <v>440</v>
      </c>
      <c r="F305" s="210" t="s">
        <v>441</v>
      </c>
      <c r="G305" s="211" t="s">
        <v>135</v>
      </c>
      <c r="H305" s="212">
        <v>1</v>
      </c>
      <c r="I305" s="213"/>
      <c r="J305" s="214">
        <f>ROUND(I305*H305,2)</f>
        <v>0</v>
      </c>
      <c r="K305" s="210" t="s">
        <v>136</v>
      </c>
      <c r="L305" s="47"/>
      <c r="M305" s="215" t="s">
        <v>19</v>
      </c>
      <c r="N305" s="216" t="s">
        <v>43</v>
      </c>
      <c r="O305" s="87"/>
      <c r="P305" s="217">
        <f>O305*H305</f>
        <v>0</v>
      </c>
      <c r="Q305" s="217">
        <v>0.02972</v>
      </c>
      <c r="R305" s="217">
        <f>Q305*H305</f>
        <v>0.02972</v>
      </c>
      <c r="S305" s="217">
        <v>0</v>
      </c>
      <c r="T305" s="218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9" t="s">
        <v>137</v>
      </c>
      <c r="AT305" s="219" t="s">
        <v>132</v>
      </c>
      <c r="AU305" s="219" t="s">
        <v>82</v>
      </c>
      <c r="AY305" s="20" t="s">
        <v>130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20" t="s">
        <v>80</v>
      </c>
      <c r="BK305" s="220">
        <f>ROUND(I305*H305,2)</f>
        <v>0</v>
      </c>
      <c r="BL305" s="20" t="s">
        <v>137</v>
      </c>
      <c r="BM305" s="219" t="s">
        <v>442</v>
      </c>
    </row>
    <row r="306" spans="1:47" s="2" customFormat="1" ht="12">
      <c r="A306" s="41"/>
      <c r="B306" s="42"/>
      <c r="C306" s="43"/>
      <c r="D306" s="221" t="s">
        <v>139</v>
      </c>
      <c r="E306" s="43"/>
      <c r="F306" s="222" t="s">
        <v>443</v>
      </c>
      <c r="G306" s="43"/>
      <c r="H306" s="43"/>
      <c r="I306" s="223"/>
      <c r="J306" s="43"/>
      <c r="K306" s="43"/>
      <c r="L306" s="47"/>
      <c r="M306" s="224"/>
      <c r="N306" s="225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139</v>
      </c>
      <c r="AU306" s="20" t="s">
        <v>82</v>
      </c>
    </row>
    <row r="307" spans="1:47" s="2" customFormat="1" ht="12">
      <c r="A307" s="41"/>
      <c r="B307" s="42"/>
      <c r="C307" s="43"/>
      <c r="D307" s="226" t="s">
        <v>141</v>
      </c>
      <c r="E307" s="43"/>
      <c r="F307" s="227" t="s">
        <v>444</v>
      </c>
      <c r="G307" s="43"/>
      <c r="H307" s="43"/>
      <c r="I307" s="223"/>
      <c r="J307" s="43"/>
      <c r="K307" s="43"/>
      <c r="L307" s="47"/>
      <c r="M307" s="224"/>
      <c r="N307" s="225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141</v>
      </c>
      <c r="AU307" s="20" t="s">
        <v>82</v>
      </c>
    </row>
    <row r="308" spans="1:65" s="2" customFormat="1" ht="21.75" customHeight="1">
      <c r="A308" s="41"/>
      <c r="B308" s="42"/>
      <c r="C308" s="260" t="s">
        <v>445</v>
      </c>
      <c r="D308" s="260" t="s">
        <v>231</v>
      </c>
      <c r="E308" s="261" t="s">
        <v>446</v>
      </c>
      <c r="F308" s="262" t="s">
        <v>447</v>
      </c>
      <c r="G308" s="263" t="s">
        <v>135</v>
      </c>
      <c r="H308" s="264">
        <v>1</v>
      </c>
      <c r="I308" s="265"/>
      <c r="J308" s="266">
        <f>ROUND(I308*H308,2)</f>
        <v>0</v>
      </c>
      <c r="K308" s="262" t="s">
        <v>136</v>
      </c>
      <c r="L308" s="267"/>
      <c r="M308" s="268" t="s">
        <v>19</v>
      </c>
      <c r="N308" s="269" t="s">
        <v>43</v>
      </c>
      <c r="O308" s="87"/>
      <c r="P308" s="217">
        <f>O308*H308</f>
        <v>0</v>
      </c>
      <c r="Q308" s="217">
        <v>0.298</v>
      </c>
      <c r="R308" s="217">
        <f>Q308*H308</f>
        <v>0.298</v>
      </c>
      <c r="S308" s="217">
        <v>0</v>
      </c>
      <c r="T308" s="218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9" t="s">
        <v>183</v>
      </c>
      <c r="AT308" s="219" t="s">
        <v>231</v>
      </c>
      <c r="AU308" s="219" t="s">
        <v>82</v>
      </c>
      <c r="AY308" s="20" t="s">
        <v>130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20" t="s">
        <v>80</v>
      </c>
      <c r="BK308" s="220">
        <f>ROUND(I308*H308,2)</f>
        <v>0</v>
      </c>
      <c r="BL308" s="20" t="s">
        <v>137</v>
      </c>
      <c r="BM308" s="219" t="s">
        <v>448</v>
      </c>
    </row>
    <row r="309" spans="1:47" s="2" customFormat="1" ht="12">
      <c r="A309" s="41"/>
      <c r="B309" s="42"/>
      <c r="C309" s="43"/>
      <c r="D309" s="221" t="s">
        <v>139</v>
      </c>
      <c r="E309" s="43"/>
      <c r="F309" s="222" t="s">
        <v>447</v>
      </c>
      <c r="G309" s="43"/>
      <c r="H309" s="43"/>
      <c r="I309" s="223"/>
      <c r="J309" s="43"/>
      <c r="K309" s="43"/>
      <c r="L309" s="47"/>
      <c r="M309" s="224"/>
      <c r="N309" s="225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139</v>
      </c>
      <c r="AU309" s="20" t="s">
        <v>82</v>
      </c>
    </row>
    <row r="310" spans="1:65" s="2" customFormat="1" ht="16.5" customHeight="1">
      <c r="A310" s="41"/>
      <c r="B310" s="42"/>
      <c r="C310" s="208" t="s">
        <v>97</v>
      </c>
      <c r="D310" s="208" t="s">
        <v>132</v>
      </c>
      <c r="E310" s="209" t="s">
        <v>449</v>
      </c>
      <c r="F310" s="210" t="s">
        <v>450</v>
      </c>
      <c r="G310" s="211" t="s">
        <v>135</v>
      </c>
      <c r="H310" s="212">
        <v>6</v>
      </c>
      <c r="I310" s="213"/>
      <c r="J310" s="214">
        <f>ROUND(I310*H310,2)</f>
        <v>0</v>
      </c>
      <c r="K310" s="210" t="s">
        <v>136</v>
      </c>
      <c r="L310" s="47"/>
      <c r="M310" s="215" t="s">
        <v>19</v>
      </c>
      <c r="N310" s="216" t="s">
        <v>43</v>
      </c>
      <c r="O310" s="87"/>
      <c r="P310" s="217">
        <f>O310*H310</f>
        <v>0</v>
      </c>
      <c r="Q310" s="217">
        <v>0</v>
      </c>
      <c r="R310" s="217">
        <f>Q310*H310</f>
        <v>0</v>
      </c>
      <c r="S310" s="217">
        <v>0.05</v>
      </c>
      <c r="T310" s="218">
        <f>S310*H310</f>
        <v>0.30000000000000004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9" t="s">
        <v>137</v>
      </c>
      <c r="AT310" s="219" t="s">
        <v>132</v>
      </c>
      <c r="AU310" s="219" t="s">
        <v>82</v>
      </c>
      <c r="AY310" s="20" t="s">
        <v>130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20" t="s">
        <v>80</v>
      </c>
      <c r="BK310" s="220">
        <f>ROUND(I310*H310,2)</f>
        <v>0</v>
      </c>
      <c r="BL310" s="20" t="s">
        <v>137</v>
      </c>
      <c r="BM310" s="219" t="s">
        <v>451</v>
      </c>
    </row>
    <row r="311" spans="1:47" s="2" customFormat="1" ht="12">
      <c r="A311" s="41"/>
      <c r="B311" s="42"/>
      <c r="C311" s="43"/>
      <c r="D311" s="221" t="s">
        <v>139</v>
      </c>
      <c r="E311" s="43"/>
      <c r="F311" s="222" t="s">
        <v>452</v>
      </c>
      <c r="G311" s="43"/>
      <c r="H311" s="43"/>
      <c r="I311" s="223"/>
      <c r="J311" s="43"/>
      <c r="K311" s="43"/>
      <c r="L311" s="47"/>
      <c r="M311" s="224"/>
      <c r="N311" s="225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139</v>
      </c>
      <c r="AU311" s="20" t="s">
        <v>82</v>
      </c>
    </row>
    <row r="312" spans="1:47" s="2" customFormat="1" ht="12">
      <c r="A312" s="41"/>
      <c r="B312" s="42"/>
      <c r="C312" s="43"/>
      <c r="D312" s="226" t="s">
        <v>141</v>
      </c>
      <c r="E312" s="43"/>
      <c r="F312" s="227" t="s">
        <v>453</v>
      </c>
      <c r="G312" s="43"/>
      <c r="H312" s="43"/>
      <c r="I312" s="223"/>
      <c r="J312" s="43"/>
      <c r="K312" s="43"/>
      <c r="L312" s="47"/>
      <c r="M312" s="224"/>
      <c r="N312" s="225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141</v>
      </c>
      <c r="AU312" s="20" t="s">
        <v>82</v>
      </c>
    </row>
    <row r="313" spans="1:65" s="2" customFormat="1" ht="16.5" customHeight="1">
      <c r="A313" s="41"/>
      <c r="B313" s="42"/>
      <c r="C313" s="208" t="s">
        <v>454</v>
      </c>
      <c r="D313" s="208" t="s">
        <v>132</v>
      </c>
      <c r="E313" s="209" t="s">
        <v>455</v>
      </c>
      <c r="F313" s="210" t="s">
        <v>456</v>
      </c>
      <c r="G313" s="211" t="s">
        <v>135</v>
      </c>
      <c r="H313" s="212">
        <v>7</v>
      </c>
      <c r="I313" s="213"/>
      <c r="J313" s="214">
        <f>ROUND(I313*H313,2)</f>
        <v>0</v>
      </c>
      <c r="K313" s="210" t="s">
        <v>136</v>
      </c>
      <c r="L313" s="47"/>
      <c r="M313" s="215" t="s">
        <v>19</v>
      </c>
      <c r="N313" s="216" t="s">
        <v>43</v>
      </c>
      <c r="O313" s="87"/>
      <c r="P313" s="217">
        <f>O313*H313</f>
        <v>0</v>
      </c>
      <c r="Q313" s="217">
        <v>0.21734</v>
      </c>
      <c r="R313" s="217">
        <f>Q313*H313</f>
        <v>1.52138</v>
      </c>
      <c r="S313" s="217">
        <v>0</v>
      </c>
      <c r="T313" s="218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9" t="s">
        <v>137</v>
      </c>
      <c r="AT313" s="219" t="s">
        <v>132</v>
      </c>
      <c r="AU313" s="219" t="s">
        <v>82</v>
      </c>
      <c r="AY313" s="20" t="s">
        <v>130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20" t="s">
        <v>80</v>
      </c>
      <c r="BK313" s="220">
        <f>ROUND(I313*H313,2)</f>
        <v>0</v>
      </c>
      <c r="BL313" s="20" t="s">
        <v>137</v>
      </c>
      <c r="BM313" s="219" t="s">
        <v>457</v>
      </c>
    </row>
    <row r="314" spans="1:47" s="2" customFormat="1" ht="12">
      <c r="A314" s="41"/>
      <c r="B314" s="42"/>
      <c r="C314" s="43"/>
      <c r="D314" s="221" t="s">
        <v>139</v>
      </c>
      <c r="E314" s="43"/>
      <c r="F314" s="222" t="s">
        <v>456</v>
      </c>
      <c r="G314" s="43"/>
      <c r="H314" s="43"/>
      <c r="I314" s="223"/>
      <c r="J314" s="43"/>
      <c r="K314" s="43"/>
      <c r="L314" s="47"/>
      <c r="M314" s="224"/>
      <c r="N314" s="225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139</v>
      </c>
      <c r="AU314" s="20" t="s">
        <v>82</v>
      </c>
    </row>
    <row r="315" spans="1:47" s="2" customFormat="1" ht="12">
      <c r="A315" s="41"/>
      <c r="B315" s="42"/>
      <c r="C315" s="43"/>
      <c r="D315" s="226" t="s">
        <v>141</v>
      </c>
      <c r="E315" s="43"/>
      <c r="F315" s="227" t="s">
        <v>458</v>
      </c>
      <c r="G315" s="43"/>
      <c r="H315" s="43"/>
      <c r="I315" s="223"/>
      <c r="J315" s="43"/>
      <c r="K315" s="43"/>
      <c r="L315" s="47"/>
      <c r="M315" s="224"/>
      <c r="N315" s="225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141</v>
      </c>
      <c r="AU315" s="20" t="s">
        <v>82</v>
      </c>
    </row>
    <row r="316" spans="1:65" s="2" customFormat="1" ht="16.5" customHeight="1">
      <c r="A316" s="41"/>
      <c r="B316" s="42"/>
      <c r="C316" s="260" t="s">
        <v>459</v>
      </c>
      <c r="D316" s="260" t="s">
        <v>231</v>
      </c>
      <c r="E316" s="261" t="s">
        <v>460</v>
      </c>
      <c r="F316" s="262" t="s">
        <v>461</v>
      </c>
      <c r="G316" s="263" t="s">
        <v>135</v>
      </c>
      <c r="H316" s="264">
        <v>7</v>
      </c>
      <c r="I316" s="265"/>
      <c r="J316" s="266">
        <f>ROUND(I316*H316,2)</f>
        <v>0</v>
      </c>
      <c r="K316" s="262" t="s">
        <v>136</v>
      </c>
      <c r="L316" s="267"/>
      <c r="M316" s="268" t="s">
        <v>19</v>
      </c>
      <c r="N316" s="269" t="s">
        <v>43</v>
      </c>
      <c r="O316" s="87"/>
      <c r="P316" s="217">
        <f>O316*H316</f>
        <v>0</v>
      </c>
      <c r="Q316" s="217">
        <v>0.0553</v>
      </c>
      <c r="R316" s="217">
        <f>Q316*H316</f>
        <v>0.3871</v>
      </c>
      <c r="S316" s="217">
        <v>0</v>
      </c>
      <c r="T316" s="218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9" t="s">
        <v>183</v>
      </c>
      <c r="AT316" s="219" t="s">
        <v>231</v>
      </c>
      <c r="AU316" s="219" t="s">
        <v>82</v>
      </c>
      <c r="AY316" s="20" t="s">
        <v>130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20" t="s">
        <v>80</v>
      </c>
      <c r="BK316" s="220">
        <f>ROUND(I316*H316,2)</f>
        <v>0</v>
      </c>
      <c r="BL316" s="20" t="s">
        <v>137</v>
      </c>
      <c r="BM316" s="219" t="s">
        <v>462</v>
      </c>
    </row>
    <row r="317" spans="1:47" s="2" customFormat="1" ht="12">
      <c r="A317" s="41"/>
      <c r="B317" s="42"/>
      <c r="C317" s="43"/>
      <c r="D317" s="221" t="s">
        <v>139</v>
      </c>
      <c r="E317" s="43"/>
      <c r="F317" s="222" t="s">
        <v>461</v>
      </c>
      <c r="G317" s="43"/>
      <c r="H317" s="43"/>
      <c r="I317" s="223"/>
      <c r="J317" s="43"/>
      <c r="K317" s="43"/>
      <c r="L317" s="47"/>
      <c r="M317" s="224"/>
      <c r="N317" s="225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139</v>
      </c>
      <c r="AU317" s="20" t="s">
        <v>82</v>
      </c>
    </row>
    <row r="318" spans="1:65" s="2" customFormat="1" ht="16.5" customHeight="1">
      <c r="A318" s="41"/>
      <c r="B318" s="42"/>
      <c r="C318" s="260" t="s">
        <v>463</v>
      </c>
      <c r="D318" s="260" t="s">
        <v>231</v>
      </c>
      <c r="E318" s="261" t="s">
        <v>464</v>
      </c>
      <c r="F318" s="262" t="s">
        <v>465</v>
      </c>
      <c r="G318" s="263" t="s">
        <v>135</v>
      </c>
      <c r="H318" s="264">
        <v>1</v>
      </c>
      <c r="I318" s="265"/>
      <c r="J318" s="266">
        <f>ROUND(I318*H318,2)</f>
        <v>0</v>
      </c>
      <c r="K318" s="262" t="s">
        <v>136</v>
      </c>
      <c r="L318" s="267"/>
      <c r="M318" s="268" t="s">
        <v>19</v>
      </c>
      <c r="N318" s="269" t="s">
        <v>43</v>
      </c>
      <c r="O318" s="87"/>
      <c r="P318" s="217">
        <f>O318*H318</f>
        <v>0</v>
      </c>
      <c r="Q318" s="217">
        <v>0.004</v>
      </c>
      <c r="R318" s="217">
        <f>Q318*H318</f>
        <v>0.004</v>
      </c>
      <c r="S318" s="217">
        <v>0</v>
      </c>
      <c r="T318" s="218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9" t="s">
        <v>183</v>
      </c>
      <c r="AT318" s="219" t="s">
        <v>231</v>
      </c>
      <c r="AU318" s="219" t="s">
        <v>82</v>
      </c>
      <c r="AY318" s="20" t="s">
        <v>130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20" t="s">
        <v>80</v>
      </c>
      <c r="BK318" s="220">
        <f>ROUND(I318*H318,2)</f>
        <v>0</v>
      </c>
      <c r="BL318" s="20" t="s">
        <v>137</v>
      </c>
      <c r="BM318" s="219" t="s">
        <v>466</v>
      </c>
    </row>
    <row r="319" spans="1:47" s="2" customFormat="1" ht="12">
      <c r="A319" s="41"/>
      <c r="B319" s="42"/>
      <c r="C319" s="43"/>
      <c r="D319" s="221" t="s">
        <v>139</v>
      </c>
      <c r="E319" s="43"/>
      <c r="F319" s="222" t="s">
        <v>465</v>
      </c>
      <c r="G319" s="43"/>
      <c r="H319" s="43"/>
      <c r="I319" s="223"/>
      <c r="J319" s="43"/>
      <c r="K319" s="43"/>
      <c r="L319" s="47"/>
      <c r="M319" s="224"/>
      <c r="N319" s="225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139</v>
      </c>
      <c r="AU319" s="20" t="s">
        <v>82</v>
      </c>
    </row>
    <row r="320" spans="1:65" s="2" customFormat="1" ht="21.75" customHeight="1">
      <c r="A320" s="41"/>
      <c r="B320" s="42"/>
      <c r="C320" s="208" t="s">
        <v>467</v>
      </c>
      <c r="D320" s="208" t="s">
        <v>132</v>
      </c>
      <c r="E320" s="209" t="s">
        <v>468</v>
      </c>
      <c r="F320" s="210" t="s">
        <v>469</v>
      </c>
      <c r="G320" s="211" t="s">
        <v>135</v>
      </c>
      <c r="H320" s="212">
        <v>12</v>
      </c>
      <c r="I320" s="213"/>
      <c r="J320" s="214">
        <f>ROUND(I320*H320,2)</f>
        <v>0</v>
      </c>
      <c r="K320" s="210" t="s">
        <v>136</v>
      </c>
      <c r="L320" s="47"/>
      <c r="M320" s="215" t="s">
        <v>19</v>
      </c>
      <c r="N320" s="216" t="s">
        <v>43</v>
      </c>
      <c r="O320" s="87"/>
      <c r="P320" s="217">
        <f>O320*H320</f>
        <v>0</v>
      </c>
      <c r="Q320" s="217">
        <v>0.31108</v>
      </c>
      <c r="R320" s="217">
        <f>Q320*H320</f>
        <v>3.7329600000000003</v>
      </c>
      <c r="S320" s="217">
        <v>0</v>
      </c>
      <c r="T320" s="218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9" t="s">
        <v>137</v>
      </c>
      <c r="AT320" s="219" t="s">
        <v>132</v>
      </c>
      <c r="AU320" s="219" t="s">
        <v>82</v>
      </c>
      <c r="AY320" s="20" t="s">
        <v>130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20" t="s">
        <v>80</v>
      </c>
      <c r="BK320" s="220">
        <f>ROUND(I320*H320,2)</f>
        <v>0</v>
      </c>
      <c r="BL320" s="20" t="s">
        <v>137</v>
      </c>
      <c r="BM320" s="219" t="s">
        <v>470</v>
      </c>
    </row>
    <row r="321" spans="1:47" s="2" customFormat="1" ht="12">
      <c r="A321" s="41"/>
      <c r="B321" s="42"/>
      <c r="C321" s="43"/>
      <c r="D321" s="221" t="s">
        <v>139</v>
      </c>
      <c r="E321" s="43"/>
      <c r="F321" s="222" t="s">
        <v>471</v>
      </c>
      <c r="G321" s="43"/>
      <c r="H321" s="43"/>
      <c r="I321" s="223"/>
      <c r="J321" s="43"/>
      <c r="K321" s="43"/>
      <c r="L321" s="47"/>
      <c r="M321" s="224"/>
      <c r="N321" s="225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139</v>
      </c>
      <c r="AU321" s="20" t="s">
        <v>82</v>
      </c>
    </row>
    <row r="322" spans="1:47" s="2" customFormat="1" ht="12">
      <c r="A322" s="41"/>
      <c r="B322" s="42"/>
      <c r="C322" s="43"/>
      <c r="D322" s="226" t="s">
        <v>141</v>
      </c>
      <c r="E322" s="43"/>
      <c r="F322" s="227" t="s">
        <v>472</v>
      </c>
      <c r="G322" s="43"/>
      <c r="H322" s="43"/>
      <c r="I322" s="223"/>
      <c r="J322" s="43"/>
      <c r="K322" s="43"/>
      <c r="L322" s="47"/>
      <c r="M322" s="224"/>
      <c r="N322" s="225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141</v>
      </c>
      <c r="AU322" s="20" t="s">
        <v>82</v>
      </c>
    </row>
    <row r="323" spans="1:51" s="14" customFormat="1" ht="12">
      <c r="A323" s="14"/>
      <c r="B323" s="239"/>
      <c r="C323" s="240"/>
      <c r="D323" s="221" t="s">
        <v>149</v>
      </c>
      <c r="E323" s="241" t="s">
        <v>19</v>
      </c>
      <c r="F323" s="242" t="s">
        <v>473</v>
      </c>
      <c r="G323" s="240"/>
      <c r="H323" s="241" t="s">
        <v>19</v>
      </c>
      <c r="I323" s="243"/>
      <c r="J323" s="240"/>
      <c r="K323" s="240"/>
      <c r="L323" s="244"/>
      <c r="M323" s="245"/>
      <c r="N323" s="246"/>
      <c r="O323" s="246"/>
      <c r="P323" s="246"/>
      <c r="Q323" s="246"/>
      <c r="R323" s="246"/>
      <c r="S323" s="246"/>
      <c r="T323" s="24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8" t="s">
        <v>149</v>
      </c>
      <c r="AU323" s="248" t="s">
        <v>82</v>
      </c>
      <c r="AV323" s="14" t="s">
        <v>80</v>
      </c>
      <c r="AW323" s="14" t="s">
        <v>33</v>
      </c>
      <c r="AX323" s="14" t="s">
        <v>72</v>
      </c>
      <c r="AY323" s="248" t="s">
        <v>130</v>
      </c>
    </row>
    <row r="324" spans="1:51" s="13" customFormat="1" ht="12">
      <c r="A324" s="13"/>
      <c r="B324" s="228"/>
      <c r="C324" s="229"/>
      <c r="D324" s="221" t="s">
        <v>149</v>
      </c>
      <c r="E324" s="230" t="s">
        <v>19</v>
      </c>
      <c r="F324" s="231" t="s">
        <v>215</v>
      </c>
      <c r="G324" s="229"/>
      <c r="H324" s="232">
        <v>12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8" t="s">
        <v>149</v>
      </c>
      <c r="AU324" s="238" t="s">
        <v>82</v>
      </c>
      <c r="AV324" s="13" t="s">
        <v>82</v>
      </c>
      <c r="AW324" s="13" t="s">
        <v>33</v>
      </c>
      <c r="AX324" s="13" t="s">
        <v>72</v>
      </c>
      <c r="AY324" s="238" t="s">
        <v>130</v>
      </c>
    </row>
    <row r="325" spans="1:51" s="15" customFormat="1" ht="12">
      <c r="A325" s="15"/>
      <c r="B325" s="249"/>
      <c r="C325" s="250"/>
      <c r="D325" s="221" t="s">
        <v>149</v>
      </c>
      <c r="E325" s="251" t="s">
        <v>19</v>
      </c>
      <c r="F325" s="252" t="s">
        <v>158</v>
      </c>
      <c r="G325" s="250"/>
      <c r="H325" s="253">
        <v>12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9" t="s">
        <v>149</v>
      </c>
      <c r="AU325" s="259" t="s">
        <v>82</v>
      </c>
      <c r="AV325" s="15" t="s">
        <v>137</v>
      </c>
      <c r="AW325" s="15" t="s">
        <v>33</v>
      </c>
      <c r="AX325" s="15" t="s">
        <v>80</v>
      </c>
      <c r="AY325" s="259" t="s">
        <v>130</v>
      </c>
    </row>
    <row r="326" spans="1:65" s="2" customFormat="1" ht="16.5" customHeight="1">
      <c r="A326" s="41"/>
      <c r="B326" s="42"/>
      <c r="C326" s="208" t="s">
        <v>474</v>
      </c>
      <c r="D326" s="208" t="s">
        <v>132</v>
      </c>
      <c r="E326" s="209" t="s">
        <v>475</v>
      </c>
      <c r="F326" s="210" t="s">
        <v>476</v>
      </c>
      <c r="G326" s="211" t="s">
        <v>296</v>
      </c>
      <c r="H326" s="212">
        <v>10</v>
      </c>
      <c r="I326" s="213"/>
      <c r="J326" s="214">
        <f>ROUND(I326*H326,2)</f>
        <v>0</v>
      </c>
      <c r="K326" s="210" t="s">
        <v>136</v>
      </c>
      <c r="L326" s="47"/>
      <c r="M326" s="215" t="s">
        <v>19</v>
      </c>
      <c r="N326" s="216" t="s">
        <v>43</v>
      </c>
      <c r="O326" s="87"/>
      <c r="P326" s="217">
        <f>O326*H326</f>
        <v>0</v>
      </c>
      <c r="Q326" s="217">
        <v>6.3E-05</v>
      </c>
      <c r="R326" s="217">
        <f>Q326*H326</f>
        <v>0.00063</v>
      </c>
      <c r="S326" s="217">
        <v>0</v>
      </c>
      <c r="T326" s="218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9" t="s">
        <v>137</v>
      </c>
      <c r="AT326" s="219" t="s">
        <v>132</v>
      </c>
      <c r="AU326" s="219" t="s">
        <v>82</v>
      </c>
      <c r="AY326" s="20" t="s">
        <v>130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20" t="s">
        <v>80</v>
      </c>
      <c r="BK326" s="220">
        <f>ROUND(I326*H326,2)</f>
        <v>0</v>
      </c>
      <c r="BL326" s="20" t="s">
        <v>137</v>
      </c>
      <c r="BM326" s="219" t="s">
        <v>477</v>
      </c>
    </row>
    <row r="327" spans="1:47" s="2" customFormat="1" ht="12">
      <c r="A327" s="41"/>
      <c r="B327" s="42"/>
      <c r="C327" s="43"/>
      <c r="D327" s="221" t="s">
        <v>139</v>
      </c>
      <c r="E327" s="43"/>
      <c r="F327" s="222" t="s">
        <v>478</v>
      </c>
      <c r="G327" s="43"/>
      <c r="H327" s="43"/>
      <c r="I327" s="223"/>
      <c r="J327" s="43"/>
      <c r="K327" s="43"/>
      <c r="L327" s="47"/>
      <c r="M327" s="224"/>
      <c r="N327" s="225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139</v>
      </c>
      <c r="AU327" s="20" t="s">
        <v>82</v>
      </c>
    </row>
    <row r="328" spans="1:47" s="2" customFormat="1" ht="12">
      <c r="A328" s="41"/>
      <c r="B328" s="42"/>
      <c r="C328" s="43"/>
      <c r="D328" s="226" t="s">
        <v>141</v>
      </c>
      <c r="E328" s="43"/>
      <c r="F328" s="227" t="s">
        <v>479</v>
      </c>
      <c r="G328" s="43"/>
      <c r="H328" s="43"/>
      <c r="I328" s="223"/>
      <c r="J328" s="43"/>
      <c r="K328" s="43"/>
      <c r="L328" s="47"/>
      <c r="M328" s="224"/>
      <c r="N328" s="225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141</v>
      </c>
      <c r="AU328" s="20" t="s">
        <v>82</v>
      </c>
    </row>
    <row r="329" spans="1:63" s="12" customFormat="1" ht="22.8" customHeight="1">
      <c r="A329" s="12"/>
      <c r="B329" s="192"/>
      <c r="C329" s="193"/>
      <c r="D329" s="194" t="s">
        <v>71</v>
      </c>
      <c r="E329" s="206" t="s">
        <v>190</v>
      </c>
      <c r="F329" s="206" t="s">
        <v>480</v>
      </c>
      <c r="G329" s="193"/>
      <c r="H329" s="193"/>
      <c r="I329" s="196"/>
      <c r="J329" s="207">
        <f>BK329</f>
        <v>0</v>
      </c>
      <c r="K329" s="193"/>
      <c r="L329" s="198"/>
      <c r="M329" s="199"/>
      <c r="N329" s="200"/>
      <c r="O329" s="200"/>
      <c r="P329" s="201">
        <f>P330+P386</f>
        <v>0</v>
      </c>
      <c r="Q329" s="200"/>
      <c r="R329" s="201">
        <f>R330+R386</f>
        <v>102.26875133500002</v>
      </c>
      <c r="S329" s="200"/>
      <c r="T329" s="202">
        <f>T330+T386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3" t="s">
        <v>80</v>
      </c>
      <c r="AT329" s="204" t="s">
        <v>71</v>
      </c>
      <c r="AU329" s="204" t="s">
        <v>80</v>
      </c>
      <c r="AY329" s="203" t="s">
        <v>130</v>
      </c>
      <c r="BK329" s="205">
        <f>BK330+BK386</f>
        <v>0</v>
      </c>
    </row>
    <row r="330" spans="1:63" s="12" customFormat="1" ht="20.85" customHeight="1">
      <c r="A330" s="12"/>
      <c r="B330" s="192"/>
      <c r="C330" s="193"/>
      <c r="D330" s="194" t="s">
        <v>71</v>
      </c>
      <c r="E330" s="206" t="s">
        <v>481</v>
      </c>
      <c r="F330" s="206" t="s">
        <v>482</v>
      </c>
      <c r="G330" s="193"/>
      <c r="H330" s="193"/>
      <c r="I330" s="196"/>
      <c r="J330" s="207">
        <f>BK330</f>
        <v>0</v>
      </c>
      <c r="K330" s="193"/>
      <c r="L330" s="198"/>
      <c r="M330" s="199"/>
      <c r="N330" s="200"/>
      <c r="O330" s="200"/>
      <c r="P330" s="201">
        <f>SUM(P331:P385)</f>
        <v>0</v>
      </c>
      <c r="Q330" s="200"/>
      <c r="R330" s="201">
        <f>SUM(R331:R385)</f>
        <v>102.26875133500002</v>
      </c>
      <c r="S330" s="200"/>
      <c r="T330" s="202">
        <f>SUM(T331:T385)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3" t="s">
        <v>80</v>
      </c>
      <c r="AT330" s="204" t="s">
        <v>71</v>
      </c>
      <c r="AU330" s="204" t="s">
        <v>82</v>
      </c>
      <c r="AY330" s="203" t="s">
        <v>130</v>
      </c>
      <c r="BK330" s="205">
        <f>SUM(BK331:BK385)</f>
        <v>0</v>
      </c>
    </row>
    <row r="331" spans="1:65" s="2" customFormat="1" ht="16.5" customHeight="1">
      <c r="A331" s="41"/>
      <c r="B331" s="42"/>
      <c r="C331" s="208" t="s">
        <v>483</v>
      </c>
      <c r="D331" s="208" t="s">
        <v>132</v>
      </c>
      <c r="E331" s="209" t="s">
        <v>484</v>
      </c>
      <c r="F331" s="210" t="s">
        <v>485</v>
      </c>
      <c r="G331" s="211" t="s">
        <v>296</v>
      </c>
      <c r="H331" s="212">
        <v>260</v>
      </c>
      <c r="I331" s="213"/>
      <c r="J331" s="214">
        <f>ROUND(I331*H331,2)</f>
        <v>0</v>
      </c>
      <c r="K331" s="210" t="s">
        <v>136</v>
      </c>
      <c r="L331" s="47"/>
      <c r="M331" s="215" t="s">
        <v>19</v>
      </c>
      <c r="N331" s="216" t="s">
        <v>43</v>
      </c>
      <c r="O331" s="87"/>
      <c r="P331" s="217">
        <f>O331*H331</f>
        <v>0</v>
      </c>
      <c r="Q331" s="217">
        <v>0.0283</v>
      </c>
      <c r="R331" s="217">
        <f>Q331*H331</f>
        <v>7.358</v>
      </c>
      <c r="S331" s="217">
        <v>0</v>
      </c>
      <c r="T331" s="218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9" t="s">
        <v>137</v>
      </c>
      <c r="AT331" s="219" t="s">
        <v>132</v>
      </c>
      <c r="AU331" s="219" t="s">
        <v>150</v>
      </c>
      <c r="AY331" s="20" t="s">
        <v>130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20" t="s">
        <v>80</v>
      </c>
      <c r="BK331" s="220">
        <f>ROUND(I331*H331,2)</f>
        <v>0</v>
      </c>
      <c r="BL331" s="20" t="s">
        <v>137</v>
      </c>
      <c r="BM331" s="219" t="s">
        <v>486</v>
      </c>
    </row>
    <row r="332" spans="1:47" s="2" customFormat="1" ht="12">
      <c r="A332" s="41"/>
      <c r="B332" s="42"/>
      <c r="C332" s="43"/>
      <c r="D332" s="221" t="s">
        <v>139</v>
      </c>
      <c r="E332" s="43"/>
      <c r="F332" s="222" t="s">
        <v>487</v>
      </c>
      <c r="G332" s="43"/>
      <c r="H332" s="43"/>
      <c r="I332" s="223"/>
      <c r="J332" s="43"/>
      <c r="K332" s="43"/>
      <c r="L332" s="47"/>
      <c r="M332" s="224"/>
      <c r="N332" s="225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139</v>
      </c>
      <c r="AU332" s="20" t="s">
        <v>150</v>
      </c>
    </row>
    <row r="333" spans="1:47" s="2" customFormat="1" ht="12">
      <c r="A333" s="41"/>
      <c r="B333" s="42"/>
      <c r="C333" s="43"/>
      <c r="D333" s="226" t="s">
        <v>141</v>
      </c>
      <c r="E333" s="43"/>
      <c r="F333" s="227" t="s">
        <v>488</v>
      </c>
      <c r="G333" s="43"/>
      <c r="H333" s="43"/>
      <c r="I333" s="223"/>
      <c r="J333" s="43"/>
      <c r="K333" s="43"/>
      <c r="L333" s="47"/>
      <c r="M333" s="224"/>
      <c r="N333" s="225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141</v>
      </c>
      <c r="AU333" s="20" t="s">
        <v>150</v>
      </c>
    </row>
    <row r="334" spans="1:65" s="2" customFormat="1" ht="16.5" customHeight="1">
      <c r="A334" s="41"/>
      <c r="B334" s="42"/>
      <c r="C334" s="208" t="s">
        <v>489</v>
      </c>
      <c r="D334" s="208" t="s">
        <v>132</v>
      </c>
      <c r="E334" s="209" t="s">
        <v>490</v>
      </c>
      <c r="F334" s="210" t="s">
        <v>491</v>
      </c>
      <c r="G334" s="211" t="s">
        <v>296</v>
      </c>
      <c r="H334" s="212">
        <v>322</v>
      </c>
      <c r="I334" s="213"/>
      <c r="J334" s="214">
        <f>ROUND(I334*H334,2)</f>
        <v>0</v>
      </c>
      <c r="K334" s="210" t="s">
        <v>136</v>
      </c>
      <c r="L334" s="47"/>
      <c r="M334" s="215" t="s">
        <v>19</v>
      </c>
      <c r="N334" s="216" t="s">
        <v>43</v>
      </c>
      <c r="O334" s="87"/>
      <c r="P334" s="217">
        <f>O334*H334</f>
        <v>0</v>
      </c>
      <c r="Q334" s="217">
        <v>0.00016</v>
      </c>
      <c r="R334" s="217">
        <f>Q334*H334</f>
        <v>0.05152</v>
      </c>
      <c r="S334" s="217">
        <v>0</v>
      </c>
      <c r="T334" s="218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9" t="s">
        <v>137</v>
      </c>
      <c r="AT334" s="219" t="s">
        <v>132</v>
      </c>
      <c r="AU334" s="219" t="s">
        <v>150</v>
      </c>
      <c r="AY334" s="20" t="s">
        <v>130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20" t="s">
        <v>80</v>
      </c>
      <c r="BK334" s="220">
        <f>ROUND(I334*H334,2)</f>
        <v>0</v>
      </c>
      <c r="BL334" s="20" t="s">
        <v>137</v>
      </c>
      <c r="BM334" s="219" t="s">
        <v>492</v>
      </c>
    </row>
    <row r="335" spans="1:47" s="2" customFormat="1" ht="12">
      <c r="A335" s="41"/>
      <c r="B335" s="42"/>
      <c r="C335" s="43"/>
      <c r="D335" s="221" t="s">
        <v>139</v>
      </c>
      <c r="E335" s="43"/>
      <c r="F335" s="222" t="s">
        <v>493</v>
      </c>
      <c r="G335" s="43"/>
      <c r="H335" s="43"/>
      <c r="I335" s="223"/>
      <c r="J335" s="43"/>
      <c r="K335" s="43"/>
      <c r="L335" s="47"/>
      <c r="M335" s="224"/>
      <c r="N335" s="225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139</v>
      </c>
      <c r="AU335" s="20" t="s">
        <v>150</v>
      </c>
    </row>
    <row r="336" spans="1:47" s="2" customFormat="1" ht="12">
      <c r="A336" s="41"/>
      <c r="B336" s="42"/>
      <c r="C336" s="43"/>
      <c r="D336" s="226" t="s">
        <v>141</v>
      </c>
      <c r="E336" s="43"/>
      <c r="F336" s="227" t="s">
        <v>494</v>
      </c>
      <c r="G336" s="43"/>
      <c r="H336" s="43"/>
      <c r="I336" s="223"/>
      <c r="J336" s="43"/>
      <c r="K336" s="43"/>
      <c r="L336" s="47"/>
      <c r="M336" s="224"/>
      <c r="N336" s="225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141</v>
      </c>
      <c r="AU336" s="20" t="s">
        <v>150</v>
      </c>
    </row>
    <row r="337" spans="1:51" s="14" customFormat="1" ht="12">
      <c r="A337" s="14"/>
      <c r="B337" s="239"/>
      <c r="C337" s="240"/>
      <c r="D337" s="221" t="s">
        <v>149</v>
      </c>
      <c r="E337" s="241" t="s">
        <v>19</v>
      </c>
      <c r="F337" s="242" t="s">
        <v>495</v>
      </c>
      <c r="G337" s="240"/>
      <c r="H337" s="241" t="s">
        <v>19</v>
      </c>
      <c r="I337" s="243"/>
      <c r="J337" s="240"/>
      <c r="K337" s="240"/>
      <c r="L337" s="244"/>
      <c r="M337" s="245"/>
      <c r="N337" s="246"/>
      <c r="O337" s="246"/>
      <c r="P337" s="246"/>
      <c r="Q337" s="246"/>
      <c r="R337" s="246"/>
      <c r="S337" s="246"/>
      <c r="T337" s="24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8" t="s">
        <v>149</v>
      </c>
      <c r="AU337" s="248" t="s">
        <v>150</v>
      </c>
      <c r="AV337" s="14" t="s">
        <v>80</v>
      </c>
      <c r="AW337" s="14" t="s">
        <v>33</v>
      </c>
      <c r="AX337" s="14" t="s">
        <v>72</v>
      </c>
      <c r="AY337" s="248" t="s">
        <v>130</v>
      </c>
    </row>
    <row r="338" spans="1:51" s="13" customFormat="1" ht="12">
      <c r="A338" s="13"/>
      <c r="B338" s="228"/>
      <c r="C338" s="229"/>
      <c r="D338" s="221" t="s">
        <v>149</v>
      </c>
      <c r="E338" s="230" t="s">
        <v>19</v>
      </c>
      <c r="F338" s="231" t="s">
        <v>496</v>
      </c>
      <c r="G338" s="229"/>
      <c r="H338" s="232">
        <v>322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149</v>
      </c>
      <c r="AU338" s="238" t="s">
        <v>150</v>
      </c>
      <c r="AV338" s="13" t="s">
        <v>82</v>
      </c>
      <c r="AW338" s="13" t="s">
        <v>33</v>
      </c>
      <c r="AX338" s="13" t="s">
        <v>72</v>
      </c>
      <c r="AY338" s="238" t="s">
        <v>130</v>
      </c>
    </row>
    <row r="339" spans="1:51" s="15" customFormat="1" ht="12">
      <c r="A339" s="15"/>
      <c r="B339" s="249"/>
      <c r="C339" s="250"/>
      <c r="D339" s="221" t="s">
        <v>149</v>
      </c>
      <c r="E339" s="251" t="s">
        <v>19</v>
      </c>
      <c r="F339" s="252" t="s">
        <v>158</v>
      </c>
      <c r="G339" s="250"/>
      <c r="H339" s="253">
        <v>322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9" t="s">
        <v>149</v>
      </c>
      <c r="AU339" s="259" t="s">
        <v>150</v>
      </c>
      <c r="AV339" s="15" t="s">
        <v>137</v>
      </c>
      <c r="AW339" s="15" t="s">
        <v>33</v>
      </c>
      <c r="AX339" s="15" t="s">
        <v>80</v>
      </c>
      <c r="AY339" s="259" t="s">
        <v>130</v>
      </c>
    </row>
    <row r="340" spans="1:65" s="2" customFormat="1" ht="16.5" customHeight="1">
      <c r="A340" s="41"/>
      <c r="B340" s="42"/>
      <c r="C340" s="208" t="s">
        <v>497</v>
      </c>
      <c r="D340" s="208" t="s">
        <v>132</v>
      </c>
      <c r="E340" s="209" t="s">
        <v>498</v>
      </c>
      <c r="F340" s="210" t="s">
        <v>499</v>
      </c>
      <c r="G340" s="211" t="s">
        <v>296</v>
      </c>
      <c r="H340" s="212">
        <v>280</v>
      </c>
      <c r="I340" s="213"/>
      <c r="J340" s="214">
        <f>ROUND(I340*H340,2)</f>
        <v>0</v>
      </c>
      <c r="K340" s="210" t="s">
        <v>136</v>
      </c>
      <c r="L340" s="47"/>
      <c r="M340" s="215" t="s">
        <v>19</v>
      </c>
      <c r="N340" s="216" t="s">
        <v>43</v>
      </c>
      <c r="O340" s="87"/>
      <c r="P340" s="217">
        <f>O340*H340</f>
        <v>0</v>
      </c>
      <c r="Q340" s="217">
        <v>0.15539952</v>
      </c>
      <c r="R340" s="217">
        <f>Q340*H340</f>
        <v>43.51186560000001</v>
      </c>
      <c r="S340" s="217">
        <v>0</v>
      </c>
      <c r="T340" s="218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9" t="s">
        <v>137</v>
      </c>
      <c r="AT340" s="219" t="s">
        <v>132</v>
      </c>
      <c r="AU340" s="219" t="s">
        <v>150</v>
      </c>
      <c r="AY340" s="20" t="s">
        <v>130</v>
      </c>
      <c r="BE340" s="220">
        <f>IF(N340="základní",J340,0)</f>
        <v>0</v>
      </c>
      <c r="BF340" s="220">
        <f>IF(N340="snížená",J340,0)</f>
        <v>0</v>
      </c>
      <c r="BG340" s="220">
        <f>IF(N340="zákl. přenesená",J340,0)</f>
        <v>0</v>
      </c>
      <c r="BH340" s="220">
        <f>IF(N340="sníž. přenesená",J340,0)</f>
        <v>0</v>
      </c>
      <c r="BI340" s="220">
        <f>IF(N340="nulová",J340,0)</f>
        <v>0</v>
      </c>
      <c r="BJ340" s="20" t="s">
        <v>80</v>
      </c>
      <c r="BK340" s="220">
        <f>ROUND(I340*H340,2)</f>
        <v>0</v>
      </c>
      <c r="BL340" s="20" t="s">
        <v>137</v>
      </c>
      <c r="BM340" s="219" t="s">
        <v>500</v>
      </c>
    </row>
    <row r="341" spans="1:47" s="2" customFormat="1" ht="12">
      <c r="A341" s="41"/>
      <c r="B341" s="42"/>
      <c r="C341" s="43"/>
      <c r="D341" s="221" t="s">
        <v>139</v>
      </c>
      <c r="E341" s="43"/>
      <c r="F341" s="222" t="s">
        <v>501</v>
      </c>
      <c r="G341" s="43"/>
      <c r="H341" s="43"/>
      <c r="I341" s="223"/>
      <c r="J341" s="43"/>
      <c r="K341" s="43"/>
      <c r="L341" s="47"/>
      <c r="M341" s="224"/>
      <c r="N341" s="225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139</v>
      </c>
      <c r="AU341" s="20" t="s">
        <v>150</v>
      </c>
    </row>
    <row r="342" spans="1:47" s="2" customFormat="1" ht="12">
      <c r="A342" s="41"/>
      <c r="B342" s="42"/>
      <c r="C342" s="43"/>
      <c r="D342" s="226" t="s">
        <v>141</v>
      </c>
      <c r="E342" s="43"/>
      <c r="F342" s="227" t="s">
        <v>502</v>
      </c>
      <c r="G342" s="43"/>
      <c r="H342" s="43"/>
      <c r="I342" s="223"/>
      <c r="J342" s="43"/>
      <c r="K342" s="43"/>
      <c r="L342" s="47"/>
      <c r="M342" s="224"/>
      <c r="N342" s="225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141</v>
      </c>
      <c r="AU342" s="20" t="s">
        <v>150</v>
      </c>
    </row>
    <row r="343" spans="1:51" s="13" customFormat="1" ht="12">
      <c r="A343" s="13"/>
      <c r="B343" s="228"/>
      <c r="C343" s="229"/>
      <c r="D343" s="221" t="s">
        <v>149</v>
      </c>
      <c r="E343" s="230" t="s">
        <v>19</v>
      </c>
      <c r="F343" s="231" t="s">
        <v>503</v>
      </c>
      <c r="G343" s="229"/>
      <c r="H343" s="232">
        <v>280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8" t="s">
        <v>149</v>
      </c>
      <c r="AU343" s="238" t="s">
        <v>150</v>
      </c>
      <c r="AV343" s="13" t="s">
        <v>82</v>
      </c>
      <c r="AW343" s="13" t="s">
        <v>33</v>
      </c>
      <c r="AX343" s="13" t="s">
        <v>72</v>
      </c>
      <c r="AY343" s="238" t="s">
        <v>130</v>
      </c>
    </row>
    <row r="344" spans="1:51" s="15" customFormat="1" ht="12">
      <c r="A344" s="15"/>
      <c r="B344" s="249"/>
      <c r="C344" s="250"/>
      <c r="D344" s="221" t="s">
        <v>149</v>
      </c>
      <c r="E344" s="251" t="s">
        <v>19</v>
      </c>
      <c r="F344" s="252" t="s">
        <v>158</v>
      </c>
      <c r="G344" s="250"/>
      <c r="H344" s="253">
        <v>280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9" t="s">
        <v>149</v>
      </c>
      <c r="AU344" s="259" t="s">
        <v>150</v>
      </c>
      <c r="AV344" s="15" t="s">
        <v>137</v>
      </c>
      <c r="AW344" s="15" t="s">
        <v>33</v>
      </c>
      <c r="AX344" s="15" t="s">
        <v>80</v>
      </c>
      <c r="AY344" s="259" t="s">
        <v>130</v>
      </c>
    </row>
    <row r="345" spans="1:65" s="2" customFormat="1" ht="16.5" customHeight="1">
      <c r="A345" s="41"/>
      <c r="B345" s="42"/>
      <c r="C345" s="260" t="s">
        <v>504</v>
      </c>
      <c r="D345" s="260" t="s">
        <v>231</v>
      </c>
      <c r="E345" s="261" t="s">
        <v>505</v>
      </c>
      <c r="F345" s="262" t="s">
        <v>506</v>
      </c>
      <c r="G345" s="263" t="s">
        <v>296</v>
      </c>
      <c r="H345" s="264">
        <v>288.4</v>
      </c>
      <c r="I345" s="265"/>
      <c r="J345" s="266">
        <f>ROUND(I345*H345,2)</f>
        <v>0</v>
      </c>
      <c r="K345" s="262" t="s">
        <v>136</v>
      </c>
      <c r="L345" s="267"/>
      <c r="M345" s="268" t="s">
        <v>19</v>
      </c>
      <c r="N345" s="269" t="s">
        <v>43</v>
      </c>
      <c r="O345" s="87"/>
      <c r="P345" s="217">
        <f>O345*H345</f>
        <v>0</v>
      </c>
      <c r="Q345" s="217">
        <v>0.08</v>
      </c>
      <c r="R345" s="217">
        <f>Q345*H345</f>
        <v>23.072</v>
      </c>
      <c r="S345" s="217">
        <v>0</v>
      </c>
      <c r="T345" s="218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9" t="s">
        <v>183</v>
      </c>
      <c r="AT345" s="219" t="s">
        <v>231</v>
      </c>
      <c r="AU345" s="219" t="s">
        <v>150</v>
      </c>
      <c r="AY345" s="20" t="s">
        <v>130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20" t="s">
        <v>80</v>
      </c>
      <c r="BK345" s="220">
        <f>ROUND(I345*H345,2)</f>
        <v>0</v>
      </c>
      <c r="BL345" s="20" t="s">
        <v>137</v>
      </c>
      <c r="BM345" s="219" t="s">
        <v>507</v>
      </c>
    </row>
    <row r="346" spans="1:47" s="2" customFormat="1" ht="12">
      <c r="A346" s="41"/>
      <c r="B346" s="42"/>
      <c r="C346" s="43"/>
      <c r="D346" s="221" t="s">
        <v>139</v>
      </c>
      <c r="E346" s="43"/>
      <c r="F346" s="222" t="s">
        <v>506</v>
      </c>
      <c r="G346" s="43"/>
      <c r="H346" s="43"/>
      <c r="I346" s="223"/>
      <c r="J346" s="43"/>
      <c r="K346" s="43"/>
      <c r="L346" s="47"/>
      <c r="M346" s="224"/>
      <c r="N346" s="225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139</v>
      </c>
      <c r="AU346" s="20" t="s">
        <v>150</v>
      </c>
    </row>
    <row r="347" spans="1:51" s="13" customFormat="1" ht="12">
      <c r="A347" s="13"/>
      <c r="B347" s="228"/>
      <c r="C347" s="229"/>
      <c r="D347" s="221" t="s">
        <v>149</v>
      </c>
      <c r="E347" s="229"/>
      <c r="F347" s="231" t="s">
        <v>508</v>
      </c>
      <c r="G347" s="229"/>
      <c r="H347" s="232">
        <v>288.4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149</v>
      </c>
      <c r="AU347" s="238" t="s">
        <v>150</v>
      </c>
      <c r="AV347" s="13" t="s">
        <v>82</v>
      </c>
      <c r="AW347" s="13" t="s">
        <v>4</v>
      </c>
      <c r="AX347" s="13" t="s">
        <v>80</v>
      </c>
      <c r="AY347" s="238" t="s">
        <v>130</v>
      </c>
    </row>
    <row r="348" spans="1:65" s="2" customFormat="1" ht="21.75" customHeight="1">
      <c r="A348" s="41"/>
      <c r="B348" s="42"/>
      <c r="C348" s="208" t="s">
        <v>509</v>
      </c>
      <c r="D348" s="208" t="s">
        <v>132</v>
      </c>
      <c r="E348" s="209" t="s">
        <v>510</v>
      </c>
      <c r="F348" s="210" t="s">
        <v>511</v>
      </c>
      <c r="G348" s="211" t="s">
        <v>296</v>
      </c>
      <c r="H348" s="212">
        <v>280</v>
      </c>
      <c r="I348" s="213"/>
      <c r="J348" s="214">
        <f>ROUND(I348*H348,2)</f>
        <v>0</v>
      </c>
      <c r="K348" s="210" t="s">
        <v>136</v>
      </c>
      <c r="L348" s="47"/>
      <c r="M348" s="215" t="s">
        <v>19</v>
      </c>
      <c r="N348" s="216" t="s">
        <v>43</v>
      </c>
      <c r="O348" s="87"/>
      <c r="P348" s="217">
        <f>O348*H348</f>
        <v>0</v>
      </c>
      <c r="Q348" s="217">
        <v>0.08088</v>
      </c>
      <c r="R348" s="217">
        <f>Q348*H348</f>
        <v>22.6464</v>
      </c>
      <c r="S348" s="217">
        <v>0</v>
      </c>
      <c r="T348" s="218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9" t="s">
        <v>137</v>
      </c>
      <c r="AT348" s="219" t="s">
        <v>132</v>
      </c>
      <c r="AU348" s="219" t="s">
        <v>150</v>
      </c>
      <c r="AY348" s="20" t="s">
        <v>130</v>
      </c>
      <c r="BE348" s="220">
        <f>IF(N348="základní",J348,0)</f>
        <v>0</v>
      </c>
      <c r="BF348" s="220">
        <f>IF(N348="snížená",J348,0)</f>
        <v>0</v>
      </c>
      <c r="BG348" s="220">
        <f>IF(N348="zákl. přenesená",J348,0)</f>
        <v>0</v>
      </c>
      <c r="BH348" s="220">
        <f>IF(N348="sníž. přenesená",J348,0)</f>
        <v>0</v>
      </c>
      <c r="BI348" s="220">
        <f>IF(N348="nulová",J348,0)</f>
        <v>0</v>
      </c>
      <c r="BJ348" s="20" t="s">
        <v>80</v>
      </c>
      <c r="BK348" s="220">
        <f>ROUND(I348*H348,2)</f>
        <v>0</v>
      </c>
      <c r="BL348" s="20" t="s">
        <v>137</v>
      </c>
      <c r="BM348" s="219" t="s">
        <v>512</v>
      </c>
    </row>
    <row r="349" spans="1:47" s="2" customFormat="1" ht="12">
      <c r="A349" s="41"/>
      <c r="B349" s="42"/>
      <c r="C349" s="43"/>
      <c r="D349" s="221" t="s">
        <v>139</v>
      </c>
      <c r="E349" s="43"/>
      <c r="F349" s="222" t="s">
        <v>513</v>
      </c>
      <c r="G349" s="43"/>
      <c r="H349" s="43"/>
      <c r="I349" s="223"/>
      <c r="J349" s="43"/>
      <c r="K349" s="43"/>
      <c r="L349" s="47"/>
      <c r="M349" s="224"/>
      <c r="N349" s="225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139</v>
      </c>
      <c r="AU349" s="20" t="s">
        <v>150</v>
      </c>
    </row>
    <row r="350" spans="1:47" s="2" customFormat="1" ht="12">
      <c r="A350" s="41"/>
      <c r="B350" s="42"/>
      <c r="C350" s="43"/>
      <c r="D350" s="226" t="s">
        <v>141</v>
      </c>
      <c r="E350" s="43"/>
      <c r="F350" s="227" t="s">
        <v>514</v>
      </c>
      <c r="G350" s="43"/>
      <c r="H350" s="43"/>
      <c r="I350" s="223"/>
      <c r="J350" s="43"/>
      <c r="K350" s="43"/>
      <c r="L350" s="47"/>
      <c r="M350" s="224"/>
      <c r="N350" s="225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141</v>
      </c>
      <c r="AU350" s="20" t="s">
        <v>150</v>
      </c>
    </row>
    <row r="351" spans="1:51" s="14" customFormat="1" ht="12">
      <c r="A351" s="14"/>
      <c r="B351" s="239"/>
      <c r="C351" s="240"/>
      <c r="D351" s="221" t="s">
        <v>149</v>
      </c>
      <c r="E351" s="241" t="s">
        <v>19</v>
      </c>
      <c r="F351" s="242" t="s">
        <v>515</v>
      </c>
      <c r="G351" s="240"/>
      <c r="H351" s="241" t="s">
        <v>19</v>
      </c>
      <c r="I351" s="243"/>
      <c r="J351" s="240"/>
      <c r="K351" s="240"/>
      <c r="L351" s="244"/>
      <c r="M351" s="245"/>
      <c r="N351" s="246"/>
      <c r="O351" s="246"/>
      <c r="P351" s="246"/>
      <c r="Q351" s="246"/>
      <c r="R351" s="246"/>
      <c r="S351" s="246"/>
      <c r="T351" s="24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149</v>
      </c>
      <c r="AU351" s="248" t="s">
        <v>150</v>
      </c>
      <c r="AV351" s="14" t="s">
        <v>80</v>
      </c>
      <c r="AW351" s="14" t="s">
        <v>33</v>
      </c>
      <c r="AX351" s="14" t="s">
        <v>72</v>
      </c>
      <c r="AY351" s="248" t="s">
        <v>130</v>
      </c>
    </row>
    <row r="352" spans="1:51" s="13" customFormat="1" ht="12">
      <c r="A352" s="13"/>
      <c r="B352" s="228"/>
      <c r="C352" s="229"/>
      <c r="D352" s="221" t="s">
        <v>149</v>
      </c>
      <c r="E352" s="230" t="s">
        <v>19</v>
      </c>
      <c r="F352" s="231" t="s">
        <v>503</v>
      </c>
      <c r="G352" s="229"/>
      <c r="H352" s="232">
        <v>280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8" t="s">
        <v>149</v>
      </c>
      <c r="AU352" s="238" t="s">
        <v>150</v>
      </c>
      <c r="AV352" s="13" t="s">
        <v>82</v>
      </c>
      <c r="AW352" s="13" t="s">
        <v>33</v>
      </c>
      <c r="AX352" s="13" t="s">
        <v>72</v>
      </c>
      <c r="AY352" s="238" t="s">
        <v>130</v>
      </c>
    </row>
    <row r="353" spans="1:51" s="15" customFormat="1" ht="12">
      <c r="A353" s="15"/>
      <c r="B353" s="249"/>
      <c r="C353" s="250"/>
      <c r="D353" s="221" t="s">
        <v>149</v>
      </c>
      <c r="E353" s="251" t="s">
        <v>19</v>
      </c>
      <c r="F353" s="252" t="s">
        <v>158</v>
      </c>
      <c r="G353" s="250"/>
      <c r="H353" s="253">
        <v>280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9" t="s">
        <v>149</v>
      </c>
      <c r="AU353" s="259" t="s">
        <v>150</v>
      </c>
      <c r="AV353" s="15" t="s">
        <v>137</v>
      </c>
      <c r="AW353" s="15" t="s">
        <v>33</v>
      </c>
      <c r="AX353" s="15" t="s">
        <v>80</v>
      </c>
      <c r="AY353" s="259" t="s">
        <v>130</v>
      </c>
    </row>
    <row r="354" spans="1:65" s="2" customFormat="1" ht="16.5" customHeight="1">
      <c r="A354" s="41"/>
      <c r="B354" s="42"/>
      <c r="C354" s="260" t="s">
        <v>516</v>
      </c>
      <c r="D354" s="260" t="s">
        <v>231</v>
      </c>
      <c r="E354" s="261" t="s">
        <v>517</v>
      </c>
      <c r="F354" s="262" t="s">
        <v>518</v>
      </c>
      <c r="G354" s="263" t="s">
        <v>145</v>
      </c>
      <c r="H354" s="264">
        <v>29</v>
      </c>
      <c r="I354" s="265"/>
      <c r="J354" s="266">
        <f>ROUND(I354*H354,2)</f>
        <v>0</v>
      </c>
      <c r="K354" s="262" t="s">
        <v>136</v>
      </c>
      <c r="L354" s="267"/>
      <c r="M354" s="268" t="s">
        <v>19</v>
      </c>
      <c r="N354" s="269" t="s">
        <v>43</v>
      </c>
      <c r="O354" s="87"/>
      <c r="P354" s="217">
        <f>O354*H354</f>
        <v>0</v>
      </c>
      <c r="Q354" s="217">
        <v>0.176</v>
      </c>
      <c r="R354" s="217">
        <f>Q354*H354</f>
        <v>5.104</v>
      </c>
      <c r="S354" s="217">
        <v>0</v>
      </c>
      <c r="T354" s="218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9" t="s">
        <v>183</v>
      </c>
      <c r="AT354" s="219" t="s">
        <v>231</v>
      </c>
      <c r="AU354" s="219" t="s">
        <v>150</v>
      </c>
      <c r="AY354" s="20" t="s">
        <v>130</v>
      </c>
      <c r="BE354" s="220">
        <f>IF(N354="základní",J354,0)</f>
        <v>0</v>
      </c>
      <c r="BF354" s="220">
        <f>IF(N354="snížená",J354,0)</f>
        <v>0</v>
      </c>
      <c r="BG354" s="220">
        <f>IF(N354="zákl. přenesená",J354,0)</f>
        <v>0</v>
      </c>
      <c r="BH354" s="220">
        <f>IF(N354="sníž. přenesená",J354,0)</f>
        <v>0</v>
      </c>
      <c r="BI354" s="220">
        <f>IF(N354="nulová",J354,0)</f>
        <v>0</v>
      </c>
      <c r="BJ354" s="20" t="s">
        <v>80</v>
      </c>
      <c r="BK354" s="220">
        <f>ROUND(I354*H354,2)</f>
        <v>0</v>
      </c>
      <c r="BL354" s="20" t="s">
        <v>137</v>
      </c>
      <c r="BM354" s="219" t="s">
        <v>519</v>
      </c>
    </row>
    <row r="355" spans="1:47" s="2" customFormat="1" ht="12">
      <c r="A355" s="41"/>
      <c r="B355" s="42"/>
      <c r="C355" s="43"/>
      <c r="D355" s="221" t="s">
        <v>139</v>
      </c>
      <c r="E355" s="43"/>
      <c r="F355" s="222" t="s">
        <v>518</v>
      </c>
      <c r="G355" s="43"/>
      <c r="H355" s="43"/>
      <c r="I355" s="223"/>
      <c r="J355" s="43"/>
      <c r="K355" s="43"/>
      <c r="L355" s="47"/>
      <c r="M355" s="224"/>
      <c r="N355" s="225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139</v>
      </c>
      <c r="AU355" s="20" t="s">
        <v>150</v>
      </c>
    </row>
    <row r="356" spans="1:51" s="13" customFormat="1" ht="12">
      <c r="A356" s="13"/>
      <c r="B356" s="228"/>
      <c r="C356" s="229"/>
      <c r="D356" s="221" t="s">
        <v>149</v>
      </c>
      <c r="E356" s="230" t="s">
        <v>19</v>
      </c>
      <c r="F356" s="231" t="s">
        <v>520</v>
      </c>
      <c r="G356" s="229"/>
      <c r="H356" s="232">
        <v>28.84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8" t="s">
        <v>149</v>
      </c>
      <c r="AU356" s="238" t="s">
        <v>150</v>
      </c>
      <c r="AV356" s="13" t="s">
        <v>82</v>
      </c>
      <c r="AW356" s="13" t="s">
        <v>33</v>
      </c>
      <c r="AX356" s="13" t="s">
        <v>72</v>
      </c>
      <c r="AY356" s="238" t="s">
        <v>130</v>
      </c>
    </row>
    <row r="357" spans="1:51" s="16" customFormat="1" ht="12">
      <c r="A357" s="16"/>
      <c r="B357" s="270"/>
      <c r="C357" s="271"/>
      <c r="D357" s="221" t="s">
        <v>149</v>
      </c>
      <c r="E357" s="272" t="s">
        <v>19</v>
      </c>
      <c r="F357" s="273" t="s">
        <v>521</v>
      </c>
      <c r="G357" s="271"/>
      <c r="H357" s="274">
        <v>28.84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80" t="s">
        <v>149</v>
      </c>
      <c r="AU357" s="280" t="s">
        <v>150</v>
      </c>
      <c r="AV357" s="16" t="s">
        <v>150</v>
      </c>
      <c r="AW357" s="16" t="s">
        <v>33</v>
      </c>
      <c r="AX357" s="16" t="s">
        <v>72</v>
      </c>
      <c r="AY357" s="280" t="s">
        <v>130</v>
      </c>
    </row>
    <row r="358" spans="1:51" s="13" customFormat="1" ht="12">
      <c r="A358" s="13"/>
      <c r="B358" s="228"/>
      <c r="C358" s="229"/>
      <c r="D358" s="221" t="s">
        <v>149</v>
      </c>
      <c r="E358" s="230" t="s">
        <v>19</v>
      </c>
      <c r="F358" s="231" t="s">
        <v>323</v>
      </c>
      <c r="G358" s="229"/>
      <c r="H358" s="232">
        <v>29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8" t="s">
        <v>149</v>
      </c>
      <c r="AU358" s="238" t="s">
        <v>150</v>
      </c>
      <c r="AV358" s="13" t="s">
        <v>82</v>
      </c>
      <c r="AW358" s="13" t="s">
        <v>33</v>
      </c>
      <c r="AX358" s="13" t="s">
        <v>80</v>
      </c>
      <c r="AY358" s="238" t="s">
        <v>130</v>
      </c>
    </row>
    <row r="359" spans="1:65" s="2" customFormat="1" ht="16.5" customHeight="1">
      <c r="A359" s="41"/>
      <c r="B359" s="42"/>
      <c r="C359" s="208" t="s">
        <v>522</v>
      </c>
      <c r="D359" s="208" t="s">
        <v>132</v>
      </c>
      <c r="E359" s="209" t="s">
        <v>523</v>
      </c>
      <c r="F359" s="210" t="s">
        <v>524</v>
      </c>
      <c r="G359" s="211" t="s">
        <v>296</v>
      </c>
      <c r="H359" s="212">
        <v>3</v>
      </c>
      <c r="I359" s="213"/>
      <c r="J359" s="214">
        <f>ROUND(I359*H359,2)</f>
        <v>0</v>
      </c>
      <c r="K359" s="210" t="s">
        <v>136</v>
      </c>
      <c r="L359" s="47"/>
      <c r="M359" s="215" t="s">
        <v>19</v>
      </c>
      <c r="N359" s="216" t="s">
        <v>43</v>
      </c>
      <c r="O359" s="87"/>
      <c r="P359" s="217">
        <f>O359*H359</f>
        <v>0</v>
      </c>
      <c r="Q359" s="217">
        <v>0</v>
      </c>
      <c r="R359" s="217">
        <f>Q359*H359</f>
        <v>0</v>
      </c>
      <c r="S359" s="217">
        <v>0</v>
      </c>
      <c r="T359" s="218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9" t="s">
        <v>137</v>
      </c>
      <c r="AT359" s="219" t="s">
        <v>132</v>
      </c>
      <c r="AU359" s="219" t="s">
        <v>150</v>
      </c>
      <c r="AY359" s="20" t="s">
        <v>130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20" t="s">
        <v>80</v>
      </c>
      <c r="BK359" s="220">
        <f>ROUND(I359*H359,2)</f>
        <v>0</v>
      </c>
      <c r="BL359" s="20" t="s">
        <v>137</v>
      </c>
      <c r="BM359" s="219" t="s">
        <v>525</v>
      </c>
    </row>
    <row r="360" spans="1:47" s="2" customFormat="1" ht="12">
      <c r="A360" s="41"/>
      <c r="B360" s="42"/>
      <c r="C360" s="43"/>
      <c r="D360" s="221" t="s">
        <v>139</v>
      </c>
      <c r="E360" s="43"/>
      <c r="F360" s="222" t="s">
        <v>526</v>
      </c>
      <c r="G360" s="43"/>
      <c r="H360" s="43"/>
      <c r="I360" s="223"/>
      <c r="J360" s="43"/>
      <c r="K360" s="43"/>
      <c r="L360" s="47"/>
      <c r="M360" s="224"/>
      <c r="N360" s="225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139</v>
      </c>
      <c r="AU360" s="20" t="s">
        <v>150</v>
      </c>
    </row>
    <row r="361" spans="1:47" s="2" customFormat="1" ht="12">
      <c r="A361" s="41"/>
      <c r="B361" s="42"/>
      <c r="C361" s="43"/>
      <c r="D361" s="226" t="s">
        <v>141</v>
      </c>
      <c r="E361" s="43"/>
      <c r="F361" s="227" t="s">
        <v>527</v>
      </c>
      <c r="G361" s="43"/>
      <c r="H361" s="43"/>
      <c r="I361" s="223"/>
      <c r="J361" s="43"/>
      <c r="K361" s="43"/>
      <c r="L361" s="47"/>
      <c r="M361" s="224"/>
      <c r="N361" s="225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141</v>
      </c>
      <c r="AU361" s="20" t="s">
        <v>150</v>
      </c>
    </row>
    <row r="362" spans="1:51" s="13" customFormat="1" ht="12">
      <c r="A362" s="13"/>
      <c r="B362" s="228"/>
      <c r="C362" s="229"/>
      <c r="D362" s="221" t="s">
        <v>149</v>
      </c>
      <c r="E362" s="230" t="s">
        <v>19</v>
      </c>
      <c r="F362" s="231" t="s">
        <v>528</v>
      </c>
      <c r="G362" s="229"/>
      <c r="H362" s="232">
        <v>3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8" t="s">
        <v>149</v>
      </c>
      <c r="AU362" s="238" t="s">
        <v>150</v>
      </c>
      <c r="AV362" s="13" t="s">
        <v>82</v>
      </c>
      <c r="AW362" s="13" t="s">
        <v>33</v>
      </c>
      <c r="AX362" s="13" t="s">
        <v>80</v>
      </c>
      <c r="AY362" s="238" t="s">
        <v>130</v>
      </c>
    </row>
    <row r="363" spans="1:65" s="2" customFormat="1" ht="16.5" customHeight="1">
      <c r="A363" s="41"/>
      <c r="B363" s="42"/>
      <c r="C363" s="208" t="s">
        <v>529</v>
      </c>
      <c r="D363" s="208" t="s">
        <v>132</v>
      </c>
      <c r="E363" s="209" t="s">
        <v>530</v>
      </c>
      <c r="F363" s="210" t="s">
        <v>531</v>
      </c>
      <c r="G363" s="211" t="s">
        <v>296</v>
      </c>
      <c r="H363" s="212">
        <v>53</v>
      </c>
      <c r="I363" s="213"/>
      <c r="J363" s="214">
        <f>ROUND(I363*H363,2)</f>
        <v>0</v>
      </c>
      <c r="K363" s="210" t="s">
        <v>136</v>
      </c>
      <c r="L363" s="47"/>
      <c r="M363" s="215" t="s">
        <v>19</v>
      </c>
      <c r="N363" s="216" t="s">
        <v>43</v>
      </c>
      <c r="O363" s="87"/>
      <c r="P363" s="217">
        <f>O363*H363</f>
        <v>0</v>
      </c>
      <c r="Q363" s="217">
        <v>1.995E-06</v>
      </c>
      <c r="R363" s="217">
        <f>Q363*H363</f>
        <v>0.000105735</v>
      </c>
      <c r="S363" s="217">
        <v>0</v>
      </c>
      <c r="T363" s="218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9" t="s">
        <v>137</v>
      </c>
      <c r="AT363" s="219" t="s">
        <v>132</v>
      </c>
      <c r="AU363" s="219" t="s">
        <v>150</v>
      </c>
      <c r="AY363" s="20" t="s">
        <v>130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20" t="s">
        <v>80</v>
      </c>
      <c r="BK363" s="220">
        <f>ROUND(I363*H363,2)</f>
        <v>0</v>
      </c>
      <c r="BL363" s="20" t="s">
        <v>137</v>
      </c>
      <c r="BM363" s="219" t="s">
        <v>532</v>
      </c>
    </row>
    <row r="364" spans="1:47" s="2" customFormat="1" ht="12">
      <c r="A364" s="41"/>
      <c r="B364" s="42"/>
      <c r="C364" s="43"/>
      <c r="D364" s="221" t="s">
        <v>139</v>
      </c>
      <c r="E364" s="43"/>
      <c r="F364" s="222" t="s">
        <v>533</v>
      </c>
      <c r="G364" s="43"/>
      <c r="H364" s="43"/>
      <c r="I364" s="223"/>
      <c r="J364" s="43"/>
      <c r="K364" s="43"/>
      <c r="L364" s="47"/>
      <c r="M364" s="224"/>
      <c r="N364" s="225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139</v>
      </c>
      <c r="AU364" s="20" t="s">
        <v>150</v>
      </c>
    </row>
    <row r="365" spans="1:47" s="2" customFormat="1" ht="12">
      <c r="A365" s="41"/>
      <c r="B365" s="42"/>
      <c r="C365" s="43"/>
      <c r="D365" s="226" t="s">
        <v>141</v>
      </c>
      <c r="E365" s="43"/>
      <c r="F365" s="227" t="s">
        <v>534</v>
      </c>
      <c r="G365" s="43"/>
      <c r="H365" s="43"/>
      <c r="I365" s="223"/>
      <c r="J365" s="43"/>
      <c r="K365" s="43"/>
      <c r="L365" s="47"/>
      <c r="M365" s="224"/>
      <c r="N365" s="225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141</v>
      </c>
      <c r="AU365" s="20" t="s">
        <v>150</v>
      </c>
    </row>
    <row r="366" spans="1:65" s="2" customFormat="1" ht="16.5" customHeight="1">
      <c r="A366" s="41"/>
      <c r="B366" s="42"/>
      <c r="C366" s="208" t="s">
        <v>535</v>
      </c>
      <c r="D366" s="208" t="s">
        <v>132</v>
      </c>
      <c r="E366" s="209" t="s">
        <v>536</v>
      </c>
      <c r="F366" s="210" t="s">
        <v>537</v>
      </c>
      <c r="G366" s="211" t="s">
        <v>296</v>
      </c>
      <c r="H366" s="212">
        <v>966</v>
      </c>
      <c r="I366" s="213"/>
      <c r="J366" s="214">
        <f>ROUND(I366*H366,2)</f>
        <v>0</v>
      </c>
      <c r="K366" s="210" t="s">
        <v>136</v>
      </c>
      <c r="L366" s="47"/>
      <c r="M366" s="215" t="s">
        <v>19</v>
      </c>
      <c r="N366" s="216" t="s">
        <v>43</v>
      </c>
      <c r="O366" s="87"/>
      <c r="P366" s="217">
        <f>O366*H366</f>
        <v>0</v>
      </c>
      <c r="Q366" s="217">
        <v>0</v>
      </c>
      <c r="R366" s="217">
        <f>Q366*H366</f>
        <v>0</v>
      </c>
      <c r="S366" s="217">
        <v>0</v>
      </c>
      <c r="T366" s="218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9" t="s">
        <v>137</v>
      </c>
      <c r="AT366" s="219" t="s">
        <v>132</v>
      </c>
      <c r="AU366" s="219" t="s">
        <v>150</v>
      </c>
      <c r="AY366" s="20" t="s">
        <v>130</v>
      </c>
      <c r="BE366" s="220">
        <f>IF(N366="základní",J366,0)</f>
        <v>0</v>
      </c>
      <c r="BF366" s="220">
        <f>IF(N366="snížená",J366,0)</f>
        <v>0</v>
      </c>
      <c r="BG366" s="220">
        <f>IF(N366="zákl. přenesená",J366,0)</f>
        <v>0</v>
      </c>
      <c r="BH366" s="220">
        <f>IF(N366="sníž. přenesená",J366,0)</f>
        <v>0</v>
      </c>
      <c r="BI366" s="220">
        <f>IF(N366="nulová",J366,0)</f>
        <v>0</v>
      </c>
      <c r="BJ366" s="20" t="s">
        <v>80</v>
      </c>
      <c r="BK366" s="220">
        <f>ROUND(I366*H366,2)</f>
        <v>0</v>
      </c>
      <c r="BL366" s="20" t="s">
        <v>137</v>
      </c>
      <c r="BM366" s="219" t="s">
        <v>538</v>
      </c>
    </row>
    <row r="367" spans="1:47" s="2" customFormat="1" ht="12">
      <c r="A367" s="41"/>
      <c r="B367" s="42"/>
      <c r="C367" s="43"/>
      <c r="D367" s="221" t="s">
        <v>139</v>
      </c>
      <c r="E367" s="43"/>
      <c r="F367" s="222" t="s">
        <v>539</v>
      </c>
      <c r="G367" s="43"/>
      <c r="H367" s="43"/>
      <c r="I367" s="223"/>
      <c r="J367" s="43"/>
      <c r="K367" s="43"/>
      <c r="L367" s="47"/>
      <c r="M367" s="224"/>
      <c r="N367" s="225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139</v>
      </c>
      <c r="AU367" s="20" t="s">
        <v>150</v>
      </c>
    </row>
    <row r="368" spans="1:47" s="2" customFormat="1" ht="12">
      <c r="A368" s="41"/>
      <c r="B368" s="42"/>
      <c r="C368" s="43"/>
      <c r="D368" s="226" t="s">
        <v>141</v>
      </c>
      <c r="E368" s="43"/>
      <c r="F368" s="227" t="s">
        <v>540</v>
      </c>
      <c r="G368" s="43"/>
      <c r="H368" s="43"/>
      <c r="I368" s="223"/>
      <c r="J368" s="43"/>
      <c r="K368" s="43"/>
      <c r="L368" s="47"/>
      <c r="M368" s="224"/>
      <c r="N368" s="225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141</v>
      </c>
      <c r="AU368" s="20" t="s">
        <v>150</v>
      </c>
    </row>
    <row r="369" spans="1:51" s="14" customFormat="1" ht="12">
      <c r="A369" s="14"/>
      <c r="B369" s="239"/>
      <c r="C369" s="240"/>
      <c r="D369" s="221" t="s">
        <v>149</v>
      </c>
      <c r="E369" s="241" t="s">
        <v>19</v>
      </c>
      <c r="F369" s="242" t="s">
        <v>541</v>
      </c>
      <c r="G369" s="240"/>
      <c r="H369" s="241" t="s">
        <v>19</v>
      </c>
      <c r="I369" s="243"/>
      <c r="J369" s="240"/>
      <c r="K369" s="240"/>
      <c r="L369" s="244"/>
      <c r="M369" s="245"/>
      <c r="N369" s="246"/>
      <c r="O369" s="246"/>
      <c r="P369" s="246"/>
      <c r="Q369" s="246"/>
      <c r="R369" s="246"/>
      <c r="S369" s="246"/>
      <c r="T369" s="24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8" t="s">
        <v>149</v>
      </c>
      <c r="AU369" s="248" t="s">
        <v>150</v>
      </c>
      <c r="AV369" s="14" t="s">
        <v>80</v>
      </c>
      <c r="AW369" s="14" t="s">
        <v>33</v>
      </c>
      <c r="AX369" s="14" t="s">
        <v>72</v>
      </c>
      <c r="AY369" s="248" t="s">
        <v>130</v>
      </c>
    </row>
    <row r="370" spans="1:51" s="13" customFormat="1" ht="12">
      <c r="A370" s="13"/>
      <c r="B370" s="228"/>
      <c r="C370" s="229"/>
      <c r="D370" s="221" t="s">
        <v>149</v>
      </c>
      <c r="E370" s="230" t="s">
        <v>19</v>
      </c>
      <c r="F370" s="231" t="s">
        <v>496</v>
      </c>
      <c r="G370" s="229"/>
      <c r="H370" s="232">
        <v>322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149</v>
      </c>
      <c r="AU370" s="238" t="s">
        <v>150</v>
      </c>
      <c r="AV370" s="13" t="s">
        <v>82</v>
      </c>
      <c r="AW370" s="13" t="s">
        <v>33</v>
      </c>
      <c r="AX370" s="13" t="s">
        <v>72</v>
      </c>
      <c r="AY370" s="238" t="s">
        <v>130</v>
      </c>
    </row>
    <row r="371" spans="1:51" s="14" customFormat="1" ht="12">
      <c r="A371" s="14"/>
      <c r="B371" s="239"/>
      <c r="C371" s="240"/>
      <c r="D371" s="221" t="s">
        <v>149</v>
      </c>
      <c r="E371" s="241" t="s">
        <v>19</v>
      </c>
      <c r="F371" s="242" t="s">
        <v>542</v>
      </c>
      <c r="G371" s="240"/>
      <c r="H371" s="241" t="s">
        <v>19</v>
      </c>
      <c r="I371" s="243"/>
      <c r="J371" s="240"/>
      <c r="K371" s="240"/>
      <c r="L371" s="244"/>
      <c r="M371" s="245"/>
      <c r="N371" s="246"/>
      <c r="O371" s="246"/>
      <c r="P371" s="246"/>
      <c r="Q371" s="246"/>
      <c r="R371" s="246"/>
      <c r="S371" s="246"/>
      <c r="T371" s="24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8" t="s">
        <v>149</v>
      </c>
      <c r="AU371" s="248" t="s">
        <v>150</v>
      </c>
      <c r="AV371" s="14" t="s">
        <v>80</v>
      </c>
      <c r="AW371" s="14" t="s">
        <v>33</v>
      </c>
      <c r="AX371" s="14" t="s">
        <v>72</v>
      </c>
      <c r="AY371" s="248" t="s">
        <v>130</v>
      </c>
    </row>
    <row r="372" spans="1:51" s="13" customFormat="1" ht="12">
      <c r="A372" s="13"/>
      <c r="B372" s="228"/>
      <c r="C372" s="229"/>
      <c r="D372" s="221" t="s">
        <v>149</v>
      </c>
      <c r="E372" s="230" t="s">
        <v>19</v>
      </c>
      <c r="F372" s="231" t="s">
        <v>543</v>
      </c>
      <c r="G372" s="229"/>
      <c r="H372" s="232">
        <v>644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149</v>
      </c>
      <c r="AU372" s="238" t="s">
        <v>150</v>
      </c>
      <c r="AV372" s="13" t="s">
        <v>82</v>
      </c>
      <c r="AW372" s="13" t="s">
        <v>33</v>
      </c>
      <c r="AX372" s="13" t="s">
        <v>72</v>
      </c>
      <c r="AY372" s="238" t="s">
        <v>130</v>
      </c>
    </row>
    <row r="373" spans="1:51" s="15" customFormat="1" ht="12">
      <c r="A373" s="15"/>
      <c r="B373" s="249"/>
      <c r="C373" s="250"/>
      <c r="D373" s="221" t="s">
        <v>149</v>
      </c>
      <c r="E373" s="251" t="s">
        <v>19</v>
      </c>
      <c r="F373" s="252" t="s">
        <v>158</v>
      </c>
      <c r="G373" s="250"/>
      <c r="H373" s="253">
        <v>966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9" t="s">
        <v>149</v>
      </c>
      <c r="AU373" s="259" t="s">
        <v>150</v>
      </c>
      <c r="AV373" s="15" t="s">
        <v>137</v>
      </c>
      <c r="AW373" s="15" t="s">
        <v>33</v>
      </c>
      <c r="AX373" s="15" t="s">
        <v>80</v>
      </c>
      <c r="AY373" s="259" t="s">
        <v>130</v>
      </c>
    </row>
    <row r="374" spans="1:65" s="2" customFormat="1" ht="16.5" customHeight="1">
      <c r="A374" s="41"/>
      <c r="B374" s="42"/>
      <c r="C374" s="208" t="s">
        <v>544</v>
      </c>
      <c r="D374" s="208" t="s">
        <v>132</v>
      </c>
      <c r="E374" s="209" t="s">
        <v>545</v>
      </c>
      <c r="F374" s="210" t="s">
        <v>546</v>
      </c>
      <c r="G374" s="211" t="s">
        <v>296</v>
      </c>
      <c r="H374" s="212">
        <v>322</v>
      </c>
      <c r="I374" s="213"/>
      <c r="J374" s="214">
        <f>ROUND(I374*H374,2)</f>
        <v>0</v>
      </c>
      <c r="K374" s="210" t="s">
        <v>136</v>
      </c>
      <c r="L374" s="47"/>
      <c r="M374" s="215" t="s">
        <v>19</v>
      </c>
      <c r="N374" s="216" t="s">
        <v>43</v>
      </c>
      <c r="O374" s="87"/>
      <c r="P374" s="217">
        <f>O374*H374</f>
        <v>0</v>
      </c>
      <c r="Q374" s="217">
        <v>0.00033</v>
      </c>
      <c r="R374" s="217">
        <f>Q374*H374</f>
        <v>0.10626</v>
      </c>
      <c r="S374" s="217">
        <v>0</v>
      </c>
      <c r="T374" s="218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9" t="s">
        <v>137</v>
      </c>
      <c r="AT374" s="219" t="s">
        <v>132</v>
      </c>
      <c r="AU374" s="219" t="s">
        <v>150</v>
      </c>
      <c r="AY374" s="20" t="s">
        <v>130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20" t="s">
        <v>80</v>
      </c>
      <c r="BK374" s="220">
        <f>ROUND(I374*H374,2)</f>
        <v>0</v>
      </c>
      <c r="BL374" s="20" t="s">
        <v>137</v>
      </c>
      <c r="BM374" s="219" t="s">
        <v>547</v>
      </c>
    </row>
    <row r="375" spans="1:47" s="2" customFormat="1" ht="12">
      <c r="A375" s="41"/>
      <c r="B375" s="42"/>
      <c r="C375" s="43"/>
      <c r="D375" s="221" t="s">
        <v>139</v>
      </c>
      <c r="E375" s="43"/>
      <c r="F375" s="222" t="s">
        <v>548</v>
      </c>
      <c r="G375" s="43"/>
      <c r="H375" s="43"/>
      <c r="I375" s="223"/>
      <c r="J375" s="43"/>
      <c r="K375" s="43"/>
      <c r="L375" s="47"/>
      <c r="M375" s="224"/>
      <c r="N375" s="225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139</v>
      </c>
      <c r="AU375" s="20" t="s">
        <v>150</v>
      </c>
    </row>
    <row r="376" spans="1:47" s="2" customFormat="1" ht="12">
      <c r="A376" s="41"/>
      <c r="B376" s="42"/>
      <c r="C376" s="43"/>
      <c r="D376" s="226" t="s">
        <v>141</v>
      </c>
      <c r="E376" s="43"/>
      <c r="F376" s="227" t="s">
        <v>549</v>
      </c>
      <c r="G376" s="43"/>
      <c r="H376" s="43"/>
      <c r="I376" s="223"/>
      <c r="J376" s="43"/>
      <c r="K376" s="43"/>
      <c r="L376" s="47"/>
      <c r="M376" s="224"/>
      <c r="N376" s="225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141</v>
      </c>
      <c r="AU376" s="20" t="s">
        <v>150</v>
      </c>
    </row>
    <row r="377" spans="1:51" s="14" customFormat="1" ht="12">
      <c r="A377" s="14"/>
      <c r="B377" s="239"/>
      <c r="C377" s="240"/>
      <c r="D377" s="221" t="s">
        <v>149</v>
      </c>
      <c r="E377" s="241" t="s">
        <v>19</v>
      </c>
      <c r="F377" s="242" t="s">
        <v>541</v>
      </c>
      <c r="G377" s="240"/>
      <c r="H377" s="241" t="s">
        <v>19</v>
      </c>
      <c r="I377" s="243"/>
      <c r="J377" s="240"/>
      <c r="K377" s="240"/>
      <c r="L377" s="244"/>
      <c r="M377" s="245"/>
      <c r="N377" s="246"/>
      <c r="O377" s="246"/>
      <c r="P377" s="246"/>
      <c r="Q377" s="246"/>
      <c r="R377" s="246"/>
      <c r="S377" s="246"/>
      <c r="T377" s="24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8" t="s">
        <v>149</v>
      </c>
      <c r="AU377" s="248" t="s">
        <v>150</v>
      </c>
      <c r="AV377" s="14" t="s">
        <v>80</v>
      </c>
      <c r="AW377" s="14" t="s">
        <v>33</v>
      </c>
      <c r="AX377" s="14" t="s">
        <v>72</v>
      </c>
      <c r="AY377" s="248" t="s">
        <v>130</v>
      </c>
    </row>
    <row r="378" spans="1:51" s="13" customFormat="1" ht="12">
      <c r="A378" s="13"/>
      <c r="B378" s="228"/>
      <c r="C378" s="229"/>
      <c r="D378" s="221" t="s">
        <v>149</v>
      </c>
      <c r="E378" s="230" t="s">
        <v>19</v>
      </c>
      <c r="F378" s="231" t="s">
        <v>496</v>
      </c>
      <c r="G378" s="229"/>
      <c r="H378" s="232">
        <v>322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149</v>
      </c>
      <c r="AU378" s="238" t="s">
        <v>150</v>
      </c>
      <c r="AV378" s="13" t="s">
        <v>82</v>
      </c>
      <c r="AW378" s="13" t="s">
        <v>33</v>
      </c>
      <c r="AX378" s="13" t="s">
        <v>72</v>
      </c>
      <c r="AY378" s="238" t="s">
        <v>130</v>
      </c>
    </row>
    <row r="379" spans="1:51" s="15" customFormat="1" ht="12">
      <c r="A379" s="15"/>
      <c r="B379" s="249"/>
      <c r="C379" s="250"/>
      <c r="D379" s="221" t="s">
        <v>149</v>
      </c>
      <c r="E379" s="251" t="s">
        <v>19</v>
      </c>
      <c r="F379" s="252" t="s">
        <v>158</v>
      </c>
      <c r="G379" s="250"/>
      <c r="H379" s="253">
        <v>322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9" t="s">
        <v>149</v>
      </c>
      <c r="AU379" s="259" t="s">
        <v>150</v>
      </c>
      <c r="AV379" s="15" t="s">
        <v>137</v>
      </c>
      <c r="AW379" s="15" t="s">
        <v>33</v>
      </c>
      <c r="AX379" s="15" t="s">
        <v>80</v>
      </c>
      <c r="AY379" s="259" t="s">
        <v>130</v>
      </c>
    </row>
    <row r="380" spans="1:65" s="2" customFormat="1" ht="16.5" customHeight="1">
      <c r="A380" s="41"/>
      <c r="B380" s="42"/>
      <c r="C380" s="208" t="s">
        <v>550</v>
      </c>
      <c r="D380" s="208" t="s">
        <v>132</v>
      </c>
      <c r="E380" s="209" t="s">
        <v>551</v>
      </c>
      <c r="F380" s="210" t="s">
        <v>552</v>
      </c>
      <c r="G380" s="211" t="s">
        <v>296</v>
      </c>
      <c r="H380" s="212">
        <v>644</v>
      </c>
      <c r="I380" s="213"/>
      <c r="J380" s="214">
        <f>ROUND(I380*H380,2)</f>
        <v>0</v>
      </c>
      <c r="K380" s="210" t="s">
        <v>136</v>
      </c>
      <c r="L380" s="47"/>
      <c r="M380" s="215" t="s">
        <v>19</v>
      </c>
      <c r="N380" s="216" t="s">
        <v>43</v>
      </c>
      <c r="O380" s="87"/>
      <c r="P380" s="217">
        <f>O380*H380</f>
        <v>0</v>
      </c>
      <c r="Q380" s="217">
        <v>0.00065</v>
      </c>
      <c r="R380" s="217">
        <f>Q380*H380</f>
        <v>0.41859999999999997</v>
      </c>
      <c r="S380" s="217">
        <v>0</v>
      </c>
      <c r="T380" s="218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9" t="s">
        <v>137</v>
      </c>
      <c r="AT380" s="219" t="s">
        <v>132</v>
      </c>
      <c r="AU380" s="219" t="s">
        <v>150</v>
      </c>
      <c r="AY380" s="20" t="s">
        <v>130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20" t="s">
        <v>80</v>
      </c>
      <c r="BK380" s="220">
        <f>ROUND(I380*H380,2)</f>
        <v>0</v>
      </c>
      <c r="BL380" s="20" t="s">
        <v>137</v>
      </c>
      <c r="BM380" s="219" t="s">
        <v>553</v>
      </c>
    </row>
    <row r="381" spans="1:47" s="2" customFormat="1" ht="12">
      <c r="A381" s="41"/>
      <c r="B381" s="42"/>
      <c r="C381" s="43"/>
      <c r="D381" s="221" t="s">
        <v>139</v>
      </c>
      <c r="E381" s="43"/>
      <c r="F381" s="222" t="s">
        <v>554</v>
      </c>
      <c r="G381" s="43"/>
      <c r="H381" s="43"/>
      <c r="I381" s="223"/>
      <c r="J381" s="43"/>
      <c r="K381" s="43"/>
      <c r="L381" s="47"/>
      <c r="M381" s="224"/>
      <c r="N381" s="225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139</v>
      </c>
      <c r="AU381" s="20" t="s">
        <v>150</v>
      </c>
    </row>
    <row r="382" spans="1:47" s="2" customFormat="1" ht="12">
      <c r="A382" s="41"/>
      <c r="B382" s="42"/>
      <c r="C382" s="43"/>
      <c r="D382" s="226" t="s">
        <v>141</v>
      </c>
      <c r="E382" s="43"/>
      <c r="F382" s="227" t="s">
        <v>555</v>
      </c>
      <c r="G382" s="43"/>
      <c r="H382" s="43"/>
      <c r="I382" s="223"/>
      <c r="J382" s="43"/>
      <c r="K382" s="43"/>
      <c r="L382" s="47"/>
      <c r="M382" s="224"/>
      <c r="N382" s="225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141</v>
      </c>
      <c r="AU382" s="20" t="s">
        <v>150</v>
      </c>
    </row>
    <row r="383" spans="1:51" s="14" customFormat="1" ht="12">
      <c r="A383" s="14"/>
      <c r="B383" s="239"/>
      <c r="C383" s="240"/>
      <c r="D383" s="221" t="s">
        <v>149</v>
      </c>
      <c r="E383" s="241" t="s">
        <v>19</v>
      </c>
      <c r="F383" s="242" t="s">
        <v>542</v>
      </c>
      <c r="G383" s="240"/>
      <c r="H383" s="241" t="s">
        <v>19</v>
      </c>
      <c r="I383" s="243"/>
      <c r="J383" s="240"/>
      <c r="K383" s="240"/>
      <c r="L383" s="244"/>
      <c r="M383" s="245"/>
      <c r="N383" s="246"/>
      <c r="O383" s="246"/>
      <c r="P383" s="246"/>
      <c r="Q383" s="246"/>
      <c r="R383" s="246"/>
      <c r="S383" s="246"/>
      <c r="T383" s="24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8" t="s">
        <v>149</v>
      </c>
      <c r="AU383" s="248" t="s">
        <v>150</v>
      </c>
      <c r="AV383" s="14" t="s">
        <v>80</v>
      </c>
      <c r="AW383" s="14" t="s">
        <v>33</v>
      </c>
      <c r="AX383" s="14" t="s">
        <v>72</v>
      </c>
      <c r="AY383" s="248" t="s">
        <v>130</v>
      </c>
    </row>
    <row r="384" spans="1:51" s="13" customFormat="1" ht="12">
      <c r="A384" s="13"/>
      <c r="B384" s="228"/>
      <c r="C384" s="229"/>
      <c r="D384" s="221" t="s">
        <v>149</v>
      </c>
      <c r="E384" s="230" t="s">
        <v>19</v>
      </c>
      <c r="F384" s="231" t="s">
        <v>543</v>
      </c>
      <c r="G384" s="229"/>
      <c r="H384" s="232">
        <v>644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149</v>
      </c>
      <c r="AU384" s="238" t="s">
        <v>150</v>
      </c>
      <c r="AV384" s="13" t="s">
        <v>82</v>
      </c>
      <c r="AW384" s="13" t="s">
        <v>33</v>
      </c>
      <c r="AX384" s="13" t="s">
        <v>72</v>
      </c>
      <c r="AY384" s="238" t="s">
        <v>130</v>
      </c>
    </row>
    <row r="385" spans="1:51" s="15" customFormat="1" ht="12">
      <c r="A385" s="15"/>
      <c r="B385" s="249"/>
      <c r="C385" s="250"/>
      <c r="D385" s="221" t="s">
        <v>149</v>
      </c>
      <c r="E385" s="251" t="s">
        <v>19</v>
      </c>
      <c r="F385" s="252" t="s">
        <v>158</v>
      </c>
      <c r="G385" s="250"/>
      <c r="H385" s="253">
        <v>644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9" t="s">
        <v>149</v>
      </c>
      <c r="AU385" s="259" t="s">
        <v>150</v>
      </c>
      <c r="AV385" s="15" t="s">
        <v>137</v>
      </c>
      <c r="AW385" s="15" t="s">
        <v>33</v>
      </c>
      <c r="AX385" s="15" t="s">
        <v>80</v>
      </c>
      <c r="AY385" s="259" t="s">
        <v>130</v>
      </c>
    </row>
    <row r="386" spans="1:63" s="12" customFormat="1" ht="20.85" customHeight="1">
      <c r="A386" s="12"/>
      <c r="B386" s="192"/>
      <c r="C386" s="193"/>
      <c r="D386" s="194" t="s">
        <v>71</v>
      </c>
      <c r="E386" s="206" t="s">
        <v>556</v>
      </c>
      <c r="F386" s="206" t="s">
        <v>557</v>
      </c>
      <c r="G386" s="193"/>
      <c r="H386" s="193"/>
      <c r="I386" s="196"/>
      <c r="J386" s="207">
        <f>BK386</f>
        <v>0</v>
      </c>
      <c r="K386" s="193"/>
      <c r="L386" s="198"/>
      <c r="M386" s="199"/>
      <c r="N386" s="200"/>
      <c r="O386" s="200"/>
      <c r="P386" s="201">
        <f>P387+P395</f>
        <v>0</v>
      </c>
      <c r="Q386" s="200"/>
      <c r="R386" s="201">
        <f>R387+R395</f>
        <v>0</v>
      </c>
      <c r="S386" s="200"/>
      <c r="T386" s="202">
        <f>T387+T395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3" t="s">
        <v>80</v>
      </c>
      <c r="AT386" s="204" t="s">
        <v>71</v>
      </c>
      <c r="AU386" s="204" t="s">
        <v>82</v>
      </c>
      <c r="AY386" s="203" t="s">
        <v>130</v>
      </c>
      <c r="BK386" s="205">
        <f>BK387+BK395</f>
        <v>0</v>
      </c>
    </row>
    <row r="387" spans="1:63" s="17" customFormat="1" ht="20.85" customHeight="1">
      <c r="A387" s="17"/>
      <c r="B387" s="281"/>
      <c r="C387" s="282"/>
      <c r="D387" s="283" t="s">
        <v>71</v>
      </c>
      <c r="E387" s="283" t="s">
        <v>558</v>
      </c>
      <c r="F387" s="283" t="s">
        <v>559</v>
      </c>
      <c r="G387" s="282"/>
      <c r="H387" s="282"/>
      <c r="I387" s="284"/>
      <c r="J387" s="285">
        <f>BK387</f>
        <v>0</v>
      </c>
      <c r="K387" s="282"/>
      <c r="L387" s="286"/>
      <c r="M387" s="287"/>
      <c r="N387" s="288"/>
      <c r="O387" s="288"/>
      <c r="P387" s="289">
        <f>SUM(P388:P394)</f>
        <v>0</v>
      </c>
      <c r="Q387" s="288"/>
      <c r="R387" s="289">
        <f>SUM(R388:R394)</f>
        <v>0</v>
      </c>
      <c r="S387" s="288"/>
      <c r="T387" s="290">
        <f>SUM(T388:T394)</f>
        <v>0</v>
      </c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R387" s="291" t="s">
        <v>80</v>
      </c>
      <c r="AT387" s="292" t="s">
        <v>71</v>
      </c>
      <c r="AU387" s="292" t="s">
        <v>150</v>
      </c>
      <c r="AY387" s="291" t="s">
        <v>130</v>
      </c>
      <c r="BK387" s="293">
        <f>SUM(BK388:BK394)</f>
        <v>0</v>
      </c>
    </row>
    <row r="388" spans="1:65" s="2" customFormat="1" ht="16.5" customHeight="1">
      <c r="A388" s="41"/>
      <c r="B388" s="42"/>
      <c r="C388" s="208" t="s">
        <v>560</v>
      </c>
      <c r="D388" s="208" t="s">
        <v>132</v>
      </c>
      <c r="E388" s="209" t="s">
        <v>561</v>
      </c>
      <c r="F388" s="210" t="s">
        <v>562</v>
      </c>
      <c r="G388" s="211" t="s">
        <v>234</v>
      </c>
      <c r="H388" s="212">
        <v>1171.222</v>
      </c>
      <c r="I388" s="213"/>
      <c r="J388" s="214">
        <f>ROUND(I388*H388,2)</f>
        <v>0</v>
      </c>
      <c r="K388" s="210" t="s">
        <v>136</v>
      </c>
      <c r="L388" s="47"/>
      <c r="M388" s="215" t="s">
        <v>19</v>
      </c>
      <c r="N388" s="216" t="s">
        <v>43</v>
      </c>
      <c r="O388" s="87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9" t="s">
        <v>137</v>
      </c>
      <c r="AT388" s="219" t="s">
        <v>132</v>
      </c>
      <c r="AU388" s="219" t="s">
        <v>137</v>
      </c>
      <c r="AY388" s="20" t="s">
        <v>130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20" t="s">
        <v>80</v>
      </c>
      <c r="BK388" s="220">
        <f>ROUND(I388*H388,2)</f>
        <v>0</v>
      </c>
      <c r="BL388" s="20" t="s">
        <v>137</v>
      </c>
      <c r="BM388" s="219" t="s">
        <v>563</v>
      </c>
    </row>
    <row r="389" spans="1:47" s="2" customFormat="1" ht="12">
      <c r="A389" s="41"/>
      <c r="B389" s="42"/>
      <c r="C389" s="43"/>
      <c r="D389" s="221" t="s">
        <v>139</v>
      </c>
      <c r="E389" s="43"/>
      <c r="F389" s="222" t="s">
        <v>564</v>
      </c>
      <c r="G389" s="43"/>
      <c r="H389" s="43"/>
      <c r="I389" s="223"/>
      <c r="J389" s="43"/>
      <c r="K389" s="43"/>
      <c r="L389" s="47"/>
      <c r="M389" s="224"/>
      <c r="N389" s="225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139</v>
      </c>
      <c r="AU389" s="20" t="s">
        <v>137</v>
      </c>
    </row>
    <row r="390" spans="1:47" s="2" customFormat="1" ht="12">
      <c r="A390" s="41"/>
      <c r="B390" s="42"/>
      <c r="C390" s="43"/>
      <c r="D390" s="226" t="s">
        <v>141</v>
      </c>
      <c r="E390" s="43"/>
      <c r="F390" s="227" t="s">
        <v>565</v>
      </c>
      <c r="G390" s="43"/>
      <c r="H390" s="43"/>
      <c r="I390" s="223"/>
      <c r="J390" s="43"/>
      <c r="K390" s="43"/>
      <c r="L390" s="47"/>
      <c r="M390" s="224"/>
      <c r="N390" s="225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141</v>
      </c>
      <c r="AU390" s="20" t="s">
        <v>137</v>
      </c>
    </row>
    <row r="391" spans="1:65" s="2" customFormat="1" ht="16.5" customHeight="1">
      <c r="A391" s="41"/>
      <c r="B391" s="42"/>
      <c r="C391" s="208" t="s">
        <v>566</v>
      </c>
      <c r="D391" s="208" t="s">
        <v>132</v>
      </c>
      <c r="E391" s="209" t="s">
        <v>567</v>
      </c>
      <c r="F391" s="210" t="s">
        <v>568</v>
      </c>
      <c r="G391" s="211" t="s">
        <v>234</v>
      </c>
      <c r="H391" s="212">
        <v>10540.998</v>
      </c>
      <c r="I391" s="213"/>
      <c r="J391" s="214">
        <f>ROUND(I391*H391,2)</f>
        <v>0</v>
      </c>
      <c r="K391" s="210" t="s">
        <v>136</v>
      </c>
      <c r="L391" s="47"/>
      <c r="M391" s="215" t="s">
        <v>19</v>
      </c>
      <c r="N391" s="216" t="s">
        <v>43</v>
      </c>
      <c r="O391" s="87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9" t="s">
        <v>137</v>
      </c>
      <c r="AT391" s="219" t="s">
        <v>132</v>
      </c>
      <c r="AU391" s="219" t="s">
        <v>137</v>
      </c>
      <c r="AY391" s="20" t="s">
        <v>130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20" t="s">
        <v>80</v>
      </c>
      <c r="BK391" s="220">
        <f>ROUND(I391*H391,2)</f>
        <v>0</v>
      </c>
      <c r="BL391" s="20" t="s">
        <v>137</v>
      </c>
      <c r="BM391" s="219" t="s">
        <v>569</v>
      </c>
    </row>
    <row r="392" spans="1:47" s="2" customFormat="1" ht="12">
      <c r="A392" s="41"/>
      <c r="B392" s="42"/>
      <c r="C392" s="43"/>
      <c r="D392" s="221" t="s">
        <v>139</v>
      </c>
      <c r="E392" s="43"/>
      <c r="F392" s="222" t="s">
        <v>570</v>
      </c>
      <c r="G392" s="43"/>
      <c r="H392" s="43"/>
      <c r="I392" s="223"/>
      <c r="J392" s="43"/>
      <c r="K392" s="43"/>
      <c r="L392" s="47"/>
      <c r="M392" s="224"/>
      <c r="N392" s="225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20" t="s">
        <v>139</v>
      </c>
      <c r="AU392" s="20" t="s">
        <v>137</v>
      </c>
    </row>
    <row r="393" spans="1:47" s="2" customFormat="1" ht="12">
      <c r="A393" s="41"/>
      <c r="B393" s="42"/>
      <c r="C393" s="43"/>
      <c r="D393" s="226" t="s">
        <v>141</v>
      </c>
      <c r="E393" s="43"/>
      <c r="F393" s="227" t="s">
        <v>571</v>
      </c>
      <c r="G393" s="43"/>
      <c r="H393" s="43"/>
      <c r="I393" s="223"/>
      <c r="J393" s="43"/>
      <c r="K393" s="43"/>
      <c r="L393" s="47"/>
      <c r="M393" s="224"/>
      <c r="N393" s="225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141</v>
      </c>
      <c r="AU393" s="20" t="s">
        <v>137</v>
      </c>
    </row>
    <row r="394" spans="1:51" s="13" customFormat="1" ht="12">
      <c r="A394" s="13"/>
      <c r="B394" s="228"/>
      <c r="C394" s="229"/>
      <c r="D394" s="221" t="s">
        <v>149</v>
      </c>
      <c r="E394" s="229"/>
      <c r="F394" s="231" t="s">
        <v>572</v>
      </c>
      <c r="G394" s="229"/>
      <c r="H394" s="232">
        <v>10540.998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8" t="s">
        <v>149</v>
      </c>
      <c r="AU394" s="238" t="s">
        <v>137</v>
      </c>
      <c r="AV394" s="13" t="s">
        <v>82</v>
      </c>
      <c r="AW394" s="13" t="s">
        <v>4</v>
      </c>
      <c r="AX394" s="13" t="s">
        <v>80</v>
      </c>
      <c r="AY394" s="238" t="s">
        <v>130</v>
      </c>
    </row>
    <row r="395" spans="1:63" s="17" customFormat="1" ht="20.85" customHeight="1">
      <c r="A395" s="17"/>
      <c r="B395" s="281"/>
      <c r="C395" s="282"/>
      <c r="D395" s="283" t="s">
        <v>71</v>
      </c>
      <c r="E395" s="283" t="s">
        <v>573</v>
      </c>
      <c r="F395" s="283" t="s">
        <v>574</v>
      </c>
      <c r="G395" s="282"/>
      <c r="H395" s="282"/>
      <c r="I395" s="284"/>
      <c r="J395" s="285">
        <f>BK395</f>
        <v>0</v>
      </c>
      <c r="K395" s="282"/>
      <c r="L395" s="286"/>
      <c r="M395" s="287"/>
      <c r="N395" s="288"/>
      <c r="O395" s="288"/>
      <c r="P395" s="289">
        <f>SUM(P396:P398)</f>
        <v>0</v>
      </c>
      <c r="Q395" s="288"/>
      <c r="R395" s="289">
        <f>SUM(R396:R398)</f>
        <v>0</v>
      </c>
      <c r="S395" s="288"/>
      <c r="T395" s="290">
        <f>SUM(T396:T398)</f>
        <v>0</v>
      </c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R395" s="291" t="s">
        <v>80</v>
      </c>
      <c r="AT395" s="292" t="s">
        <v>71</v>
      </c>
      <c r="AU395" s="292" t="s">
        <v>150</v>
      </c>
      <c r="AY395" s="291" t="s">
        <v>130</v>
      </c>
      <c r="BK395" s="293">
        <f>SUM(BK396:BK398)</f>
        <v>0</v>
      </c>
    </row>
    <row r="396" spans="1:65" s="2" customFormat="1" ht="21.75" customHeight="1">
      <c r="A396" s="41"/>
      <c r="B396" s="42"/>
      <c r="C396" s="208" t="s">
        <v>575</v>
      </c>
      <c r="D396" s="208" t="s">
        <v>132</v>
      </c>
      <c r="E396" s="209" t="s">
        <v>576</v>
      </c>
      <c r="F396" s="210" t="s">
        <v>577</v>
      </c>
      <c r="G396" s="211" t="s">
        <v>234</v>
      </c>
      <c r="H396" s="212">
        <v>120.123</v>
      </c>
      <c r="I396" s="213"/>
      <c r="J396" s="214">
        <f>ROUND(I396*H396,2)</f>
        <v>0</v>
      </c>
      <c r="K396" s="210" t="s">
        <v>136</v>
      </c>
      <c r="L396" s="47"/>
      <c r="M396" s="215" t="s">
        <v>19</v>
      </c>
      <c r="N396" s="216" t="s">
        <v>43</v>
      </c>
      <c r="O396" s="87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19" t="s">
        <v>137</v>
      </c>
      <c r="AT396" s="219" t="s">
        <v>132</v>
      </c>
      <c r="AU396" s="219" t="s">
        <v>137</v>
      </c>
      <c r="AY396" s="20" t="s">
        <v>130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20" t="s">
        <v>80</v>
      </c>
      <c r="BK396" s="220">
        <f>ROUND(I396*H396,2)</f>
        <v>0</v>
      </c>
      <c r="BL396" s="20" t="s">
        <v>137</v>
      </c>
      <c r="BM396" s="219" t="s">
        <v>578</v>
      </c>
    </row>
    <row r="397" spans="1:47" s="2" customFormat="1" ht="12">
      <c r="A397" s="41"/>
      <c r="B397" s="42"/>
      <c r="C397" s="43"/>
      <c r="D397" s="221" t="s">
        <v>139</v>
      </c>
      <c r="E397" s="43"/>
      <c r="F397" s="222" t="s">
        <v>579</v>
      </c>
      <c r="G397" s="43"/>
      <c r="H397" s="43"/>
      <c r="I397" s="223"/>
      <c r="J397" s="43"/>
      <c r="K397" s="43"/>
      <c r="L397" s="47"/>
      <c r="M397" s="224"/>
      <c r="N397" s="225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20" t="s">
        <v>139</v>
      </c>
      <c r="AU397" s="20" t="s">
        <v>137</v>
      </c>
    </row>
    <row r="398" spans="1:47" s="2" customFormat="1" ht="12">
      <c r="A398" s="41"/>
      <c r="B398" s="42"/>
      <c r="C398" s="43"/>
      <c r="D398" s="226" t="s">
        <v>141</v>
      </c>
      <c r="E398" s="43"/>
      <c r="F398" s="227" t="s">
        <v>580</v>
      </c>
      <c r="G398" s="43"/>
      <c r="H398" s="43"/>
      <c r="I398" s="223"/>
      <c r="J398" s="43"/>
      <c r="K398" s="43"/>
      <c r="L398" s="47"/>
      <c r="M398" s="294"/>
      <c r="N398" s="295"/>
      <c r="O398" s="296"/>
      <c r="P398" s="296"/>
      <c r="Q398" s="296"/>
      <c r="R398" s="296"/>
      <c r="S398" s="296"/>
      <c r="T398" s="297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141</v>
      </c>
      <c r="AU398" s="20" t="s">
        <v>137</v>
      </c>
    </row>
    <row r="399" spans="1:31" s="2" customFormat="1" ht="6.95" customHeight="1">
      <c r="A399" s="41"/>
      <c r="B399" s="62"/>
      <c r="C399" s="63"/>
      <c r="D399" s="63"/>
      <c r="E399" s="63"/>
      <c r="F399" s="63"/>
      <c r="G399" s="63"/>
      <c r="H399" s="63"/>
      <c r="I399" s="63"/>
      <c r="J399" s="63"/>
      <c r="K399" s="63"/>
      <c r="L399" s="47"/>
      <c r="M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</row>
  </sheetData>
  <sheetProtection password="CC35" sheet="1" objects="1" scenarios="1" formatColumns="0" formatRows="0" autoFilter="0"/>
  <autoFilter ref="C89:K39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1/112155215"/>
    <hyperlink ref="F98" r:id="rId2" display="https://podminky.urs.cz/item/CS_URS_2022_01/113107164"/>
    <hyperlink ref="F102" r:id="rId3" display="https://podminky.urs.cz/item/CS_URS_2022_01/113107422"/>
    <hyperlink ref="F108" r:id="rId4" display="https://podminky.urs.cz/item/CS_URS_2022_01/113107441"/>
    <hyperlink ref="F114" r:id="rId5" display="https://podminky.urs.cz/item/CS_URS_2022_01/113154365"/>
    <hyperlink ref="F118" r:id="rId6" display="https://podminky.urs.cz/item/CS_URS_2022_01/112151012"/>
    <hyperlink ref="F121" r:id="rId7" display="https://podminky.urs.cz/item/CS_URS_2022_01/112201112"/>
    <hyperlink ref="F124" r:id="rId8" display="https://podminky.urs.cz/item/CS_URS_2022_01/122251105"/>
    <hyperlink ref="F128" r:id="rId9" display="https://podminky.urs.cz/item/CS_URS_2022_01/132251101"/>
    <hyperlink ref="F136" r:id="rId10" display="https://podminky.urs.cz/item/CS_URS_2022_01/162751117"/>
    <hyperlink ref="F143" r:id="rId11" display="https://podminky.urs.cz/item/CS_URS_2022_01/171152121"/>
    <hyperlink ref="F147" r:id="rId12" display="https://podminky.urs.cz/item/CS_URS_2022_01/174101101"/>
    <hyperlink ref="F151" r:id="rId13" display="https://podminky.urs.cz/item/CS_URS_2022_01/175151101"/>
    <hyperlink ref="F162" r:id="rId14" display="https://podminky.urs.cz/item/CS_URS_2022_01/181351003"/>
    <hyperlink ref="F169" r:id="rId15" display="https://podminky.urs.cz/item/CS_URS_2022_01/181411131"/>
    <hyperlink ref="F174" r:id="rId16" display="https://podminky.urs.cz/item/CS_URS_2022_01/181951112"/>
    <hyperlink ref="F179" r:id="rId17" display="https://podminky.urs.cz/item/CS_URS_2022_01/183111314"/>
    <hyperlink ref="F182" r:id="rId18" display="https://podminky.urs.cz/item/CS_URS_2022_01/184102111"/>
    <hyperlink ref="F187" r:id="rId19" display="https://podminky.urs.cz/item/CS_URS_2022_01/185851121"/>
    <hyperlink ref="F190" r:id="rId20" display="https://podminky.urs.cz/item/CS_URS_2022_01/185851129"/>
    <hyperlink ref="F194" r:id="rId21" display="https://podminky.urs.cz/item/CS_URS_2022_01/359901111"/>
    <hyperlink ref="F199" r:id="rId22" display="https://podminky.urs.cz/item/CS_URS_2022_01/451572111"/>
    <hyperlink ref="F208" r:id="rId23" display="https://podminky.urs.cz/item/CS_URS_2022_01/564851111"/>
    <hyperlink ref="F213" r:id="rId24" display="https://podminky.urs.cz/item/CS_URS_2022_01/564952113"/>
    <hyperlink ref="F218" r:id="rId25" display="https://podminky.urs.cz/item/CS_URS_2022_01/565131111"/>
    <hyperlink ref="F223" r:id="rId26" display="https://podminky.urs.cz/item/CS_URS_2022_01/565135111"/>
    <hyperlink ref="F228" r:id="rId27" display="https://podminky.urs.cz/item/CS_URS_2022_01/566901142"/>
    <hyperlink ref="F234" r:id="rId28" display="https://podminky.urs.cz/item/CS_URS_2022_01/569903311"/>
    <hyperlink ref="F240" r:id="rId29" display="https://podminky.urs.cz/item/CS_URS_2022_01/572340111"/>
    <hyperlink ref="F243" r:id="rId30" display="https://podminky.urs.cz/item/CS_URS_2022_01/573111115"/>
    <hyperlink ref="F249" r:id="rId31" display="https://podminky.urs.cz/item/CS_URS_2022_01/573211108"/>
    <hyperlink ref="F255" r:id="rId32" display="https://podminky.urs.cz/item/CS_URS_2022_01/577144141"/>
    <hyperlink ref="F263" r:id="rId33" display="https://podminky.urs.cz/item/CS_URS_2022_01/577155142"/>
    <hyperlink ref="F270" r:id="rId34" display="https://podminky.urs.cz/item/CS_URS_2022_01/850311811"/>
    <hyperlink ref="F276" r:id="rId35" display="https://podminky.urs.cz/item/CS_URS_2022_01/871171141"/>
    <hyperlink ref="F286" r:id="rId36" display="https://podminky.urs.cz/item/CS_URS_2022_01/871315211"/>
    <hyperlink ref="F292" r:id="rId37" display="https://podminky.urs.cz/item/CS_URS_2022_01/895941301"/>
    <hyperlink ref="F297" r:id="rId38" display="https://podminky.urs.cz/item/CS_URS_2022_01/895941314"/>
    <hyperlink ref="F302" r:id="rId39" display="https://podminky.urs.cz/item/CS_URS_2022_01/895941323"/>
    <hyperlink ref="F307" r:id="rId40" display="https://podminky.urs.cz/item/CS_URS_2022_01/895941332"/>
    <hyperlink ref="F312" r:id="rId41" display="https://podminky.urs.cz/item/CS_URS_2022_01/899201211"/>
    <hyperlink ref="F315" r:id="rId42" display="https://podminky.urs.cz/item/CS_URS_2022_01/899204112"/>
    <hyperlink ref="F322" r:id="rId43" display="https://podminky.urs.cz/item/CS_URS_2022_01/899431111"/>
    <hyperlink ref="F328" r:id="rId44" display="https://podminky.urs.cz/item/CS_URS_2022_01/899722111"/>
    <hyperlink ref="F333" r:id="rId45" display="https://podminky.urs.cz/item/CS_URS_2022_01/911331111"/>
    <hyperlink ref="F336" r:id="rId46" display="https://podminky.urs.cz/item/CS_URS_2022_01/919121211"/>
    <hyperlink ref="F342" r:id="rId47" display="https://podminky.urs.cz/item/CS_URS_2022_01/916131213"/>
    <hyperlink ref="F350" r:id="rId48" display="https://podminky.urs.cz/item/CS_URS_2022_01/915491211"/>
    <hyperlink ref="F361" r:id="rId49" display="https://podminky.urs.cz/item/CS_URS_2022_01/919735111"/>
    <hyperlink ref="F365" r:id="rId50" display="https://podminky.urs.cz/item/CS_URS_2022_01/919735113"/>
    <hyperlink ref="F368" r:id="rId51" display="https://podminky.urs.cz/item/CS_URS_2022_01/915611111"/>
    <hyperlink ref="F376" r:id="rId52" display="https://podminky.urs.cz/item/CS_URS_2022_01/915211112"/>
    <hyperlink ref="F382" r:id="rId53" display="https://podminky.urs.cz/item/CS_URS_2022_01/915221112"/>
    <hyperlink ref="F390" r:id="rId54" display="https://podminky.urs.cz/item/CS_URS_2022_01/997221551"/>
    <hyperlink ref="F393" r:id="rId55" display="https://podminky.urs.cz/item/CS_URS_2022_01/997221559"/>
    <hyperlink ref="F398" r:id="rId56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  <c r="AZ2" s="131" t="s">
        <v>96</v>
      </c>
      <c r="BA2" s="131" t="s">
        <v>19</v>
      </c>
      <c r="BB2" s="131" t="s">
        <v>19</v>
      </c>
      <c r="BC2" s="131" t="s">
        <v>581</v>
      </c>
      <c r="BD2" s="131" t="s">
        <v>82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  <c r="AZ3" s="131" t="s">
        <v>582</v>
      </c>
      <c r="BA3" s="131" t="s">
        <v>19</v>
      </c>
      <c r="BB3" s="131" t="s">
        <v>19</v>
      </c>
      <c r="BC3" s="131" t="s">
        <v>583</v>
      </c>
      <c r="BD3" s="131" t="s">
        <v>82</v>
      </c>
    </row>
    <row r="4" spans="2:46" s="1" customFormat="1" ht="24.95" customHeight="1">
      <c r="B4" s="23"/>
      <c r="D4" s="134" t="s">
        <v>93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II/199 TACHOV - OPRAVA SVAHU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98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584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12. 6. 2022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ROUND(J94,2)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ROUND((SUM(BE94:BE281)),2)</f>
        <v>0</v>
      </c>
      <c r="G33" s="41"/>
      <c r="H33" s="41"/>
      <c r="I33" s="152">
        <v>0.21</v>
      </c>
      <c r="J33" s="151">
        <f>ROUND(((SUM(BE94:BE281))*I33),2)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ROUND((SUM(BF94:BF281)),2)</f>
        <v>0</v>
      </c>
      <c r="G34" s="41"/>
      <c r="H34" s="41"/>
      <c r="I34" s="152">
        <v>0.15</v>
      </c>
      <c r="J34" s="151">
        <f>ROUND(((SUM(BF94:BF281))*I34),2)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ROUND((SUM(BG94:BG281)),2)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ROUND((SUM(BH94:BH281)),2)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ROUND((SUM(BI94:BI281)),2)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II/199 TACHOV - OPRAVA SVAHU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SO201 - Zajištění svahu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II/199 Tachov</v>
      </c>
      <c r="G52" s="43"/>
      <c r="H52" s="43"/>
      <c r="I52" s="35" t="s">
        <v>23</v>
      </c>
      <c r="J52" s="75" t="str">
        <f>IF(J12="","",J12)</f>
        <v>12. 6. 2022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Správa a údržba silnic Plzeňského kraje, p.o.</v>
      </c>
      <c r="G54" s="43"/>
      <c r="H54" s="43"/>
      <c r="I54" s="35" t="s">
        <v>31</v>
      </c>
      <c r="J54" s="39" t="str">
        <f>E21</f>
        <v>SG Geotechnika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101</v>
      </c>
      <c r="D57" s="166"/>
      <c r="E57" s="166"/>
      <c r="F57" s="166"/>
      <c r="G57" s="166"/>
      <c r="H57" s="166"/>
      <c r="I57" s="166"/>
      <c r="J57" s="167" t="s">
        <v>102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J94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9"/>
      <c r="C60" s="170"/>
      <c r="D60" s="171" t="s">
        <v>104</v>
      </c>
      <c r="E60" s="172"/>
      <c r="F60" s="172"/>
      <c r="G60" s="172"/>
      <c r="H60" s="172"/>
      <c r="I60" s="172"/>
      <c r="J60" s="173">
        <f>J95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105</v>
      </c>
      <c r="E61" s="178"/>
      <c r="F61" s="178"/>
      <c r="G61" s="178"/>
      <c r="H61" s="178"/>
      <c r="I61" s="178"/>
      <c r="J61" s="179">
        <f>J96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585</v>
      </c>
      <c r="E62" s="178"/>
      <c r="F62" s="178"/>
      <c r="G62" s="178"/>
      <c r="H62" s="178"/>
      <c r="I62" s="178"/>
      <c r="J62" s="179">
        <f>J126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106</v>
      </c>
      <c r="E63" s="178"/>
      <c r="F63" s="178"/>
      <c r="G63" s="178"/>
      <c r="H63" s="178"/>
      <c r="I63" s="178"/>
      <c r="J63" s="179">
        <f>J177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110</v>
      </c>
      <c r="E64" s="178"/>
      <c r="F64" s="178"/>
      <c r="G64" s="178"/>
      <c r="H64" s="178"/>
      <c r="I64" s="178"/>
      <c r="J64" s="179">
        <f>J202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5"/>
      <c r="C65" s="176"/>
      <c r="D65" s="177" t="s">
        <v>111</v>
      </c>
      <c r="E65" s="178"/>
      <c r="F65" s="178"/>
      <c r="G65" s="178"/>
      <c r="H65" s="178"/>
      <c r="I65" s="178"/>
      <c r="J65" s="179">
        <f>J203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5"/>
      <c r="C66" s="176"/>
      <c r="D66" s="177" t="s">
        <v>586</v>
      </c>
      <c r="E66" s="178"/>
      <c r="F66" s="178"/>
      <c r="G66" s="178"/>
      <c r="H66" s="178"/>
      <c r="I66" s="178"/>
      <c r="J66" s="179">
        <f>J212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5"/>
      <c r="C67" s="176"/>
      <c r="D67" s="177" t="s">
        <v>587</v>
      </c>
      <c r="E67" s="178"/>
      <c r="F67" s="178"/>
      <c r="G67" s="178"/>
      <c r="H67" s="178"/>
      <c r="I67" s="178"/>
      <c r="J67" s="179">
        <f>J217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5"/>
      <c r="C68" s="176"/>
      <c r="D68" s="177" t="s">
        <v>588</v>
      </c>
      <c r="E68" s="178"/>
      <c r="F68" s="178"/>
      <c r="G68" s="178"/>
      <c r="H68" s="178"/>
      <c r="I68" s="178"/>
      <c r="J68" s="179">
        <f>J238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5"/>
      <c r="C69" s="176"/>
      <c r="D69" s="177" t="s">
        <v>589</v>
      </c>
      <c r="E69" s="178"/>
      <c r="F69" s="178"/>
      <c r="G69" s="178"/>
      <c r="H69" s="178"/>
      <c r="I69" s="178"/>
      <c r="J69" s="179">
        <f>J246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5"/>
      <c r="C70" s="176"/>
      <c r="D70" s="177" t="s">
        <v>112</v>
      </c>
      <c r="E70" s="178"/>
      <c r="F70" s="178"/>
      <c r="G70" s="178"/>
      <c r="H70" s="178"/>
      <c r="I70" s="178"/>
      <c r="J70" s="179">
        <f>J254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21.8" customHeight="1">
      <c r="A71" s="10"/>
      <c r="B71" s="175"/>
      <c r="C71" s="176"/>
      <c r="D71" s="177" t="s">
        <v>113</v>
      </c>
      <c r="E71" s="178"/>
      <c r="F71" s="178"/>
      <c r="G71" s="178"/>
      <c r="H71" s="178"/>
      <c r="I71" s="178"/>
      <c r="J71" s="179">
        <f>J255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21.8" customHeight="1">
      <c r="A72" s="10"/>
      <c r="B72" s="175"/>
      <c r="C72" s="176"/>
      <c r="D72" s="177" t="s">
        <v>114</v>
      </c>
      <c r="E72" s="178"/>
      <c r="F72" s="178"/>
      <c r="G72" s="178"/>
      <c r="H72" s="178"/>
      <c r="I72" s="178"/>
      <c r="J72" s="179">
        <f>J266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9"/>
      <c r="C73" s="170"/>
      <c r="D73" s="171" t="s">
        <v>590</v>
      </c>
      <c r="E73" s="172"/>
      <c r="F73" s="172"/>
      <c r="G73" s="172"/>
      <c r="H73" s="172"/>
      <c r="I73" s="172"/>
      <c r="J73" s="173">
        <f>J270</f>
        <v>0</v>
      </c>
      <c r="K73" s="170"/>
      <c r="L73" s="17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5"/>
      <c r="C74" s="176"/>
      <c r="D74" s="177" t="s">
        <v>591</v>
      </c>
      <c r="E74" s="178"/>
      <c r="F74" s="178"/>
      <c r="G74" s="178"/>
      <c r="H74" s="178"/>
      <c r="I74" s="178"/>
      <c r="J74" s="179">
        <f>J271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115</v>
      </c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43"/>
      <c r="J83" s="43"/>
      <c r="K83" s="43"/>
      <c r="L83" s="138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64" t="str">
        <f>E7</f>
        <v>II/199 TACHOV - OPRAVA SVAHU</v>
      </c>
      <c r="F84" s="35"/>
      <c r="G84" s="35"/>
      <c r="H84" s="35"/>
      <c r="I84" s="43"/>
      <c r="J84" s="43"/>
      <c r="K84" s="43"/>
      <c r="L84" s="138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98</v>
      </c>
      <c r="D85" s="43"/>
      <c r="E85" s="43"/>
      <c r="F85" s="43"/>
      <c r="G85" s="43"/>
      <c r="H85" s="43"/>
      <c r="I85" s="43"/>
      <c r="J85" s="43"/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E9</f>
        <v>SO201 - Zajištění svahu</v>
      </c>
      <c r="F86" s="43"/>
      <c r="G86" s="43"/>
      <c r="H86" s="43"/>
      <c r="I86" s="43"/>
      <c r="J86" s="43"/>
      <c r="K86" s="4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8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F12</f>
        <v>II/199 Tachov</v>
      </c>
      <c r="G88" s="43"/>
      <c r="H88" s="43"/>
      <c r="I88" s="35" t="s">
        <v>23</v>
      </c>
      <c r="J88" s="75" t="str">
        <f>IF(J12="","",J12)</f>
        <v>12. 6. 2022</v>
      </c>
      <c r="K88" s="43"/>
      <c r="L88" s="138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8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25</v>
      </c>
      <c r="D90" s="43"/>
      <c r="E90" s="43"/>
      <c r="F90" s="30" t="str">
        <f>E15</f>
        <v>Správa a údržba silnic Plzeňského kraje, p.o.</v>
      </c>
      <c r="G90" s="43"/>
      <c r="H90" s="43"/>
      <c r="I90" s="35" t="s">
        <v>31</v>
      </c>
      <c r="J90" s="39" t="str">
        <f>E21</f>
        <v>SG Geotechnika a.s.</v>
      </c>
      <c r="K90" s="43"/>
      <c r="L90" s="13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29</v>
      </c>
      <c r="D91" s="43"/>
      <c r="E91" s="43"/>
      <c r="F91" s="30" t="str">
        <f>IF(E18="","",E18)</f>
        <v>Vyplň údaj</v>
      </c>
      <c r="G91" s="43"/>
      <c r="H91" s="43"/>
      <c r="I91" s="35" t="s">
        <v>34</v>
      </c>
      <c r="J91" s="39" t="str">
        <f>E24</f>
        <v xml:space="preserve">Michal Jirka </v>
      </c>
      <c r="K91" s="43"/>
      <c r="L91" s="13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181"/>
      <c r="B93" s="182"/>
      <c r="C93" s="183" t="s">
        <v>116</v>
      </c>
      <c r="D93" s="184" t="s">
        <v>57</v>
      </c>
      <c r="E93" s="184" t="s">
        <v>53</v>
      </c>
      <c r="F93" s="184" t="s">
        <v>54</v>
      </c>
      <c r="G93" s="184" t="s">
        <v>117</v>
      </c>
      <c r="H93" s="184" t="s">
        <v>118</v>
      </c>
      <c r="I93" s="184" t="s">
        <v>119</v>
      </c>
      <c r="J93" s="184" t="s">
        <v>102</v>
      </c>
      <c r="K93" s="185" t="s">
        <v>120</v>
      </c>
      <c r="L93" s="186"/>
      <c r="M93" s="95" t="s">
        <v>19</v>
      </c>
      <c r="N93" s="96" t="s">
        <v>42</v>
      </c>
      <c r="O93" s="96" t="s">
        <v>121</v>
      </c>
      <c r="P93" s="96" t="s">
        <v>122</v>
      </c>
      <c r="Q93" s="96" t="s">
        <v>123</v>
      </c>
      <c r="R93" s="96" t="s">
        <v>124</v>
      </c>
      <c r="S93" s="96" t="s">
        <v>125</v>
      </c>
      <c r="T93" s="97" t="s">
        <v>126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</row>
    <row r="94" spans="1:63" s="2" customFormat="1" ht="22.8" customHeight="1">
      <c r="A94" s="41"/>
      <c r="B94" s="42"/>
      <c r="C94" s="102" t="s">
        <v>127</v>
      </c>
      <c r="D94" s="43"/>
      <c r="E94" s="43"/>
      <c r="F94" s="43"/>
      <c r="G94" s="43"/>
      <c r="H94" s="43"/>
      <c r="I94" s="43"/>
      <c r="J94" s="187">
        <f>BK94</f>
        <v>0</v>
      </c>
      <c r="K94" s="43"/>
      <c r="L94" s="47"/>
      <c r="M94" s="98"/>
      <c r="N94" s="188"/>
      <c r="O94" s="99"/>
      <c r="P94" s="189">
        <f>P95+P270</f>
        <v>0</v>
      </c>
      <c r="Q94" s="99"/>
      <c r="R94" s="189">
        <f>R95+R270</f>
        <v>910.89370505</v>
      </c>
      <c r="S94" s="99"/>
      <c r="T94" s="190">
        <f>T95+T270</f>
        <v>269.38814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71</v>
      </c>
      <c r="AU94" s="20" t="s">
        <v>103</v>
      </c>
      <c r="BK94" s="191">
        <f>BK95+BK270</f>
        <v>0</v>
      </c>
    </row>
    <row r="95" spans="1:63" s="12" customFormat="1" ht="25.9" customHeight="1">
      <c r="A95" s="12"/>
      <c r="B95" s="192"/>
      <c r="C95" s="193"/>
      <c r="D95" s="194" t="s">
        <v>71</v>
      </c>
      <c r="E95" s="195" t="s">
        <v>128</v>
      </c>
      <c r="F95" s="195" t="s">
        <v>129</v>
      </c>
      <c r="G95" s="193"/>
      <c r="H95" s="193"/>
      <c r="I95" s="196"/>
      <c r="J95" s="197">
        <f>BK95</f>
        <v>0</v>
      </c>
      <c r="K95" s="193"/>
      <c r="L95" s="198"/>
      <c r="M95" s="199"/>
      <c r="N95" s="200"/>
      <c r="O95" s="200"/>
      <c r="P95" s="201">
        <f>P96+P126+P177+P202</f>
        <v>0</v>
      </c>
      <c r="Q95" s="200"/>
      <c r="R95" s="201">
        <f>R96+R126+R177+R202</f>
        <v>910.88226605</v>
      </c>
      <c r="S95" s="200"/>
      <c r="T95" s="202">
        <f>T96+T126+T177+T202</f>
        <v>269.38814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3" t="s">
        <v>80</v>
      </c>
      <c r="AT95" s="204" t="s">
        <v>71</v>
      </c>
      <c r="AU95" s="204" t="s">
        <v>72</v>
      </c>
      <c r="AY95" s="203" t="s">
        <v>130</v>
      </c>
      <c r="BK95" s="205">
        <f>BK96+BK126+BK177+BK202</f>
        <v>0</v>
      </c>
    </row>
    <row r="96" spans="1:63" s="12" customFormat="1" ht="22.8" customHeight="1">
      <c r="A96" s="12"/>
      <c r="B96" s="192"/>
      <c r="C96" s="193"/>
      <c r="D96" s="194" t="s">
        <v>71</v>
      </c>
      <c r="E96" s="206" t="s">
        <v>80</v>
      </c>
      <c r="F96" s="206" t="s">
        <v>131</v>
      </c>
      <c r="G96" s="193"/>
      <c r="H96" s="193"/>
      <c r="I96" s="196"/>
      <c r="J96" s="207">
        <f>BK96</f>
        <v>0</v>
      </c>
      <c r="K96" s="193"/>
      <c r="L96" s="198"/>
      <c r="M96" s="199"/>
      <c r="N96" s="200"/>
      <c r="O96" s="200"/>
      <c r="P96" s="201">
        <f>SUM(P97:P125)</f>
        <v>0</v>
      </c>
      <c r="Q96" s="200"/>
      <c r="R96" s="201">
        <f>SUM(R97:R125)</f>
        <v>1.3666536</v>
      </c>
      <c r="S96" s="200"/>
      <c r="T96" s="202">
        <f>SUM(T97:T125)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3" t="s">
        <v>80</v>
      </c>
      <c r="AT96" s="204" t="s">
        <v>71</v>
      </c>
      <c r="AU96" s="204" t="s">
        <v>80</v>
      </c>
      <c r="AY96" s="203" t="s">
        <v>130</v>
      </c>
      <c r="BK96" s="205">
        <f>SUM(BK97:BK125)</f>
        <v>0</v>
      </c>
    </row>
    <row r="97" spans="1:65" s="2" customFormat="1" ht="21.75" customHeight="1">
      <c r="A97" s="41"/>
      <c r="B97" s="42"/>
      <c r="C97" s="208" t="s">
        <v>80</v>
      </c>
      <c r="D97" s="208" t="s">
        <v>132</v>
      </c>
      <c r="E97" s="209" t="s">
        <v>592</v>
      </c>
      <c r="F97" s="210" t="s">
        <v>593</v>
      </c>
      <c r="G97" s="211" t="s">
        <v>135</v>
      </c>
      <c r="H97" s="212">
        <v>930</v>
      </c>
      <c r="I97" s="213"/>
      <c r="J97" s="214">
        <f>ROUND(I97*H97,2)</f>
        <v>0</v>
      </c>
      <c r="K97" s="210" t="s">
        <v>136</v>
      </c>
      <c r="L97" s="47"/>
      <c r="M97" s="215" t="s">
        <v>19</v>
      </c>
      <c r="N97" s="216" t="s">
        <v>43</v>
      </c>
      <c r="O97" s="87"/>
      <c r="P97" s="217">
        <f>O97*H97</f>
        <v>0</v>
      </c>
      <c r="Q97" s="217">
        <v>0.00129</v>
      </c>
      <c r="R97" s="217">
        <f>Q97*H97</f>
        <v>1.1997</v>
      </c>
      <c r="S97" s="217">
        <v>0</v>
      </c>
      <c r="T97" s="218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9" t="s">
        <v>137</v>
      </c>
      <c r="AT97" s="219" t="s">
        <v>132</v>
      </c>
      <c r="AU97" s="219" t="s">
        <v>82</v>
      </c>
      <c r="AY97" s="20" t="s">
        <v>130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20" t="s">
        <v>80</v>
      </c>
      <c r="BK97" s="220">
        <f>ROUND(I97*H97,2)</f>
        <v>0</v>
      </c>
      <c r="BL97" s="20" t="s">
        <v>137</v>
      </c>
      <c r="BM97" s="219" t="s">
        <v>594</v>
      </c>
    </row>
    <row r="98" spans="1:47" s="2" customFormat="1" ht="12">
      <c r="A98" s="41"/>
      <c r="B98" s="42"/>
      <c r="C98" s="43"/>
      <c r="D98" s="221" t="s">
        <v>139</v>
      </c>
      <c r="E98" s="43"/>
      <c r="F98" s="222" t="s">
        <v>595</v>
      </c>
      <c r="G98" s="43"/>
      <c r="H98" s="43"/>
      <c r="I98" s="223"/>
      <c r="J98" s="43"/>
      <c r="K98" s="43"/>
      <c r="L98" s="47"/>
      <c r="M98" s="224"/>
      <c r="N98" s="225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139</v>
      </c>
      <c r="AU98" s="20" t="s">
        <v>82</v>
      </c>
    </row>
    <row r="99" spans="1:47" s="2" customFormat="1" ht="12">
      <c r="A99" s="41"/>
      <c r="B99" s="42"/>
      <c r="C99" s="43"/>
      <c r="D99" s="226" t="s">
        <v>141</v>
      </c>
      <c r="E99" s="43"/>
      <c r="F99" s="227" t="s">
        <v>596</v>
      </c>
      <c r="G99" s="43"/>
      <c r="H99" s="43"/>
      <c r="I99" s="223"/>
      <c r="J99" s="43"/>
      <c r="K99" s="43"/>
      <c r="L99" s="47"/>
      <c r="M99" s="224"/>
      <c r="N99" s="225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141</v>
      </c>
      <c r="AU99" s="20" t="s">
        <v>82</v>
      </c>
    </row>
    <row r="100" spans="1:51" s="13" customFormat="1" ht="12">
      <c r="A100" s="13"/>
      <c r="B100" s="228"/>
      <c r="C100" s="229"/>
      <c r="D100" s="221" t="s">
        <v>149</v>
      </c>
      <c r="E100" s="230" t="s">
        <v>19</v>
      </c>
      <c r="F100" s="231" t="s">
        <v>597</v>
      </c>
      <c r="G100" s="229"/>
      <c r="H100" s="232">
        <v>930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8" t="s">
        <v>149</v>
      </c>
      <c r="AU100" s="238" t="s">
        <v>82</v>
      </c>
      <c r="AV100" s="13" t="s">
        <v>82</v>
      </c>
      <c r="AW100" s="13" t="s">
        <v>33</v>
      </c>
      <c r="AX100" s="13" t="s">
        <v>80</v>
      </c>
      <c r="AY100" s="238" t="s">
        <v>130</v>
      </c>
    </row>
    <row r="101" spans="1:65" s="2" customFormat="1" ht="21.75" customHeight="1">
      <c r="A101" s="41"/>
      <c r="B101" s="42"/>
      <c r="C101" s="208" t="s">
        <v>82</v>
      </c>
      <c r="D101" s="208" t="s">
        <v>132</v>
      </c>
      <c r="E101" s="209" t="s">
        <v>598</v>
      </c>
      <c r="F101" s="210" t="s">
        <v>599</v>
      </c>
      <c r="G101" s="211" t="s">
        <v>186</v>
      </c>
      <c r="H101" s="212">
        <v>150</v>
      </c>
      <c r="I101" s="213"/>
      <c r="J101" s="214">
        <f>ROUND(I101*H101,2)</f>
        <v>0</v>
      </c>
      <c r="K101" s="210" t="s">
        <v>136</v>
      </c>
      <c r="L101" s="47"/>
      <c r="M101" s="215" t="s">
        <v>19</v>
      </c>
      <c r="N101" s="216" t="s">
        <v>43</v>
      </c>
      <c r="O101" s="87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9" t="s">
        <v>137</v>
      </c>
      <c r="AT101" s="219" t="s">
        <v>132</v>
      </c>
      <c r="AU101" s="219" t="s">
        <v>82</v>
      </c>
      <c r="AY101" s="20" t="s">
        <v>130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20" t="s">
        <v>80</v>
      </c>
      <c r="BK101" s="220">
        <f>ROUND(I101*H101,2)</f>
        <v>0</v>
      </c>
      <c r="BL101" s="20" t="s">
        <v>137</v>
      </c>
      <c r="BM101" s="219" t="s">
        <v>600</v>
      </c>
    </row>
    <row r="102" spans="1:47" s="2" customFormat="1" ht="12">
      <c r="A102" s="41"/>
      <c r="B102" s="42"/>
      <c r="C102" s="43"/>
      <c r="D102" s="221" t="s">
        <v>139</v>
      </c>
      <c r="E102" s="43"/>
      <c r="F102" s="222" t="s">
        <v>601</v>
      </c>
      <c r="G102" s="43"/>
      <c r="H102" s="43"/>
      <c r="I102" s="223"/>
      <c r="J102" s="43"/>
      <c r="K102" s="43"/>
      <c r="L102" s="47"/>
      <c r="M102" s="224"/>
      <c r="N102" s="225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139</v>
      </c>
      <c r="AU102" s="20" t="s">
        <v>82</v>
      </c>
    </row>
    <row r="103" spans="1:47" s="2" customFormat="1" ht="12">
      <c r="A103" s="41"/>
      <c r="B103" s="42"/>
      <c r="C103" s="43"/>
      <c r="D103" s="226" t="s">
        <v>141</v>
      </c>
      <c r="E103" s="43"/>
      <c r="F103" s="227" t="s">
        <v>602</v>
      </c>
      <c r="G103" s="43"/>
      <c r="H103" s="43"/>
      <c r="I103" s="223"/>
      <c r="J103" s="43"/>
      <c r="K103" s="43"/>
      <c r="L103" s="47"/>
      <c r="M103" s="224"/>
      <c r="N103" s="225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141</v>
      </c>
      <c r="AU103" s="20" t="s">
        <v>82</v>
      </c>
    </row>
    <row r="104" spans="1:51" s="13" customFormat="1" ht="12">
      <c r="A104" s="13"/>
      <c r="B104" s="228"/>
      <c r="C104" s="229"/>
      <c r="D104" s="221" t="s">
        <v>149</v>
      </c>
      <c r="E104" s="230" t="s">
        <v>19</v>
      </c>
      <c r="F104" s="231" t="s">
        <v>581</v>
      </c>
      <c r="G104" s="229"/>
      <c r="H104" s="232">
        <v>150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8" t="s">
        <v>149</v>
      </c>
      <c r="AU104" s="238" t="s">
        <v>82</v>
      </c>
      <c r="AV104" s="13" t="s">
        <v>82</v>
      </c>
      <c r="AW104" s="13" t="s">
        <v>33</v>
      </c>
      <c r="AX104" s="13" t="s">
        <v>80</v>
      </c>
      <c r="AY104" s="238" t="s">
        <v>130</v>
      </c>
    </row>
    <row r="105" spans="1:65" s="2" customFormat="1" ht="21.75" customHeight="1">
      <c r="A105" s="41"/>
      <c r="B105" s="42"/>
      <c r="C105" s="208" t="s">
        <v>150</v>
      </c>
      <c r="D105" s="208" t="s">
        <v>132</v>
      </c>
      <c r="E105" s="209" t="s">
        <v>200</v>
      </c>
      <c r="F105" s="210" t="s">
        <v>201</v>
      </c>
      <c r="G105" s="211" t="s">
        <v>186</v>
      </c>
      <c r="H105" s="212">
        <v>137.211</v>
      </c>
      <c r="I105" s="213"/>
      <c r="J105" s="214">
        <f>ROUND(I105*H105,2)</f>
        <v>0</v>
      </c>
      <c r="K105" s="210" t="s">
        <v>136</v>
      </c>
      <c r="L105" s="47"/>
      <c r="M105" s="215" t="s">
        <v>19</v>
      </c>
      <c r="N105" s="216" t="s">
        <v>43</v>
      </c>
      <c r="O105" s="87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9" t="s">
        <v>137</v>
      </c>
      <c r="AT105" s="219" t="s">
        <v>132</v>
      </c>
      <c r="AU105" s="219" t="s">
        <v>82</v>
      </c>
      <c r="AY105" s="20" t="s">
        <v>130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20" t="s">
        <v>80</v>
      </c>
      <c r="BK105" s="220">
        <f>ROUND(I105*H105,2)</f>
        <v>0</v>
      </c>
      <c r="BL105" s="20" t="s">
        <v>137</v>
      </c>
      <c r="BM105" s="219" t="s">
        <v>603</v>
      </c>
    </row>
    <row r="106" spans="1:47" s="2" customFormat="1" ht="12">
      <c r="A106" s="41"/>
      <c r="B106" s="42"/>
      <c r="C106" s="43"/>
      <c r="D106" s="221" t="s">
        <v>139</v>
      </c>
      <c r="E106" s="43"/>
      <c r="F106" s="222" t="s">
        <v>203</v>
      </c>
      <c r="G106" s="43"/>
      <c r="H106" s="43"/>
      <c r="I106" s="223"/>
      <c r="J106" s="43"/>
      <c r="K106" s="43"/>
      <c r="L106" s="47"/>
      <c r="M106" s="224"/>
      <c r="N106" s="225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139</v>
      </c>
      <c r="AU106" s="20" t="s">
        <v>82</v>
      </c>
    </row>
    <row r="107" spans="1:47" s="2" customFormat="1" ht="12">
      <c r="A107" s="41"/>
      <c r="B107" s="42"/>
      <c r="C107" s="43"/>
      <c r="D107" s="226" t="s">
        <v>141</v>
      </c>
      <c r="E107" s="43"/>
      <c r="F107" s="227" t="s">
        <v>204</v>
      </c>
      <c r="G107" s="43"/>
      <c r="H107" s="43"/>
      <c r="I107" s="223"/>
      <c r="J107" s="43"/>
      <c r="K107" s="43"/>
      <c r="L107" s="47"/>
      <c r="M107" s="224"/>
      <c r="N107" s="225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141</v>
      </c>
      <c r="AU107" s="20" t="s">
        <v>82</v>
      </c>
    </row>
    <row r="108" spans="1:51" s="13" customFormat="1" ht="12">
      <c r="A108" s="13"/>
      <c r="B108" s="228"/>
      <c r="C108" s="229"/>
      <c r="D108" s="221" t="s">
        <v>149</v>
      </c>
      <c r="E108" s="230" t="s">
        <v>19</v>
      </c>
      <c r="F108" s="231" t="s">
        <v>582</v>
      </c>
      <c r="G108" s="229"/>
      <c r="H108" s="232">
        <v>137.211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149</v>
      </c>
      <c r="AU108" s="238" t="s">
        <v>82</v>
      </c>
      <c r="AV108" s="13" t="s">
        <v>82</v>
      </c>
      <c r="AW108" s="13" t="s">
        <v>33</v>
      </c>
      <c r="AX108" s="13" t="s">
        <v>80</v>
      </c>
      <c r="AY108" s="238" t="s">
        <v>130</v>
      </c>
    </row>
    <row r="109" spans="1:65" s="2" customFormat="1" ht="16.5" customHeight="1">
      <c r="A109" s="41"/>
      <c r="B109" s="42"/>
      <c r="C109" s="208" t="s">
        <v>137</v>
      </c>
      <c r="D109" s="208" t="s">
        <v>132</v>
      </c>
      <c r="E109" s="209" t="s">
        <v>604</v>
      </c>
      <c r="F109" s="210" t="s">
        <v>605</v>
      </c>
      <c r="G109" s="211" t="s">
        <v>186</v>
      </c>
      <c r="H109" s="212">
        <v>287.211</v>
      </c>
      <c r="I109" s="213"/>
      <c r="J109" s="214">
        <f>ROUND(I109*H109,2)</f>
        <v>0</v>
      </c>
      <c r="K109" s="210" t="s">
        <v>136</v>
      </c>
      <c r="L109" s="47"/>
      <c r="M109" s="215" t="s">
        <v>19</v>
      </c>
      <c r="N109" s="216" t="s">
        <v>43</v>
      </c>
      <c r="O109" s="87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9" t="s">
        <v>137</v>
      </c>
      <c r="AT109" s="219" t="s">
        <v>132</v>
      </c>
      <c r="AU109" s="219" t="s">
        <v>82</v>
      </c>
      <c r="AY109" s="20" t="s">
        <v>130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20" t="s">
        <v>80</v>
      </c>
      <c r="BK109" s="220">
        <f>ROUND(I109*H109,2)</f>
        <v>0</v>
      </c>
      <c r="BL109" s="20" t="s">
        <v>137</v>
      </c>
      <c r="BM109" s="219" t="s">
        <v>606</v>
      </c>
    </row>
    <row r="110" spans="1:47" s="2" customFormat="1" ht="12">
      <c r="A110" s="41"/>
      <c r="B110" s="42"/>
      <c r="C110" s="43"/>
      <c r="D110" s="221" t="s">
        <v>139</v>
      </c>
      <c r="E110" s="43"/>
      <c r="F110" s="222" t="s">
        <v>607</v>
      </c>
      <c r="G110" s="43"/>
      <c r="H110" s="43"/>
      <c r="I110" s="223"/>
      <c r="J110" s="43"/>
      <c r="K110" s="43"/>
      <c r="L110" s="47"/>
      <c r="M110" s="224"/>
      <c r="N110" s="225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139</v>
      </c>
      <c r="AU110" s="20" t="s">
        <v>82</v>
      </c>
    </row>
    <row r="111" spans="1:47" s="2" customFormat="1" ht="12">
      <c r="A111" s="41"/>
      <c r="B111" s="42"/>
      <c r="C111" s="43"/>
      <c r="D111" s="226" t="s">
        <v>141</v>
      </c>
      <c r="E111" s="43"/>
      <c r="F111" s="227" t="s">
        <v>608</v>
      </c>
      <c r="G111" s="43"/>
      <c r="H111" s="43"/>
      <c r="I111" s="223"/>
      <c r="J111" s="43"/>
      <c r="K111" s="43"/>
      <c r="L111" s="47"/>
      <c r="M111" s="224"/>
      <c r="N111" s="225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141</v>
      </c>
      <c r="AU111" s="20" t="s">
        <v>82</v>
      </c>
    </row>
    <row r="112" spans="1:51" s="13" customFormat="1" ht="12">
      <c r="A112" s="13"/>
      <c r="B112" s="228"/>
      <c r="C112" s="229"/>
      <c r="D112" s="221" t="s">
        <v>149</v>
      </c>
      <c r="E112" s="230" t="s">
        <v>582</v>
      </c>
      <c r="F112" s="231" t="s">
        <v>609</v>
      </c>
      <c r="G112" s="229"/>
      <c r="H112" s="232">
        <v>137.211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149</v>
      </c>
      <c r="AU112" s="238" t="s">
        <v>82</v>
      </c>
      <c r="AV112" s="13" t="s">
        <v>82</v>
      </c>
      <c r="AW112" s="13" t="s">
        <v>33</v>
      </c>
      <c r="AX112" s="13" t="s">
        <v>72</v>
      </c>
      <c r="AY112" s="238" t="s">
        <v>130</v>
      </c>
    </row>
    <row r="113" spans="1:51" s="13" customFormat="1" ht="12">
      <c r="A113" s="13"/>
      <c r="B113" s="228"/>
      <c r="C113" s="229"/>
      <c r="D113" s="221" t="s">
        <v>149</v>
      </c>
      <c r="E113" s="230" t="s">
        <v>19</v>
      </c>
      <c r="F113" s="231" t="s">
        <v>610</v>
      </c>
      <c r="G113" s="229"/>
      <c r="H113" s="232">
        <v>150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149</v>
      </c>
      <c r="AU113" s="238" t="s">
        <v>82</v>
      </c>
      <c r="AV113" s="13" t="s">
        <v>82</v>
      </c>
      <c r="AW113" s="13" t="s">
        <v>33</v>
      </c>
      <c r="AX113" s="13" t="s">
        <v>72</v>
      </c>
      <c r="AY113" s="238" t="s">
        <v>130</v>
      </c>
    </row>
    <row r="114" spans="1:51" s="15" customFormat="1" ht="12">
      <c r="A114" s="15"/>
      <c r="B114" s="249"/>
      <c r="C114" s="250"/>
      <c r="D114" s="221" t="s">
        <v>149</v>
      </c>
      <c r="E114" s="251" t="s">
        <v>19</v>
      </c>
      <c r="F114" s="252" t="s">
        <v>158</v>
      </c>
      <c r="G114" s="250"/>
      <c r="H114" s="253">
        <v>287.211</v>
      </c>
      <c r="I114" s="254"/>
      <c r="J114" s="250"/>
      <c r="K114" s="250"/>
      <c r="L114" s="255"/>
      <c r="M114" s="256"/>
      <c r="N114" s="257"/>
      <c r="O114" s="257"/>
      <c r="P114" s="257"/>
      <c r="Q114" s="257"/>
      <c r="R114" s="257"/>
      <c r="S114" s="257"/>
      <c r="T114" s="25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9" t="s">
        <v>149</v>
      </c>
      <c r="AU114" s="259" t="s">
        <v>82</v>
      </c>
      <c r="AV114" s="15" t="s">
        <v>137</v>
      </c>
      <c r="AW114" s="15" t="s">
        <v>33</v>
      </c>
      <c r="AX114" s="15" t="s">
        <v>80</v>
      </c>
      <c r="AY114" s="259" t="s">
        <v>130</v>
      </c>
    </row>
    <row r="115" spans="1:65" s="2" customFormat="1" ht="16.5" customHeight="1">
      <c r="A115" s="41"/>
      <c r="B115" s="42"/>
      <c r="C115" s="208" t="s">
        <v>164</v>
      </c>
      <c r="D115" s="208" t="s">
        <v>132</v>
      </c>
      <c r="E115" s="209" t="s">
        <v>209</v>
      </c>
      <c r="F115" s="210" t="s">
        <v>210</v>
      </c>
      <c r="G115" s="211" t="s">
        <v>186</v>
      </c>
      <c r="H115" s="212">
        <v>150</v>
      </c>
      <c r="I115" s="213"/>
      <c r="J115" s="214">
        <f>ROUND(I115*H115,2)</f>
        <v>0</v>
      </c>
      <c r="K115" s="210" t="s">
        <v>136</v>
      </c>
      <c r="L115" s="47"/>
      <c r="M115" s="215" t="s">
        <v>19</v>
      </c>
      <c r="N115" s="216" t="s">
        <v>43</v>
      </c>
      <c r="O115" s="87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9" t="s">
        <v>137</v>
      </c>
      <c r="AT115" s="219" t="s">
        <v>132</v>
      </c>
      <c r="AU115" s="219" t="s">
        <v>82</v>
      </c>
      <c r="AY115" s="20" t="s">
        <v>130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20" t="s">
        <v>80</v>
      </c>
      <c r="BK115" s="220">
        <f>ROUND(I115*H115,2)</f>
        <v>0</v>
      </c>
      <c r="BL115" s="20" t="s">
        <v>137</v>
      </c>
      <c r="BM115" s="219" t="s">
        <v>611</v>
      </c>
    </row>
    <row r="116" spans="1:47" s="2" customFormat="1" ht="12">
      <c r="A116" s="41"/>
      <c r="B116" s="42"/>
      <c r="C116" s="43"/>
      <c r="D116" s="221" t="s">
        <v>139</v>
      </c>
      <c r="E116" s="43"/>
      <c r="F116" s="222" t="s">
        <v>212</v>
      </c>
      <c r="G116" s="43"/>
      <c r="H116" s="43"/>
      <c r="I116" s="223"/>
      <c r="J116" s="43"/>
      <c r="K116" s="43"/>
      <c r="L116" s="47"/>
      <c r="M116" s="224"/>
      <c r="N116" s="225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139</v>
      </c>
      <c r="AU116" s="20" t="s">
        <v>82</v>
      </c>
    </row>
    <row r="117" spans="1:47" s="2" customFormat="1" ht="12">
      <c r="A117" s="41"/>
      <c r="B117" s="42"/>
      <c r="C117" s="43"/>
      <c r="D117" s="226" t="s">
        <v>141</v>
      </c>
      <c r="E117" s="43"/>
      <c r="F117" s="227" t="s">
        <v>213</v>
      </c>
      <c r="G117" s="43"/>
      <c r="H117" s="43"/>
      <c r="I117" s="223"/>
      <c r="J117" s="43"/>
      <c r="K117" s="43"/>
      <c r="L117" s="47"/>
      <c r="M117" s="224"/>
      <c r="N117" s="225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141</v>
      </c>
      <c r="AU117" s="20" t="s">
        <v>82</v>
      </c>
    </row>
    <row r="118" spans="1:51" s="13" customFormat="1" ht="12">
      <c r="A118" s="13"/>
      <c r="B118" s="228"/>
      <c r="C118" s="229"/>
      <c r="D118" s="221" t="s">
        <v>149</v>
      </c>
      <c r="E118" s="230" t="s">
        <v>96</v>
      </c>
      <c r="F118" s="231" t="s">
        <v>612</v>
      </c>
      <c r="G118" s="229"/>
      <c r="H118" s="232">
        <v>150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149</v>
      </c>
      <c r="AU118" s="238" t="s">
        <v>82</v>
      </c>
      <c r="AV118" s="13" t="s">
        <v>82</v>
      </c>
      <c r="AW118" s="13" t="s">
        <v>33</v>
      </c>
      <c r="AX118" s="13" t="s">
        <v>80</v>
      </c>
      <c r="AY118" s="238" t="s">
        <v>130</v>
      </c>
    </row>
    <row r="119" spans="1:65" s="2" customFormat="1" ht="16.5" customHeight="1">
      <c r="A119" s="41"/>
      <c r="B119" s="42"/>
      <c r="C119" s="208" t="s">
        <v>171</v>
      </c>
      <c r="D119" s="208" t="s">
        <v>132</v>
      </c>
      <c r="E119" s="209" t="s">
        <v>613</v>
      </c>
      <c r="F119" s="210" t="s">
        <v>614</v>
      </c>
      <c r="G119" s="211" t="s">
        <v>145</v>
      </c>
      <c r="H119" s="212">
        <v>474.3</v>
      </c>
      <c r="I119" s="213"/>
      <c r="J119" s="214">
        <f>ROUND(I119*H119,2)</f>
        <v>0</v>
      </c>
      <c r="K119" s="210" t="s">
        <v>136</v>
      </c>
      <c r="L119" s="47"/>
      <c r="M119" s="215" t="s">
        <v>19</v>
      </c>
      <c r="N119" s="216" t="s">
        <v>43</v>
      </c>
      <c r="O119" s="87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9" t="s">
        <v>137</v>
      </c>
      <c r="AT119" s="219" t="s">
        <v>132</v>
      </c>
      <c r="AU119" s="219" t="s">
        <v>82</v>
      </c>
      <c r="AY119" s="20" t="s">
        <v>130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20" t="s">
        <v>80</v>
      </c>
      <c r="BK119" s="220">
        <f>ROUND(I119*H119,2)</f>
        <v>0</v>
      </c>
      <c r="BL119" s="20" t="s">
        <v>137</v>
      </c>
      <c r="BM119" s="219" t="s">
        <v>615</v>
      </c>
    </row>
    <row r="120" spans="1:47" s="2" customFormat="1" ht="12">
      <c r="A120" s="41"/>
      <c r="B120" s="42"/>
      <c r="C120" s="43"/>
      <c r="D120" s="221" t="s">
        <v>139</v>
      </c>
      <c r="E120" s="43"/>
      <c r="F120" s="222" t="s">
        <v>616</v>
      </c>
      <c r="G120" s="43"/>
      <c r="H120" s="43"/>
      <c r="I120" s="223"/>
      <c r="J120" s="43"/>
      <c r="K120" s="43"/>
      <c r="L120" s="47"/>
      <c r="M120" s="224"/>
      <c r="N120" s="225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139</v>
      </c>
      <c r="AU120" s="20" t="s">
        <v>82</v>
      </c>
    </row>
    <row r="121" spans="1:47" s="2" customFormat="1" ht="12">
      <c r="A121" s="41"/>
      <c r="B121" s="42"/>
      <c r="C121" s="43"/>
      <c r="D121" s="226" t="s">
        <v>141</v>
      </c>
      <c r="E121" s="43"/>
      <c r="F121" s="227" t="s">
        <v>617</v>
      </c>
      <c r="G121" s="43"/>
      <c r="H121" s="43"/>
      <c r="I121" s="223"/>
      <c r="J121" s="43"/>
      <c r="K121" s="43"/>
      <c r="L121" s="47"/>
      <c r="M121" s="224"/>
      <c r="N121" s="225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141</v>
      </c>
      <c r="AU121" s="20" t="s">
        <v>82</v>
      </c>
    </row>
    <row r="122" spans="1:51" s="13" customFormat="1" ht="12">
      <c r="A122" s="13"/>
      <c r="B122" s="228"/>
      <c r="C122" s="229"/>
      <c r="D122" s="221" t="s">
        <v>149</v>
      </c>
      <c r="E122" s="230" t="s">
        <v>19</v>
      </c>
      <c r="F122" s="231" t="s">
        <v>618</v>
      </c>
      <c r="G122" s="229"/>
      <c r="H122" s="232">
        <v>474.3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149</v>
      </c>
      <c r="AU122" s="238" t="s">
        <v>82</v>
      </c>
      <c r="AV122" s="13" t="s">
        <v>82</v>
      </c>
      <c r="AW122" s="13" t="s">
        <v>33</v>
      </c>
      <c r="AX122" s="13" t="s">
        <v>80</v>
      </c>
      <c r="AY122" s="238" t="s">
        <v>130</v>
      </c>
    </row>
    <row r="123" spans="1:65" s="2" customFormat="1" ht="16.5" customHeight="1">
      <c r="A123" s="41"/>
      <c r="B123" s="42"/>
      <c r="C123" s="260" t="s">
        <v>177</v>
      </c>
      <c r="D123" s="260" t="s">
        <v>231</v>
      </c>
      <c r="E123" s="261" t="s">
        <v>619</v>
      </c>
      <c r="F123" s="262" t="s">
        <v>620</v>
      </c>
      <c r="G123" s="263" t="s">
        <v>145</v>
      </c>
      <c r="H123" s="264">
        <v>521.73</v>
      </c>
      <c r="I123" s="265"/>
      <c r="J123" s="266">
        <f>ROUND(I123*H123,2)</f>
        <v>0</v>
      </c>
      <c r="K123" s="262" t="s">
        <v>136</v>
      </c>
      <c r="L123" s="267"/>
      <c r="M123" s="268" t="s">
        <v>19</v>
      </c>
      <c r="N123" s="269" t="s">
        <v>43</v>
      </c>
      <c r="O123" s="87"/>
      <c r="P123" s="217">
        <f>O123*H123</f>
        <v>0</v>
      </c>
      <c r="Q123" s="217">
        <v>0.00032</v>
      </c>
      <c r="R123" s="217">
        <f>Q123*H123</f>
        <v>0.1669536</v>
      </c>
      <c r="S123" s="217">
        <v>0</v>
      </c>
      <c r="T123" s="218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9" t="s">
        <v>183</v>
      </c>
      <c r="AT123" s="219" t="s">
        <v>231</v>
      </c>
      <c r="AU123" s="219" t="s">
        <v>82</v>
      </c>
      <c r="AY123" s="20" t="s">
        <v>130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20" t="s">
        <v>80</v>
      </c>
      <c r="BK123" s="220">
        <f>ROUND(I123*H123,2)</f>
        <v>0</v>
      </c>
      <c r="BL123" s="20" t="s">
        <v>137</v>
      </c>
      <c r="BM123" s="219" t="s">
        <v>621</v>
      </c>
    </row>
    <row r="124" spans="1:47" s="2" customFormat="1" ht="12">
      <c r="A124" s="41"/>
      <c r="B124" s="42"/>
      <c r="C124" s="43"/>
      <c r="D124" s="221" t="s">
        <v>139</v>
      </c>
      <c r="E124" s="43"/>
      <c r="F124" s="222" t="s">
        <v>620</v>
      </c>
      <c r="G124" s="43"/>
      <c r="H124" s="43"/>
      <c r="I124" s="223"/>
      <c r="J124" s="43"/>
      <c r="K124" s="43"/>
      <c r="L124" s="47"/>
      <c r="M124" s="224"/>
      <c r="N124" s="225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139</v>
      </c>
      <c r="AU124" s="20" t="s">
        <v>82</v>
      </c>
    </row>
    <row r="125" spans="1:51" s="13" customFormat="1" ht="12">
      <c r="A125" s="13"/>
      <c r="B125" s="228"/>
      <c r="C125" s="229"/>
      <c r="D125" s="221" t="s">
        <v>149</v>
      </c>
      <c r="E125" s="229"/>
      <c r="F125" s="231" t="s">
        <v>622</v>
      </c>
      <c r="G125" s="229"/>
      <c r="H125" s="232">
        <v>521.73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149</v>
      </c>
      <c r="AU125" s="238" t="s">
        <v>82</v>
      </c>
      <c r="AV125" s="13" t="s">
        <v>82</v>
      </c>
      <c r="AW125" s="13" t="s">
        <v>4</v>
      </c>
      <c r="AX125" s="13" t="s">
        <v>80</v>
      </c>
      <c r="AY125" s="238" t="s">
        <v>130</v>
      </c>
    </row>
    <row r="126" spans="1:63" s="12" customFormat="1" ht="22.8" customHeight="1">
      <c r="A126" s="12"/>
      <c r="B126" s="192"/>
      <c r="C126" s="193"/>
      <c r="D126" s="194" t="s">
        <v>71</v>
      </c>
      <c r="E126" s="206" t="s">
        <v>82</v>
      </c>
      <c r="F126" s="206" t="s">
        <v>623</v>
      </c>
      <c r="G126" s="193"/>
      <c r="H126" s="193"/>
      <c r="I126" s="196"/>
      <c r="J126" s="207">
        <f>BK126</f>
        <v>0</v>
      </c>
      <c r="K126" s="193"/>
      <c r="L126" s="198"/>
      <c r="M126" s="199"/>
      <c r="N126" s="200"/>
      <c r="O126" s="200"/>
      <c r="P126" s="201">
        <f>SUM(P127:P176)</f>
        <v>0</v>
      </c>
      <c r="Q126" s="200"/>
      <c r="R126" s="201">
        <f>SUM(R127:R176)</f>
        <v>484.5395372</v>
      </c>
      <c r="S126" s="200"/>
      <c r="T126" s="202">
        <f>SUM(T127:T176)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3" t="s">
        <v>80</v>
      </c>
      <c r="AT126" s="204" t="s">
        <v>71</v>
      </c>
      <c r="AU126" s="204" t="s">
        <v>80</v>
      </c>
      <c r="AY126" s="203" t="s">
        <v>130</v>
      </c>
      <c r="BK126" s="205">
        <f>SUM(BK127:BK176)</f>
        <v>0</v>
      </c>
    </row>
    <row r="127" spans="1:65" s="2" customFormat="1" ht="16.5" customHeight="1">
      <c r="A127" s="41"/>
      <c r="B127" s="42"/>
      <c r="C127" s="208" t="s">
        <v>183</v>
      </c>
      <c r="D127" s="208" t="s">
        <v>132</v>
      </c>
      <c r="E127" s="209" t="s">
        <v>624</v>
      </c>
      <c r="F127" s="210" t="s">
        <v>625</v>
      </c>
      <c r="G127" s="211" t="s">
        <v>145</v>
      </c>
      <c r="H127" s="212">
        <v>186</v>
      </c>
      <c r="I127" s="213"/>
      <c r="J127" s="214">
        <f>ROUND(I127*H127,2)</f>
        <v>0</v>
      </c>
      <c r="K127" s="210" t="s">
        <v>136</v>
      </c>
      <c r="L127" s="47"/>
      <c r="M127" s="215" t="s">
        <v>19</v>
      </c>
      <c r="N127" s="216" t="s">
        <v>43</v>
      </c>
      <c r="O127" s="87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9" t="s">
        <v>137</v>
      </c>
      <c r="AT127" s="219" t="s">
        <v>132</v>
      </c>
      <c r="AU127" s="219" t="s">
        <v>82</v>
      </c>
      <c r="AY127" s="20" t="s">
        <v>130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20" t="s">
        <v>80</v>
      </c>
      <c r="BK127" s="220">
        <f>ROUND(I127*H127,2)</f>
        <v>0</v>
      </c>
      <c r="BL127" s="20" t="s">
        <v>137</v>
      </c>
      <c r="BM127" s="219" t="s">
        <v>626</v>
      </c>
    </row>
    <row r="128" spans="1:47" s="2" customFormat="1" ht="12">
      <c r="A128" s="41"/>
      <c r="B128" s="42"/>
      <c r="C128" s="43"/>
      <c r="D128" s="221" t="s">
        <v>139</v>
      </c>
      <c r="E128" s="43"/>
      <c r="F128" s="222" t="s">
        <v>627</v>
      </c>
      <c r="G128" s="43"/>
      <c r="H128" s="43"/>
      <c r="I128" s="223"/>
      <c r="J128" s="43"/>
      <c r="K128" s="43"/>
      <c r="L128" s="47"/>
      <c r="M128" s="224"/>
      <c r="N128" s="225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139</v>
      </c>
      <c r="AU128" s="20" t="s">
        <v>82</v>
      </c>
    </row>
    <row r="129" spans="1:47" s="2" customFormat="1" ht="12">
      <c r="A129" s="41"/>
      <c r="B129" s="42"/>
      <c r="C129" s="43"/>
      <c r="D129" s="226" t="s">
        <v>141</v>
      </c>
      <c r="E129" s="43"/>
      <c r="F129" s="227" t="s">
        <v>628</v>
      </c>
      <c r="G129" s="43"/>
      <c r="H129" s="43"/>
      <c r="I129" s="223"/>
      <c r="J129" s="43"/>
      <c r="K129" s="43"/>
      <c r="L129" s="47"/>
      <c r="M129" s="224"/>
      <c r="N129" s="225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141</v>
      </c>
      <c r="AU129" s="20" t="s">
        <v>82</v>
      </c>
    </row>
    <row r="130" spans="1:51" s="13" customFormat="1" ht="12">
      <c r="A130" s="13"/>
      <c r="B130" s="228"/>
      <c r="C130" s="229"/>
      <c r="D130" s="221" t="s">
        <v>149</v>
      </c>
      <c r="E130" s="230" t="s">
        <v>19</v>
      </c>
      <c r="F130" s="231" t="s">
        <v>629</v>
      </c>
      <c r="G130" s="229"/>
      <c r="H130" s="232">
        <v>186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149</v>
      </c>
      <c r="AU130" s="238" t="s">
        <v>82</v>
      </c>
      <c r="AV130" s="13" t="s">
        <v>82</v>
      </c>
      <c r="AW130" s="13" t="s">
        <v>33</v>
      </c>
      <c r="AX130" s="13" t="s">
        <v>80</v>
      </c>
      <c r="AY130" s="238" t="s">
        <v>130</v>
      </c>
    </row>
    <row r="131" spans="1:65" s="2" customFormat="1" ht="16.5" customHeight="1">
      <c r="A131" s="41"/>
      <c r="B131" s="42"/>
      <c r="C131" s="260" t="s">
        <v>190</v>
      </c>
      <c r="D131" s="260" t="s">
        <v>231</v>
      </c>
      <c r="E131" s="261" t="s">
        <v>630</v>
      </c>
      <c r="F131" s="262" t="s">
        <v>631</v>
      </c>
      <c r="G131" s="263" t="s">
        <v>186</v>
      </c>
      <c r="H131" s="264">
        <v>21.39</v>
      </c>
      <c r="I131" s="265"/>
      <c r="J131" s="266">
        <f>ROUND(I131*H131,2)</f>
        <v>0</v>
      </c>
      <c r="K131" s="262" t="s">
        <v>136</v>
      </c>
      <c r="L131" s="267"/>
      <c r="M131" s="268" t="s">
        <v>19</v>
      </c>
      <c r="N131" s="269" t="s">
        <v>43</v>
      </c>
      <c r="O131" s="87"/>
      <c r="P131" s="217">
        <f>O131*H131</f>
        <v>0</v>
      </c>
      <c r="Q131" s="217">
        <v>2.429</v>
      </c>
      <c r="R131" s="217">
        <f>Q131*H131</f>
        <v>51.956309999999995</v>
      </c>
      <c r="S131" s="217">
        <v>0</v>
      </c>
      <c r="T131" s="218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9" t="s">
        <v>183</v>
      </c>
      <c r="AT131" s="219" t="s">
        <v>231</v>
      </c>
      <c r="AU131" s="219" t="s">
        <v>82</v>
      </c>
      <c r="AY131" s="20" t="s">
        <v>130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20" t="s">
        <v>80</v>
      </c>
      <c r="BK131" s="220">
        <f>ROUND(I131*H131,2)</f>
        <v>0</v>
      </c>
      <c r="BL131" s="20" t="s">
        <v>137</v>
      </c>
      <c r="BM131" s="219" t="s">
        <v>632</v>
      </c>
    </row>
    <row r="132" spans="1:47" s="2" customFormat="1" ht="12">
      <c r="A132" s="41"/>
      <c r="B132" s="42"/>
      <c r="C132" s="43"/>
      <c r="D132" s="221" t="s">
        <v>139</v>
      </c>
      <c r="E132" s="43"/>
      <c r="F132" s="222" t="s">
        <v>631</v>
      </c>
      <c r="G132" s="43"/>
      <c r="H132" s="43"/>
      <c r="I132" s="223"/>
      <c r="J132" s="43"/>
      <c r="K132" s="43"/>
      <c r="L132" s="47"/>
      <c r="M132" s="224"/>
      <c r="N132" s="225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139</v>
      </c>
      <c r="AU132" s="20" t="s">
        <v>82</v>
      </c>
    </row>
    <row r="133" spans="1:51" s="13" customFormat="1" ht="12">
      <c r="A133" s="13"/>
      <c r="B133" s="228"/>
      <c r="C133" s="229"/>
      <c r="D133" s="221" t="s">
        <v>149</v>
      </c>
      <c r="E133" s="229"/>
      <c r="F133" s="231" t="s">
        <v>633</v>
      </c>
      <c r="G133" s="229"/>
      <c r="H133" s="232">
        <v>21.39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149</v>
      </c>
      <c r="AU133" s="238" t="s">
        <v>82</v>
      </c>
      <c r="AV133" s="13" t="s">
        <v>82</v>
      </c>
      <c r="AW133" s="13" t="s">
        <v>4</v>
      </c>
      <c r="AX133" s="13" t="s">
        <v>80</v>
      </c>
      <c r="AY133" s="238" t="s">
        <v>130</v>
      </c>
    </row>
    <row r="134" spans="1:65" s="2" customFormat="1" ht="21.75" customHeight="1">
      <c r="A134" s="41"/>
      <c r="B134" s="42"/>
      <c r="C134" s="208" t="s">
        <v>199</v>
      </c>
      <c r="D134" s="208" t="s">
        <v>132</v>
      </c>
      <c r="E134" s="209" t="s">
        <v>634</v>
      </c>
      <c r="F134" s="210" t="s">
        <v>635</v>
      </c>
      <c r="G134" s="211" t="s">
        <v>145</v>
      </c>
      <c r="H134" s="212">
        <v>186</v>
      </c>
      <c r="I134" s="213"/>
      <c r="J134" s="214">
        <f>ROUND(I134*H134,2)</f>
        <v>0</v>
      </c>
      <c r="K134" s="210" t="s">
        <v>136</v>
      </c>
      <c r="L134" s="47"/>
      <c r="M134" s="215" t="s">
        <v>19</v>
      </c>
      <c r="N134" s="216" t="s">
        <v>43</v>
      </c>
      <c r="O134" s="87"/>
      <c r="P134" s="217">
        <f>O134*H134</f>
        <v>0</v>
      </c>
      <c r="Q134" s="217">
        <v>0.00146</v>
      </c>
      <c r="R134" s="217">
        <f>Q134*H134</f>
        <v>0.27155999999999997</v>
      </c>
      <c r="S134" s="217">
        <v>0</v>
      </c>
      <c r="T134" s="218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9" t="s">
        <v>137</v>
      </c>
      <c r="AT134" s="219" t="s">
        <v>132</v>
      </c>
      <c r="AU134" s="219" t="s">
        <v>82</v>
      </c>
      <c r="AY134" s="20" t="s">
        <v>130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20" t="s">
        <v>80</v>
      </c>
      <c r="BK134" s="220">
        <f>ROUND(I134*H134,2)</f>
        <v>0</v>
      </c>
      <c r="BL134" s="20" t="s">
        <v>137</v>
      </c>
      <c r="BM134" s="219" t="s">
        <v>636</v>
      </c>
    </row>
    <row r="135" spans="1:47" s="2" customFormat="1" ht="12">
      <c r="A135" s="41"/>
      <c r="B135" s="42"/>
      <c r="C135" s="43"/>
      <c r="D135" s="221" t="s">
        <v>139</v>
      </c>
      <c r="E135" s="43"/>
      <c r="F135" s="222" t="s">
        <v>637</v>
      </c>
      <c r="G135" s="43"/>
      <c r="H135" s="43"/>
      <c r="I135" s="223"/>
      <c r="J135" s="43"/>
      <c r="K135" s="43"/>
      <c r="L135" s="47"/>
      <c r="M135" s="224"/>
      <c r="N135" s="225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139</v>
      </c>
      <c r="AU135" s="20" t="s">
        <v>82</v>
      </c>
    </row>
    <row r="136" spans="1:47" s="2" customFormat="1" ht="12">
      <c r="A136" s="41"/>
      <c r="B136" s="42"/>
      <c r="C136" s="43"/>
      <c r="D136" s="226" t="s">
        <v>141</v>
      </c>
      <c r="E136" s="43"/>
      <c r="F136" s="227" t="s">
        <v>638</v>
      </c>
      <c r="G136" s="43"/>
      <c r="H136" s="43"/>
      <c r="I136" s="223"/>
      <c r="J136" s="43"/>
      <c r="K136" s="43"/>
      <c r="L136" s="47"/>
      <c r="M136" s="224"/>
      <c r="N136" s="225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141</v>
      </c>
      <c r="AU136" s="20" t="s">
        <v>82</v>
      </c>
    </row>
    <row r="137" spans="1:51" s="13" customFormat="1" ht="12">
      <c r="A137" s="13"/>
      <c r="B137" s="228"/>
      <c r="C137" s="229"/>
      <c r="D137" s="221" t="s">
        <v>149</v>
      </c>
      <c r="E137" s="230" t="s">
        <v>19</v>
      </c>
      <c r="F137" s="231" t="s">
        <v>629</v>
      </c>
      <c r="G137" s="229"/>
      <c r="H137" s="232">
        <v>186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149</v>
      </c>
      <c r="AU137" s="238" t="s">
        <v>82</v>
      </c>
      <c r="AV137" s="13" t="s">
        <v>82</v>
      </c>
      <c r="AW137" s="13" t="s">
        <v>33</v>
      </c>
      <c r="AX137" s="13" t="s">
        <v>80</v>
      </c>
      <c r="AY137" s="238" t="s">
        <v>130</v>
      </c>
    </row>
    <row r="138" spans="1:65" s="2" customFormat="1" ht="21.75" customHeight="1">
      <c r="A138" s="41"/>
      <c r="B138" s="42"/>
      <c r="C138" s="208" t="s">
        <v>208</v>
      </c>
      <c r="D138" s="208" t="s">
        <v>132</v>
      </c>
      <c r="E138" s="209" t="s">
        <v>639</v>
      </c>
      <c r="F138" s="210" t="s">
        <v>640</v>
      </c>
      <c r="G138" s="211" t="s">
        <v>296</v>
      </c>
      <c r="H138" s="212">
        <v>168</v>
      </c>
      <c r="I138" s="213"/>
      <c r="J138" s="214">
        <f>ROUND(I138*H138,2)</f>
        <v>0</v>
      </c>
      <c r="K138" s="210" t="s">
        <v>136</v>
      </c>
      <c r="L138" s="47"/>
      <c r="M138" s="215" t="s">
        <v>19</v>
      </c>
      <c r="N138" s="216" t="s">
        <v>43</v>
      </c>
      <c r="O138" s="87"/>
      <c r="P138" s="217">
        <f>O138*H138</f>
        <v>0</v>
      </c>
      <c r="Q138" s="217">
        <v>0.00052</v>
      </c>
      <c r="R138" s="217">
        <f>Q138*H138</f>
        <v>0.08736</v>
      </c>
      <c r="S138" s="217">
        <v>0</v>
      </c>
      <c r="T138" s="218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9" t="s">
        <v>137</v>
      </c>
      <c r="AT138" s="219" t="s">
        <v>132</v>
      </c>
      <c r="AU138" s="219" t="s">
        <v>82</v>
      </c>
      <c r="AY138" s="20" t="s">
        <v>130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20" t="s">
        <v>80</v>
      </c>
      <c r="BK138" s="220">
        <f>ROUND(I138*H138,2)</f>
        <v>0</v>
      </c>
      <c r="BL138" s="20" t="s">
        <v>137</v>
      </c>
      <c r="BM138" s="219" t="s">
        <v>641</v>
      </c>
    </row>
    <row r="139" spans="1:47" s="2" customFormat="1" ht="12">
      <c r="A139" s="41"/>
      <c r="B139" s="42"/>
      <c r="C139" s="43"/>
      <c r="D139" s="221" t="s">
        <v>139</v>
      </c>
      <c r="E139" s="43"/>
      <c r="F139" s="222" t="s">
        <v>642</v>
      </c>
      <c r="G139" s="43"/>
      <c r="H139" s="43"/>
      <c r="I139" s="223"/>
      <c r="J139" s="43"/>
      <c r="K139" s="43"/>
      <c r="L139" s="47"/>
      <c r="M139" s="224"/>
      <c r="N139" s="225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139</v>
      </c>
      <c r="AU139" s="20" t="s">
        <v>82</v>
      </c>
    </row>
    <row r="140" spans="1:47" s="2" customFormat="1" ht="12">
      <c r="A140" s="41"/>
      <c r="B140" s="42"/>
      <c r="C140" s="43"/>
      <c r="D140" s="226" t="s">
        <v>141</v>
      </c>
      <c r="E140" s="43"/>
      <c r="F140" s="227" t="s">
        <v>643</v>
      </c>
      <c r="G140" s="43"/>
      <c r="H140" s="43"/>
      <c r="I140" s="223"/>
      <c r="J140" s="43"/>
      <c r="K140" s="43"/>
      <c r="L140" s="47"/>
      <c r="M140" s="224"/>
      <c r="N140" s="225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82</v>
      </c>
    </row>
    <row r="141" spans="1:51" s="13" customFormat="1" ht="12">
      <c r="A141" s="13"/>
      <c r="B141" s="228"/>
      <c r="C141" s="229"/>
      <c r="D141" s="221" t="s">
        <v>149</v>
      </c>
      <c r="E141" s="230" t="s">
        <v>19</v>
      </c>
      <c r="F141" s="231" t="s">
        <v>644</v>
      </c>
      <c r="G141" s="229"/>
      <c r="H141" s="232">
        <v>168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149</v>
      </c>
      <c r="AU141" s="238" t="s">
        <v>82</v>
      </c>
      <c r="AV141" s="13" t="s">
        <v>82</v>
      </c>
      <c r="AW141" s="13" t="s">
        <v>33</v>
      </c>
      <c r="AX141" s="13" t="s">
        <v>80</v>
      </c>
      <c r="AY141" s="238" t="s">
        <v>130</v>
      </c>
    </row>
    <row r="142" spans="1:65" s="2" customFormat="1" ht="16.5" customHeight="1">
      <c r="A142" s="41"/>
      <c r="B142" s="42"/>
      <c r="C142" s="208" t="s">
        <v>215</v>
      </c>
      <c r="D142" s="208" t="s">
        <v>132</v>
      </c>
      <c r="E142" s="209" t="s">
        <v>645</v>
      </c>
      <c r="F142" s="210" t="s">
        <v>646</v>
      </c>
      <c r="G142" s="211" t="s">
        <v>296</v>
      </c>
      <c r="H142" s="212">
        <v>474</v>
      </c>
      <c r="I142" s="213"/>
      <c r="J142" s="214">
        <f>ROUND(I142*H142,2)</f>
        <v>0</v>
      </c>
      <c r="K142" s="210" t="s">
        <v>136</v>
      </c>
      <c r="L142" s="47"/>
      <c r="M142" s="215" t="s">
        <v>19</v>
      </c>
      <c r="N142" s="216" t="s">
        <v>43</v>
      </c>
      <c r="O142" s="87"/>
      <c r="P142" s="217">
        <f>O142*H142</f>
        <v>0</v>
      </c>
      <c r="Q142" s="217">
        <v>0.00012</v>
      </c>
      <c r="R142" s="217">
        <f>Q142*H142</f>
        <v>0.05688</v>
      </c>
      <c r="S142" s="217">
        <v>0</v>
      </c>
      <c r="T142" s="218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9" t="s">
        <v>137</v>
      </c>
      <c r="AT142" s="219" t="s">
        <v>132</v>
      </c>
      <c r="AU142" s="219" t="s">
        <v>82</v>
      </c>
      <c r="AY142" s="20" t="s">
        <v>130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20" t="s">
        <v>80</v>
      </c>
      <c r="BK142" s="220">
        <f>ROUND(I142*H142,2)</f>
        <v>0</v>
      </c>
      <c r="BL142" s="20" t="s">
        <v>137</v>
      </c>
      <c r="BM142" s="219" t="s">
        <v>647</v>
      </c>
    </row>
    <row r="143" spans="1:47" s="2" customFormat="1" ht="12">
      <c r="A143" s="41"/>
      <c r="B143" s="42"/>
      <c r="C143" s="43"/>
      <c r="D143" s="221" t="s">
        <v>139</v>
      </c>
      <c r="E143" s="43"/>
      <c r="F143" s="222" t="s">
        <v>648</v>
      </c>
      <c r="G143" s="43"/>
      <c r="H143" s="43"/>
      <c r="I143" s="223"/>
      <c r="J143" s="43"/>
      <c r="K143" s="43"/>
      <c r="L143" s="47"/>
      <c r="M143" s="224"/>
      <c r="N143" s="225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139</v>
      </c>
      <c r="AU143" s="20" t="s">
        <v>82</v>
      </c>
    </row>
    <row r="144" spans="1:47" s="2" customFormat="1" ht="12">
      <c r="A144" s="41"/>
      <c r="B144" s="42"/>
      <c r="C144" s="43"/>
      <c r="D144" s="226" t="s">
        <v>141</v>
      </c>
      <c r="E144" s="43"/>
      <c r="F144" s="227" t="s">
        <v>649</v>
      </c>
      <c r="G144" s="43"/>
      <c r="H144" s="43"/>
      <c r="I144" s="223"/>
      <c r="J144" s="43"/>
      <c r="K144" s="43"/>
      <c r="L144" s="47"/>
      <c r="M144" s="224"/>
      <c r="N144" s="225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141</v>
      </c>
      <c r="AU144" s="20" t="s">
        <v>82</v>
      </c>
    </row>
    <row r="145" spans="1:51" s="13" customFormat="1" ht="12">
      <c r="A145" s="13"/>
      <c r="B145" s="228"/>
      <c r="C145" s="229"/>
      <c r="D145" s="221" t="s">
        <v>149</v>
      </c>
      <c r="E145" s="230" t="s">
        <v>19</v>
      </c>
      <c r="F145" s="231" t="s">
        <v>650</v>
      </c>
      <c r="G145" s="229"/>
      <c r="H145" s="232">
        <v>474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149</v>
      </c>
      <c r="AU145" s="238" t="s">
        <v>82</v>
      </c>
      <c r="AV145" s="13" t="s">
        <v>82</v>
      </c>
      <c r="AW145" s="13" t="s">
        <v>33</v>
      </c>
      <c r="AX145" s="13" t="s">
        <v>80</v>
      </c>
      <c r="AY145" s="238" t="s">
        <v>130</v>
      </c>
    </row>
    <row r="146" spans="1:65" s="2" customFormat="1" ht="24.15" customHeight="1">
      <c r="A146" s="41"/>
      <c r="B146" s="42"/>
      <c r="C146" s="208" t="s">
        <v>222</v>
      </c>
      <c r="D146" s="208" t="s">
        <v>132</v>
      </c>
      <c r="E146" s="209" t="s">
        <v>651</v>
      </c>
      <c r="F146" s="210" t="s">
        <v>652</v>
      </c>
      <c r="G146" s="211" t="s">
        <v>296</v>
      </c>
      <c r="H146" s="212">
        <v>474</v>
      </c>
      <c r="I146" s="213"/>
      <c r="J146" s="214">
        <f>ROUND(I146*H146,2)</f>
        <v>0</v>
      </c>
      <c r="K146" s="210" t="s">
        <v>136</v>
      </c>
      <c r="L146" s="47"/>
      <c r="M146" s="215" t="s">
        <v>19</v>
      </c>
      <c r="N146" s="216" t="s">
        <v>43</v>
      </c>
      <c r="O146" s="87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9" t="s">
        <v>137</v>
      </c>
      <c r="AT146" s="219" t="s">
        <v>132</v>
      </c>
      <c r="AU146" s="219" t="s">
        <v>82</v>
      </c>
      <c r="AY146" s="20" t="s">
        <v>130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20" t="s">
        <v>80</v>
      </c>
      <c r="BK146" s="220">
        <f>ROUND(I146*H146,2)</f>
        <v>0</v>
      </c>
      <c r="BL146" s="20" t="s">
        <v>137</v>
      </c>
      <c r="BM146" s="219" t="s">
        <v>653</v>
      </c>
    </row>
    <row r="147" spans="1:47" s="2" customFormat="1" ht="12">
      <c r="A147" s="41"/>
      <c r="B147" s="42"/>
      <c r="C147" s="43"/>
      <c r="D147" s="221" t="s">
        <v>139</v>
      </c>
      <c r="E147" s="43"/>
      <c r="F147" s="222" t="s">
        <v>654</v>
      </c>
      <c r="G147" s="43"/>
      <c r="H147" s="43"/>
      <c r="I147" s="223"/>
      <c r="J147" s="43"/>
      <c r="K147" s="43"/>
      <c r="L147" s="47"/>
      <c r="M147" s="224"/>
      <c r="N147" s="225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139</v>
      </c>
      <c r="AU147" s="20" t="s">
        <v>82</v>
      </c>
    </row>
    <row r="148" spans="1:47" s="2" customFormat="1" ht="12">
      <c r="A148" s="41"/>
      <c r="B148" s="42"/>
      <c r="C148" s="43"/>
      <c r="D148" s="226" t="s">
        <v>141</v>
      </c>
      <c r="E148" s="43"/>
      <c r="F148" s="227" t="s">
        <v>655</v>
      </c>
      <c r="G148" s="43"/>
      <c r="H148" s="43"/>
      <c r="I148" s="223"/>
      <c r="J148" s="43"/>
      <c r="K148" s="43"/>
      <c r="L148" s="47"/>
      <c r="M148" s="224"/>
      <c r="N148" s="225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141</v>
      </c>
      <c r="AU148" s="20" t="s">
        <v>82</v>
      </c>
    </row>
    <row r="149" spans="1:65" s="2" customFormat="1" ht="16.5" customHeight="1">
      <c r="A149" s="41"/>
      <c r="B149" s="42"/>
      <c r="C149" s="260" t="s">
        <v>230</v>
      </c>
      <c r="D149" s="260" t="s">
        <v>231</v>
      </c>
      <c r="E149" s="261" t="s">
        <v>656</v>
      </c>
      <c r="F149" s="262" t="s">
        <v>657</v>
      </c>
      <c r="G149" s="263" t="s">
        <v>186</v>
      </c>
      <c r="H149" s="264">
        <v>134</v>
      </c>
      <c r="I149" s="265"/>
      <c r="J149" s="266">
        <f>ROUND(I149*H149,2)</f>
        <v>0</v>
      </c>
      <c r="K149" s="262" t="s">
        <v>136</v>
      </c>
      <c r="L149" s="267"/>
      <c r="M149" s="268" t="s">
        <v>19</v>
      </c>
      <c r="N149" s="269" t="s">
        <v>43</v>
      </c>
      <c r="O149" s="87"/>
      <c r="P149" s="217">
        <f>O149*H149</f>
        <v>0</v>
      </c>
      <c r="Q149" s="217">
        <v>2.234</v>
      </c>
      <c r="R149" s="217">
        <f>Q149*H149</f>
        <v>299.356</v>
      </c>
      <c r="S149" s="217">
        <v>0</v>
      </c>
      <c r="T149" s="218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9" t="s">
        <v>183</v>
      </c>
      <c r="AT149" s="219" t="s">
        <v>231</v>
      </c>
      <c r="AU149" s="219" t="s">
        <v>82</v>
      </c>
      <c r="AY149" s="20" t="s">
        <v>130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20" t="s">
        <v>80</v>
      </c>
      <c r="BK149" s="220">
        <f>ROUND(I149*H149,2)</f>
        <v>0</v>
      </c>
      <c r="BL149" s="20" t="s">
        <v>137</v>
      </c>
      <c r="BM149" s="219" t="s">
        <v>658</v>
      </c>
    </row>
    <row r="150" spans="1:47" s="2" customFormat="1" ht="12">
      <c r="A150" s="41"/>
      <c r="B150" s="42"/>
      <c r="C150" s="43"/>
      <c r="D150" s="221" t="s">
        <v>139</v>
      </c>
      <c r="E150" s="43"/>
      <c r="F150" s="222" t="s">
        <v>657</v>
      </c>
      <c r="G150" s="43"/>
      <c r="H150" s="43"/>
      <c r="I150" s="223"/>
      <c r="J150" s="43"/>
      <c r="K150" s="43"/>
      <c r="L150" s="47"/>
      <c r="M150" s="224"/>
      <c r="N150" s="225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139</v>
      </c>
      <c r="AU150" s="20" t="s">
        <v>82</v>
      </c>
    </row>
    <row r="151" spans="1:65" s="2" customFormat="1" ht="16.5" customHeight="1">
      <c r="A151" s="41"/>
      <c r="B151" s="42"/>
      <c r="C151" s="208" t="s">
        <v>8</v>
      </c>
      <c r="D151" s="208" t="s">
        <v>132</v>
      </c>
      <c r="E151" s="209" t="s">
        <v>659</v>
      </c>
      <c r="F151" s="210" t="s">
        <v>660</v>
      </c>
      <c r="G151" s="211" t="s">
        <v>234</v>
      </c>
      <c r="H151" s="212">
        <v>25.671</v>
      </c>
      <c r="I151" s="213"/>
      <c r="J151" s="214">
        <f>ROUND(I151*H151,2)</f>
        <v>0</v>
      </c>
      <c r="K151" s="210" t="s">
        <v>136</v>
      </c>
      <c r="L151" s="47"/>
      <c r="M151" s="215" t="s">
        <v>19</v>
      </c>
      <c r="N151" s="216" t="s">
        <v>43</v>
      </c>
      <c r="O151" s="87"/>
      <c r="P151" s="217">
        <f>O151*H151</f>
        <v>0</v>
      </c>
      <c r="Q151" s="217">
        <v>1.1102</v>
      </c>
      <c r="R151" s="217">
        <f>Q151*H151</f>
        <v>28.4999442</v>
      </c>
      <c r="S151" s="217">
        <v>0</v>
      </c>
      <c r="T151" s="218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9" t="s">
        <v>137</v>
      </c>
      <c r="AT151" s="219" t="s">
        <v>132</v>
      </c>
      <c r="AU151" s="219" t="s">
        <v>82</v>
      </c>
      <c r="AY151" s="20" t="s">
        <v>130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0" t="s">
        <v>80</v>
      </c>
      <c r="BK151" s="220">
        <f>ROUND(I151*H151,2)</f>
        <v>0</v>
      </c>
      <c r="BL151" s="20" t="s">
        <v>137</v>
      </c>
      <c r="BM151" s="219" t="s">
        <v>661</v>
      </c>
    </row>
    <row r="152" spans="1:47" s="2" customFormat="1" ht="12">
      <c r="A152" s="41"/>
      <c r="B152" s="42"/>
      <c r="C152" s="43"/>
      <c r="D152" s="221" t="s">
        <v>139</v>
      </c>
      <c r="E152" s="43"/>
      <c r="F152" s="222" t="s">
        <v>662</v>
      </c>
      <c r="G152" s="43"/>
      <c r="H152" s="43"/>
      <c r="I152" s="223"/>
      <c r="J152" s="43"/>
      <c r="K152" s="43"/>
      <c r="L152" s="47"/>
      <c r="M152" s="224"/>
      <c r="N152" s="225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139</v>
      </c>
      <c r="AU152" s="20" t="s">
        <v>82</v>
      </c>
    </row>
    <row r="153" spans="1:47" s="2" customFormat="1" ht="12">
      <c r="A153" s="41"/>
      <c r="B153" s="42"/>
      <c r="C153" s="43"/>
      <c r="D153" s="226" t="s">
        <v>141</v>
      </c>
      <c r="E153" s="43"/>
      <c r="F153" s="227" t="s">
        <v>663</v>
      </c>
      <c r="G153" s="43"/>
      <c r="H153" s="43"/>
      <c r="I153" s="223"/>
      <c r="J153" s="43"/>
      <c r="K153" s="43"/>
      <c r="L153" s="47"/>
      <c r="M153" s="224"/>
      <c r="N153" s="225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141</v>
      </c>
      <c r="AU153" s="20" t="s">
        <v>82</v>
      </c>
    </row>
    <row r="154" spans="1:51" s="13" customFormat="1" ht="12">
      <c r="A154" s="13"/>
      <c r="B154" s="228"/>
      <c r="C154" s="229"/>
      <c r="D154" s="221" t="s">
        <v>149</v>
      </c>
      <c r="E154" s="230" t="s">
        <v>19</v>
      </c>
      <c r="F154" s="231" t="s">
        <v>664</v>
      </c>
      <c r="G154" s="229"/>
      <c r="H154" s="232">
        <v>25.671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149</v>
      </c>
      <c r="AU154" s="238" t="s">
        <v>82</v>
      </c>
      <c r="AV154" s="13" t="s">
        <v>82</v>
      </c>
      <c r="AW154" s="13" t="s">
        <v>33</v>
      </c>
      <c r="AX154" s="13" t="s">
        <v>80</v>
      </c>
      <c r="AY154" s="238" t="s">
        <v>130</v>
      </c>
    </row>
    <row r="155" spans="1:65" s="2" customFormat="1" ht="16.5" customHeight="1">
      <c r="A155" s="41"/>
      <c r="B155" s="42"/>
      <c r="C155" s="208" t="s">
        <v>242</v>
      </c>
      <c r="D155" s="208" t="s">
        <v>132</v>
      </c>
      <c r="E155" s="209" t="s">
        <v>665</v>
      </c>
      <c r="F155" s="210" t="s">
        <v>666</v>
      </c>
      <c r="G155" s="211" t="s">
        <v>186</v>
      </c>
      <c r="H155" s="212">
        <v>41.85</v>
      </c>
      <c r="I155" s="213"/>
      <c r="J155" s="214">
        <f>ROUND(I155*H155,2)</f>
        <v>0</v>
      </c>
      <c r="K155" s="210" t="s">
        <v>136</v>
      </c>
      <c r="L155" s="47"/>
      <c r="M155" s="215" t="s">
        <v>19</v>
      </c>
      <c r="N155" s="216" t="s">
        <v>43</v>
      </c>
      <c r="O155" s="87"/>
      <c r="P155" s="217">
        <f>O155*H155</f>
        <v>0</v>
      </c>
      <c r="Q155" s="217">
        <v>2.30102</v>
      </c>
      <c r="R155" s="217">
        <f>Q155*H155</f>
        <v>96.297687</v>
      </c>
      <c r="S155" s="217">
        <v>0</v>
      </c>
      <c r="T155" s="218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9" t="s">
        <v>137</v>
      </c>
      <c r="AT155" s="219" t="s">
        <v>132</v>
      </c>
      <c r="AU155" s="219" t="s">
        <v>82</v>
      </c>
      <c r="AY155" s="20" t="s">
        <v>130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0" t="s">
        <v>80</v>
      </c>
      <c r="BK155" s="220">
        <f>ROUND(I155*H155,2)</f>
        <v>0</v>
      </c>
      <c r="BL155" s="20" t="s">
        <v>137</v>
      </c>
      <c r="BM155" s="219" t="s">
        <v>667</v>
      </c>
    </row>
    <row r="156" spans="1:47" s="2" customFormat="1" ht="12">
      <c r="A156" s="41"/>
      <c r="B156" s="42"/>
      <c r="C156" s="43"/>
      <c r="D156" s="221" t="s">
        <v>139</v>
      </c>
      <c r="E156" s="43"/>
      <c r="F156" s="222" t="s">
        <v>668</v>
      </c>
      <c r="G156" s="43"/>
      <c r="H156" s="43"/>
      <c r="I156" s="223"/>
      <c r="J156" s="43"/>
      <c r="K156" s="43"/>
      <c r="L156" s="47"/>
      <c r="M156" s="224"/>
      <c r="N156" s="225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139</v>
      </c>
      <c r="AU156" s="20" t="s">
        <v>82</v>
      </c>
    </row>
    <row r="157" spans="1:47" s="2" customFormat="1" ht="12">
      <c r="A157" s="41"/>
      <c r="B157" s="42"/>
      <c r="C157" s="43"/>
      <c r="D157" s="226" t="s">
        <v>141</v>
      </c>
      <c r="E157" s="43"/>
      <c r="F157" s="227" t="s">
        <v>669</v>
      </c>
      <c r="G157" s="43"/>
      <c r="H157" s="43"/>
      <c r="I157" s="223"/>
      <c r="J157" s="43"/>
      <c r="K157" s="43"/>
      <c r="L157" s="47"/>
      <c r="M157" s="224"/>
      <c r="N157" s="225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141</v>
      </c>
      <c r="AU157" s="20" t="s">
        <v>82</v>
      </c>
    </row>
    <row r="158" spans="1:51" s="13" customFormat="1" ht="12">
      <c r="A158" s="13"/>
      <c r="B158" s="228"/>
      <c r="C158" s="229"/>
      <c r="D158" s="221" t="s">
        <v>149</v>
      </c>
      <c r="E158" s="230" t="s">
        <v>19</v>
      </c>
      <c r="F158" s="231" t="s">
        <v>670</v>
      </c>
      <c r="G158" s="229"/>
      <c r="H158" s="232">
        <v>41.85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149</v>
      </c>
      <c r="AU158" s="238" t="s">
        <v>82</v>
      </c>
      <c r="AV158" s="13" t="s">
        <v>82</v>
      </c>
      <c r="AW158" s="13" t="s">
        <v>33</v>
      </c>
      <c r="AX158" s="13" t="s">
        <v>80</v>
      </c>
      <c r="AY158" s="238" t="s">
        <v>130</v>
      </c>
    </row>
    <row r="159" spans="1:65" s="2" customFormat="1" ht="16.5" customHeight="1">
      <c r="A159" s="41"/>
      <c r="B159" s="42"/>
      <c r="C159" s="208" t="s">
        <v>247</v>
      </c>
      <c r="D159" s="208" t="s">
        <v>132</v>
      </c>
      <c r="E159" s="209" t="s">
        <v>671</v>
      </c>
      <c r="F159" s="210" t="s">
        <v>672</v>
      </c>
      <c r="G159" s="211" t="s">
        <v>673</v>
      </c>
      <c r="H159" s="212">
        <v>14</v>
      </c>
      <c r="I159" s="213"/>
      <c r="J159" s="214">
        <f>ROUND(I159*H159,2)</f>
        <v>0</v>
      </c>
      <c r="K159" s="210" t="s">
        <v>136</v>
      </c>
      <c r="L159" s="47"/>
      <c r="M159" s="215" t="s">
        <v>19</v>
      </c>
      <c r="N159" s="216" t="s">
        <v>43</v>
      </c>
      <c r="O159" s="87"/>
      <c r="P159" s="217">
        <f>O159*H159</f>
        <v>0</v>
      </c>
      <c r="Q159" s="217">
        <v>4E-05</v>
      </c>
      <c r="R159" s="217">
        <f>Q159*H159</f>
        <v>0.0005600000000000001</v>
      </c>
      <c r="S159" s="217">
        <v>0</v>
      </c>
      <c r="T159" s="218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9" t="s">
        <v>137</v>
      </c>
      <c r="AT159" s="219" t="s">
        <v>132</v>
      </c>
      <c r="AU159" s="219" t="s">
        <v>82</v>
      </c>
      <c r="AY159" s="20" t="s">
        <v>130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0" t="s">
        <v>80</v>
      </c>
      <c r="BK159" s="220">
        <f>ROUND(I159*H159,2)</f>
        <v>0</v>
      </c>
      <c r="BL159" s="20" t="s">
        <v>137</v>
      </c>
      <c r="BM159" s="219" t="s">
        <v>674</v>
      </c>
    </row>
    <row r="160" spans="1:47" s="2" customFormat="1" ht="12">
      <c r="A160" s="41"/>
      <c r="B160" s="42"/>
      <c r="C160" s="43"/>
      <c r="D160" s="221" t="s">
        <v>139</v>
      </c>
      <c r="E160" s="43"/>
      <c r="F160" s="222" t="s">
        <v>675</v>
      </c>
      <c r="G160" s="43"/>
      <c r="H160" s="43"/>
      <c r="I160" s="223"/>
      <c r="J160" s="43"/>
      <c r="K160" s="43"/>
      <c r="L160" s="47"/>
      <c r="M160" s="224"/>
      <c r="N160" s="225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139</v>
      </c>
      <c r="AU160" s="20" t="s">
        <v>82</v>
      </c>
    </row>
    <row r="161" spans="1:47" s="2" customFormat="1" ht="12">
      <c r="A161" s="41"/>
      <c r="B161" s="42"/>
      <c r="C161" s="43"/>
      <c r="D161" s="226" t="s">
        <v>141</v>
      </c>
      <c r="E161" s="43"/>
      <c r="F161" s="227" t="s">
        <v>676</v>
      </c>
      <c r="G161" s="43"/>
      <c r="H161" s="43"/>
      <c r="I161" s="223"/>
      <c r="J161" s="43"/>
      <c r="K161" s="43"/>
      <c r="L161" s="47"/>
      <c r="M161" s="224"/>
      <c r="N161" s="225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141</v>
      </c>
      <c r="AU161" s="20" t="s">
        <v>82</v>
      </c>
    </row>
    <row r="162" spans="1:65" s="2" customFormat="1" ht="16.5" customHeight="1">
      <c r="A162" s="41"/>
      <c r="B162" s="42"/>
      <c r="C162" s="260" t="s">
        <v>253</v>
      </c>
      <c r="D162" s="260" t="s">
        <v>231</v>
      </c>
      <c r="E162" s="261" t="s">
        <v>677</v>
      </c>
      <c r="F162" s="262" t="s">
        <v>678</v>
      </c>
      <c r="G162" s="263" t="s">
        <v>186</v>
      </c>
      <c r="H162" s="264">
        <v>3.211</v>
      </c>
      <c r="I162" s="265"/>
      <c r="J162" s="266">
        <f>ROUND(I162*H162,2)</f>
        <v>0</v>
      </c>
      <c r="K162" s="262" t="s">
        <v>278</v>
      </c>
      <c r="L162" s="267"/>
      <c r="M162" s="268" t="s">
        <v>19</v>
      </c>
      <c r="N162" s="269" t="s">
        <v>43</v>
      </c>
      <c r="O162" s="87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9" t="s">
        <v>183</v>
      </c>
      <c r="AT162" s="219" t="s">
        <v>231</v>
      </c>
      <c r="AU162" s="219" t="s">
        <v>82</v>
      </c>
      <c r="AY162" s="20" t="s">
        <v>130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20" t="s">
        <v>80</v>
      </c>
      <c r="BK162" s="220">
        <f>ROUND(I162*H162,2)</f>
        <v>0</v>
      </c>
      <c r="BL162" s="20" t="s">
        <v>137</v>
      </c>
      <c r="BM162" s="219" t="s">
        <v>679</v>
      </c>
    </row>
    <row r="163" spans="1:47" s="2" customFormat="1" ht="12">
      <c r="A163" s="41"/>
      <c r="B163" s="42"/>
      <c r="C163" s="43"/>
      <c r="D163" s="221" t="s">
        <v>139</v>
      </c>
      <c r="E163" s="43"/>
      <c r="F163" s="222" t="s">
        <v>678</v>
      </c>
      <c r="G163" s="43"/>
      <c r="H163" s="43"/>
      <c r="I163" s="223"/>
      <c r="J163" s="43"/>
      <c r="K163" s="43"/>
      <c r="L163" s="47"/>
      <c r="M163" s="224"/>
      <c r="N163" s="225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139</v>
      </c>
      <c r="AU163" s="20" t="s">
        <v>82</v>
      </c>
    </row>
    <row r="164" spans="1:51" s="13" customFormat="1" ht="12">
      <c r="A164" s="13"/>
      <c r="B164" s="228"/>
      <c r="C164" s="229"/>
      <c r="D164" s="221" t="s">
        <v>149</v>
      </c>
      <c r="E164" s="230" t="s">
        <v>19</v>
      </c>
      <c r="F164" s="231" t="s">
        <v>680</v>
      </c>
      <c r="G164" s="229"/>
      <c r="H164" s="232">
        <v>3.211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149</v>
      </c>
      <c r="AU164" s="238" t="s">
        <v>82</v>
      </c>
      <c r="AV164" s="13" t="s">
        <v>82</v>
      </c>
      <c r="AW164" s="13" t="s">
        <v>33</v>
      </c>
      <c r="AX164" s="13" t="s">
        <v>80</v>
      </c>
      <c r="AY164" s="238" t="s">
        <v>130</v>
      </c>
    </row>
    <row r="165" spans="1:65" s="2" customFormat="1" ht="16.5" customHeight="1">
      <c r="A165" s="41"/>
      <c r="B165" s="42"/>
      <c r="C165" s="208" t="s">
        <v>258</v>
      </c>
      <c r="D165" s="208" t="s">
        <v>132</v>
      </c>
      <c r="E165" s="209" t="s">
        <v>681</v>
      </c>
      <c r="F165" s="210" t="s">
        <v>682</v>
      </c>
      <c r="G165" s="211" t="s">
        <v>296</v>
      </c>
      <c r="H165" s="212">
        <v>168</v>
      </c>
      <c r="I165" s="213"/>
      <c r="J165" s="214">
        <f>ROUND(I165*H165,2)</f>
        <v>0</v>
      </c>
      <c r="K165" s="210" t="s">
        <v>136</v>
      </c>
      <c r="L165" s="47"/>
      <c r="M165" s="215" t="s">
        <v>19</v>
      </c>
      <c r="N165" s="216" t="s">
        <v>43</v>
      </c>
      <c r="O165" s="87"/>
      <c r="P165" s="217">
        <f>O165*H165</f>
        <v>0</v>
      </c>
      <c r="Q165" s="217">
        <v>0.03701</v>
      </c>
      <c r="R165" s="217">
        <f>Q165*H165</f>
        <v>6.2176800000000005</v>
      </c>
      <c r="S165" s="217">
        <v>0</v>
      </c>
      <c r="T165" s="218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9" t="s">
        <v>137</v>
      </c>
      <c r="AT165" s="219" t="s">
        <v>132</v>
      </c>
      <c r="AU165" s="219" t="s">
        <v>82</v>
      </c>
      <c r="AY165" s="20" t="s">
        <v>130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0" t="s">
        <v>80</v>
      </c>
      <c r="BK165" s="220">
        <f>ROUND(I165*H165,2)</f>
        <v>0</v>
      </c>
      <c r="BL165" s="20" t="s">
        <v>137</v>
      </c>
      <c r="BM165" s="219" t="s">
        <v>683</v>
      </c>
    </row>
    <row r="166" spans="1:47" s="2" customFormat="1" ht="12">
      <c r="A166" s="41"/>
      <c r="B166" s="42"/>
      <c r="C166" s="43"/>
      <c r="D166" s="221" t="s">
        <v>139</v>
      </c>
      <c r="E166" s="43"/>
      <c r="F166" s="222" t="s">
        <v>684</v>
      </c>
      <c r="G166" s="43"/>
      <c r="H166" s="43"/>
      <c r="I166" s="223"/>
      <c r="J166" s="43"/>
      <c r="K166" s="43"/>
      <c r="L166" s="47"/>
      <c r="M166" s="224"/>
      <c r="N166" s="225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139</v>
      </c>
      <c r="AU166" s="20" t="s">
        <v>82</v>
      </c>
    </row>
    <row r="167" spans="1:47" s="2" customFormat="1" ht="12">
      <c r="A167" s="41"/>
      <c r="B167" s="42"/>
      <c r="C167" s="43"/>
      <c r="D167" s="226" t="s">
        <v>141</v>
      </c>
      <c r="E167" s="43"/>
      <c r="F167" s="227" t="s">
        <v>685</v>
      </c>
      <c r="G167" s="43"/>
      <c r="H167" s="43"/>
      <c r="I167" s="223"/>
      <c r="J167" s="43"/>
      <c r="K167" s="43"/>
      <c r="L167" s="47"/>
      <c r="M167" s="224"/>
      <c r="N167" s="225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141</v>
      </c>
      <c r="AU167" s="20" t="s">
        <v>82</v>
      </c>
    </row>
    <row r="168" spans="1:51" s="13" customFormat="1" ht="12">
      <c r="A168" s="13"/>
      <c r="B168" s="228"/>
      <c r="C168" s="229"/>
      <c r="D168" s="221" t="s">
        <v>149</v>
      </c>
      <c r="E168" s="230" t="s">
        <v>19</v>
      </c>
      <c r="F168" s="231" t="s">
        <v>644</v>
      </c>
      <c r="G168" s="229"/>
      <c r="H168" s="232">
        <v>168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149</v>
      </c>
      <c r="AU168" s="238" t="s">
        <v>82</v>
      </c>
      <c r="AV168" s="13" t="s">
        <v>82</v>
      </c>
      <c r="AW168" s="13" t="s">
        <v>33</v>
      </c>
      <c r="AX168" s="13" t="s">
        <v>80</v>
      </c>
      <c r="AY168" s="238" t="s">
        <v>130</v>
      </c>
    </row>
    <row r="169" spans="1:65" s="2" customFormat="1" ht="16.5" customHeight="1">
      <c r="A169" s="41"/>
      <c r="B169" s="42"/>
      <c r="C169" s="260" t="s">
        <v>264</v>
      </c>
      <c r="D169" s="260" t="s">
        <v>231</v>
      </c>
      <c r="E169" s="261" t="s">
        <v>686</v>
      </c>
      <c r="F169" s="262" t="s">
        <v>687</v>
      </c>
      <c r="G169" s="263" t="s">
        <v>296</v>
      </c>
      <c r="H169" s="264">
        <v>184.8</v>
      </c>
      <c r="I169" s="265"/>
      <c r="J169" s="266">
        <f>ROUND(I169*H169,2)</f>
        <v>0</v>
      </c>
      <c r="K169" s="262" t="s">
        <v>278</v>
      </c>
      <c r="L169" s="267"/>
      <c r="M169" s="268" t="s">
        <v>19</v>
      </c>
      <c r="N169" s="269" t="s">
        <v>43</v>
      </c>
      <c r="O169" s="87"/>
      <c r="P169" s="217">
        <f>O169*H169</f>
        <v>0</v>
      </c>
      <c r="Q169" s="217">
        <v>0.00967</v>
      </c>
      <c r="R169" s="217">
        <f>Q169*H169</f>
        <v>1.7870160000000002</v>
      </c>
      <c r="S169" s="217">
        <v>0</v>
      </c>
      <c r="T169" s="218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9" t="s">
        <v>183</v>
      </c>
      <c r="AT169" s="219" t="s">
        <v>231</v>
      </c>
      <c r="AU169" s="219" t="s">
        <v>82</v>
      </c>
      <c r="AY169" s="20" t="s">
        <v>130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20" t="s">
        <v>80</v>
      </c>
      <c r="BK169" s="220">
        <f>ROUND(I169*H169,2)</f>
        <v>0</v>
      </c>
      <c r="BL169" s="20" t="s">
        <v>137</v>
      </c>
      <c r="BM169" s="219" t="s">
        <v>688</v>
      </c>
    </row>
    <row r="170" spans="1:47" s="2" customFormat="1" ht="12">
      <c r="A170" s="41"/>
      <c r="B170" s="42"/>
      <c r="C170" s="43"/>
      <c r="D170" s="221" t="s">
        <v>139</v>
      </c>
      <c r="E170" s="43"/>
      <c r="F170" s="222" t="s">
        <v>687</v>
      </c>
      <c r="G170" s="43"/>
      <c r="H170" s="43"/>
      <c r="I170" s="223"/>
      <c r="J170" s="43"/>
      <c r="K170" s="43"/>
      <c r="L170" s="47"/>
      <c r="M170" s="224"/>
      <c r="N170" s="225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139</v>
      </c>
      <c r="AU170" s="20" t="s">
        <v>82</v>
      </c>
    </row>
    <row r="171" spans="1:51" s="13" customFormat="1" ht="12">
      <c r="A171" s="13"/>
      <c r="B171" s="228"/>
      <c r="C171" s="229"/>
      <c r="D171" s="221" t="s">
        <v>149</v>
      </c>
      <c r="E171" s="229"/>
      <c r="F171" s="231" t="s">
        <v>689</v>
      </c>
      <c r="G171" s="229"/>
      <c r="H171" s="232">
        <v>184.8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149</v>
      </c>
      <c r="AU171" s="238" t="s">
        <v>82</v>
      </c>
      <c r="AV171" s="13" t="s">
        <v>82</v>
      </c>
      <c r="AW171" s="13" t="s">
        <v>4</v>
      </c>
      <c r="AX171" s="13" t="s">
        <v>80</v>
      </c>
      <c r="AY171" s="238" t="s">
        <v>130</v>
      </c>
    </row>
    <row r="172" spans="1:65" s="2" customFormat="1" ht="16.5" customHeight="1">
      <c r="A172" s="41"/>
      <c r="B172" s="42"/>
      <c r="C172" s="208" t="s">
        <v>7</v>
      </c>
      <c r="D172" s="208" t="s">
        <v>132</v>
      </c>
      <c r="E172" s="209" t="s">
        <v>690</v>
      </c>
      <c r="F172" s="210" t="s">
        <v>691</v>
      </c>
      <c r="G172" s="211" t="s">
        <v>135</v>
      </c>
      <c r="H172" s="212">
        <v>14</v>
      </c>
      <c r="I172" s="213"/>
      <c r="J172" s="214">
        <f>ROUND(I172*H172,2)</f>
        <v>0</v>
      </c>
      <c r="K172" s="210" t="s">
        <v>136</v>
      </c>
      <c r="L172" s="47"/>
      <c r="M172" s="215" t="s">
        <v>19</v>
      </c>
      <c r="N172" s="216" t="s">
        <v>43</v>
      </c>
      <c r="O172" s="87"/>
      <c r="P172" s="217">
        <f>O172*H172</f>
        <v>0</v>
      </c>
      <c r="Q172" s="217">
        <v>0.00061</v>
      </c>
      <c r="R172" s="217">
        <f>Q172*H172</f>
        <v>0.008539999999999999</v>
      </c>
      <c r="S172" s="217">
        <v>0</v>
      </c>
      <c r="T172" s="218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9" t="s">
        <v>137</v>
      </c>
      <c r="AT172" s="219" t="s">
        <v>132</v>
      </c>
      <c r="AU172" s="219" t="s">
        <v>82</v>
      </c>
      <c r="AY172" s="20" t="s">
        <v>130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20" t="s">
        <v>80</v>
      </c>
      <c r="BK172" s="220">
        <f>ROUND(I172*H172,2)</f>
        <v>0</v>
      </c>
      <c r="BL172" s="20" t="s">
        <v>137</v>
      </c>
      <c r="BM172" s="219" t="s">
        <v>692</v>
      </c>
    </row>
    <row r="173" spans="1:47" s="2" customFormat="1" ht="12">
      <c r="A173" s="41"/>
      <c r="B173" s="42"/>
      <c r="C173" s="43"/>
      <c r="D173" s="221" t="s">
        <v>139</v>
      </c>
      <c r="E173" s="43"/>
      <c r="F173" s="222" t="s">
        <v>693</v>
      </c>
      <c r="G173" s="43"/>
      <c r="H173" s="43"/>
      <c r="I173" s="223"/>
      <c r="J173" s="43"/>
      <c r="K173" s="43"/>
      <c r="L173" s="47"/>
      <c r="M173" s="224"/>
      <c r="N173" s="225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139</v>
      </c>
      <c r="AU173" s="20" t="s">
        <v>82</v>
      </c>
    </row>
    <row r="174" spans="1:47" s="2" customFormat="1" ht="12">
      <c r="A174" s="41"/>
      <c r="B174" s="42"/>
      <c r="C174" s="43"/>
      <c r="D174" s="226" t="s">
        <v>141</v>
      </c>
      <c r="E174" s="43"/>
      <c r="F174" s="227" t="s">
        <v>694</v>
      </c>
      <c r="G174" s="43"/>
      <c r="H174" s="43"/>
      <c r="I174" s="223"/>
      <c r="J174" s="43"/>
      <c r="K174" s="43"/>
      <c r="L174" s="47"/>
      <c r="M174" s="224"/>
      <c r="N174" s="225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82</v>
      </c>
    </row>
    <row r="175" spans="1:65" s="2" customFormat="1" ht="16.5" customHeight="1">
      <c r="A175" s="41"/>
      <c r="B175" s="42"/>
      <c r="C175" s="260" t="s">
        <v>275</v>
      </c>
      <c r="D175" s="260" t="s">
        <v>231</v>
      </c>
      <c r="E175" s="261" t="s">
        <v>695</v>
      </c>
      <c r="F175" s="262" t="s">
        <v>696</v>
      </c>
      <c r="G175" s="263" t="s">
        <v>135</v>
      </c>
      <c r="H175" s="264">
        <v>14</v>
      </c>
      <c r="I175" s="265"/>
      <c r="J175" s="266">
        <f>ROUND(I175*H175,2)</f>
        <v>0</v>
      </c>
      <c r="K175" s="262" t="s">
        <v>278</v>
      </c>
      <c r="L175" s="267"/>
      <c r="M175" s="268" t="s">
        <v>19</v>
      </c>
      <c r="N175" s="269" t="s">
        <v>43</v>
      </c>
      <c r="O175" s="87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9" t="s">
        <v>183</v>
      </c>
      <c r="AT175" s="219" t="s">
        <v>231</v>
      </c>
      <c r="AU175" s="219" t="s">
        <v>82</v>
      </c>
      <c r="AY175" s="20" t="s">
        <v>130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20" t="s">
        <v>80</v>
      </c>
      <c r="BK175" s="220">
        <f>ROUND(I175*H175,2)</f>
        <v>0</v>
      </c>
      <c r="BL175" s="20" t="s">
        <v>137</v>
      </c>
      <c r="BM175" s="219" t="s">
        <v>697</v>
      </c>
    </row>
    <row r="176" spans="1:47" s="2" customFormat="1" ht="12">
      <c r="A176" s="41"/>
      <c r="B176" s="42"/>
      <c r="C176" s="43"/>
      <c r="D176" s="221" t="s">
        <v>139</v>
      </c>
      <c r="E176" s="43"/>
      <c r="F176" s="222" t="s">
        <v>696</v>
      </c>
      <c r="G176" s="43"/>
      <c r="H176" s="43"/>
      <c r="I176" s="223"/>
      <c r="J176" s="43"/>
      <c r="K176" s="43"/>
      <c r="L176" s="47"/>
      <c r="M176" s="224"/>
      <c r="N176" s="225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139</v>
      </c>
      <c r="AU176" s="20" t="s">
        <v>82</v>
      </c>
    </row>
    <row r="177" spans="1:63" s="12" customFormat="1" ht="22.8" customHeight="1">
      <c r="A177" s="12"/>
      <c r="B177" s="192"/>
      <c r="C177" s="193"/>
      <c r="D177" s="194" t="s">
        <v>71</v>
      </c>
      <c r="E177" s="206" t="s">
        <v>150</v>
      </c>
      <c r="F177" s="206" t="s">
        <v>292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SUM(P178:P201)</f>
        <v>0</v>
      </c>
      <c r="Q177" s="200"/>
      <c r="R177" s="201">
        <f>SUM(R178:R201)</f>
        <v>358.57328204</v>
      </c>
      <c r="S177" s="200"/>
      <c r="T177" s="202">
        <f>SUM(T178:T201)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3" t="s">
        <v>80</v>
      </c>
      <c r="AT177" s="204" t="s">
        <v>71</v>
      </c>
      <c r="AU177" s="204" t="s">
        <v>80</v>
      </c>
      <c r="AY177" s="203" t="s">
        <v>130</v>
      </c>
      <c r="BK177" s="205">
        <f>SUM(BK178:BK201)</f>
        <v>0</v>
      </c>
    </row>
    <row r="178" spans="1:65" s="2" customFormat="1" ht="16.5" customHeight="1">
      <c r="A178" s="41"/>
      <c r="B178" s="42"/>
      <c r="C178" s="208" t="s">
        <v>280</v>
      </c>
      <c r="D178" s="208" t="s">
        <v>132</v>
      </c>
      <c r="E178" s="209" t="s">
        <v>698</v>
      </c>
      <c r="F178" s="210" t="s">
        <v>699</v>
      </c>
      <c r="G178" s="211" t="s">
        <v>145</v>
      </c>
      <c r="H178" s="212">
        <v>186</v>
      </c>
      <c r="I178" s="213"/>
      <c r="J178" s="214">
        <f>ROUND(I178*H178,2)</f>
        <v>0</v>
      </c>
      <c r="K178" s="210" t="s">
        <v>278</v>
      </c>
      <c r="L178" s="47"/>
      <c r="M178" s="215" t="s">
        <v>19</v>
      </c>
      <c r="N178" s="216" t="s">
        <v>43</v>
      </c>
      <c r="O178" s="87"/>
      <c r="P178" s="217">
        <f>O178*H178</f>
        <v>0</v>
      </c>
      <c r="Q178" s="217">
        <v>0.43939</v>
      </c>
      <c r="R178" s="217">
        <f>Q178*H178</f>
        <v>81.72654</v>
      </c>
      <c r="S178" s="217">
        <v>0</v>
      </c>
      <c r="T178" s="218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9" t="s">
        <v>137</v>
      </c>
      <c r="AT178" s="219" t="s">
        <v>132</v>
      </c>
      <c r="AU178" s="219" t="s">
        <v>82</v>
      </c>
      <c r="AY178" s="20" t="s">
        <v>130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0" t="s">
        <v>80</v>
      </c>
      <c r="BK178" s="220">
        <f>ROUND(I178*H178,2)</f>
        <v>0</v>
      </c>
      <c r="BL178" s="20" t="s">
        <v>137</v>
      </c>
      <c r="BM178" s="219" t="s">
        <v>700</v>
      </c>
    </row>
    <row r="179" spans="1:47" s="2" customFormat="1" ht="12">
      <c r="A179" s="41"/>
      <c r="B179" s="42"/>
      <c r="C179" s="43"/>
      <c r="D179" s="221" t="s">
        <v>139</v>
      </c>
      <c r="E179" s="43"/>
      <c r="F179" s="222" t="s">
        <v>699</v>
      </c>
      <c r="G179" s="43"/>
      <c r="H179" s="43"/>
      <c r="I179" s="223"/>
      <c r="J179" s="43"/>
      <c r="K179" s="43"/>
      <c r="L179" s="47"/>
      <c r="M179" s="224"/>
      <c r="N179" s="225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139</v>
      </c>
      <c r="AU179" s="20" t="s">
        <v>82</v>
      </c>
    </row>
    <row r="180" spans="1:51" s="13" customFormat="1" ht="12">
      <c r="A180" s="13"/>
      <c r="B180" s="228"/>
      <c r="C180" s="229"/>
      <c r="D180" s="221" t="s">
        <v>149</v>
      </c>
      <c r="E180" s="230" t="s">
        <v>19</v>
      </c>
      <c r="F180" s="231" t="s">
        <v>701</v>
      </c>
      <c r="G180" s="229"/>
      <c r="H180" s="232">
        <v>186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149</v>
      </c>
      <c r="AU180" s="238" t="s">
        <v>82</v>
      </c>
      <c r="AV180" s="13" t="s">
        <v>82</v>
      </c>
      <c r="AW180" s="13" t="s">
        <v>33</v>
      </c>
      <c r="AX180" s="13" t="s">
        <v>80</v>
      </c>
      <c r="AY180" s="238" t="s">
        <v>130</v>
      </c>
    </row>
    <row r="181" spans="1:65" s="2" customFormat="1" ht="16.5" customHeight="1">
      <c r="A181" s="41"/>
      <c r="B181" s="42"/>
      <c r="C181" s="208" t="s">
        <v>286</v>
      </c>
      <c r="D181" s="208" t="s">
        <v>132</v>
      </c>
      <c r="E181" s="209" t="s">
        <v>702</v>
      </c>
      <c r="F181" s="210" t="s">
        <v>703</v>
      </c>
      <c r="G181" s="211" t="s">
        <v>186</v>
      </c>
      <c r="H181" s="212">
        <v>104.5</v>
      </c>
      <c r="I181" s="213"/>
      <c r="J181" s="214">
        <f>ROUND(I181*H181,2)</f>
        <v>0</v>
      </c>
      <c r="K181" s="210" t="s">
        <v>136</v>
      </c>
      <c r="L181" s="47"/>
      <c r="M181" s="215" t="s">
        <v>19</v>
      </c>
      <c r="N181" s="216" t="s">
        <v>43</v>
      </c>
      <c r="O181" s="87"/>
      <c r="P181" s="217">
        <f>O181*H181</f>
        <v>0</v>
      </c>
      <c r="Q181" s="217">
        <v>2.50215</v>
      </c>
      <c r="R181" s="217">
        <f>Q181*H181</f>
        <v>261.474675</v>
      </c>
      <c r="S181" s="217">
        <v>0</v>
      </c>
      <c r="T181" s="218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9" t="s">
        <v>137</v>
      </c>
      <c r="AT181" s="219" t="s">
        <v>132</v>
      </c>
      <c r="AU181" s="219" t="s">
        <v>82</v>
      </c>
      <c r="AY181" s="20" t="s">
        <v>130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20" t="s">
        <v>80</v>
      </c>
      <c r="BK181" s="220">
        <f>ROUND(I181*H181,2)</f>
        <v>0</v>
      </c>
      <c r="BL181" s="20" t="s">
        <v>137</v>
      </c>
      <c r="BM181" s="219" t="s">
        <v>704</v>
      </c>
    </row>
    <row r="182" spans="1:47" s="2" customFormat="1" ht="12">
      <c r="A182" s="41"/>
      <c r="B182" s="42"/>
      <c r="C182" s="43"/>
      <c r="D182" s="221" t="s">
        <v>139</v>
      </c>
      <c r="E182" s="43"/>
      <c r="F182" s="222" t="s">
        <v>705</v>
      </c>
      <c r="G182" s="43"/>
      <c r="H182" s="43"/>
      <c r="I182" s="223"/>
      <c r="J182" s="43"/>
      <c r="K182" s="43"/>
      <c r="L182" s="47"/>
      <c r="M182" s="224"/>
      <c r="N182" s="225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139</v>
      </c>
      <c r="AU182" s="20" t="s">
        <v>82</v>
      </c>
    </row>
    <row r="183" spans="1:47" s="2" customFormat="1" ht="12">
      <c r="A183" s="41"/>
      <c r="B183" s="42"/>
      <c r="C183" s="43"/>
      <c r="D183" s="226" t="s">
        <v>141</v>
      </c>
      <c r="E183" s="43"/>
      <c r="F183" s="227" t="s">
        <v>706</v>
      </c>
      <c r="G183" s="43"/>
      <c r="H183" s="43"/>
      <c r="I183" s="223"/>
      <c r="J183" s="43"/>
      <c r="K183" s="43"/>
      <c r="L183" s="47"/>
      <c r="M183" s="224"/>
      <c r="N183" s="225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141</v>
      </c>
      <c r="AU183" s="20" t="s">
        <v>82</v>
      </c>
    </row>
    <row r="184" spans="1:51" s="14" customFormat="1" ht="12">
      <c r="A184" s="14"/>
      <c r="B184" s="239"/>
      <c r="C184" s="240"/>
      <c r="D184" s="221" t="s">
        <v>149</v>
      </c>
      <c r="E184" s="241" t="s">
        <v>19</v>
      </c>
      <c r="F184" s="242" t="s">
        <v>707</v>
      </c>
      <c r="G184" s="240"/>
      <c r="H184" s="241" t="s">
        <v>19</v>
      </c>
      <c r="I184" s="243"/>
      <c r="J184" s="240"/>
      <c r="K184" s="240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149</v>
      </c>
      <c r="AU184" s="248" t="s">
        <v>82</v>
      </c>
      <c r="AV184" s="14" t="s">
        <v>80</v>
      </c>
      <c r="AW184" s="14" t="s">
        <v>33</v>
      </c>
      <c r="AX184" s="14" t="s">
        <v>72</v>
      </c>
      <c r="AY184" s="248" t="s">
        <v>130</v>
      </c>
    </row>
    <row r="185" spans="1:51" s="13" customFormat="1" ht="12">
      <c r="A185" s="13"/>
      <c r="B185" s="228"/>
      <c r="C185" s="229"/>
      <c r="D185" s="221" t="s">
        <v>149</v>
      </c>
      <c r="E185" s="230" t="s">
        <v>19</v>
      </c>
      <c r="F185" s="231" t="s">
        <v>708</v>
      </c>
      <c r="G185" s="229"/>
      <c r="H185" s="232">
        <v>104.5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149</v>
      </c>
      <c r="AU185" s="238" t="s">
        <v>82</v>
      </c>
      <c r="AV185" s="13" t="s">
        <v>82</v>
      </c>
      <c r="AW185" s="13" t="s">
        <v>33</v>
      </c>
      <c r="AX185" s="13" t="s">
        <v>72</v>
      </c>
      <c r="AY185" s="238" t="s">
        <v>130</v>
      </c>
    </row>
    <row r="186" spans="1:51" s="15" customFormat="1" ht="12">
      <c r="A186" s="15"/>
      <c r="B186" s="249"/>
      <c r="C186" s="250"/>
      <c r="D186" s="221" t="s">
        <v>149</v>
      </c>
      <c r="E186" s="251" t="s">
        <v>19</v>
      </c>
      <c r="F186" s="252" t="s">
        <v>158</v>
      </c>
      <c r="G186" s="250"/>
      <c r="H186" s="253">
        <v>104.5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9" t="s">
        <v>149</v>
      </c>
      <c r="AU186" s="259" t="s">
        <v>82</v>
      </c>
      <c r="AV186" s="15" t="s">
        <v>137</v>
      </c>
      <c r="AW186" s="15" t="s">
        <v>33</v>
      </c>
      <c r="AX186" s="15" t="s">
        <v>80</v>
      </c>
      <c r="AY186" s="259" t="s">
        <v>130</v>
      </c>
    </row>
    <row r="187" spans="1:65" s="2" customFormat="1" ht="16.5" customHeight="1">
      <c r="A187" s="41"/>
      <c r="B187" s="42"/>
      <c r="C187" s="208" t="s">
        <v>293</v>
      </c>
      <c r="D187" s="208" t="s">
        <v>132</v>
      </c>
      <c r="E187" s="209" t="s">
        <v>709</v>
      </c>
      <c r="F187" s="210" t="s">
        <v>710</v>
      </c>
      <c r="G187" s="211" t="s">
        <v>145</v>
      </c>
      <c r="H187" s="212">
        <v>261.718</v>
      </c>
      <c r="I187" s="213"/>
      <c r="J187" s="214">
        <f>ROUND(I187*H187,2)</f>
        <v>0</v>
      </c>
      <c r="K187" s="210" t="s">
        <v>136</v>
      </c>
      <c r="L187" s="47"/>
      <c r="M187" s="215" t="s">
        <v>19</v>
      </c>
      <c r="N187" s="216" t="s">
        <v>43</v>
      </c>
      <c r="O187" s="87"/>
      <c r="P187" s="217">
        <f>O187*H187</f>
        <v>0</v>
      </c>
      <c r="Q187" s="217">
        <v>0.02519</v>
      </c>
      <c r="R187" s="217">
        <f>Q187*H187</f>
        <v>6.592676420000001</v>
      </c>
      <c r="S187" s="217">
        <v>0</v>
      </c>
      <c r="T187" s="218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9" t="s">
        <v>137</v>
      </c>
      <c r="AT187" s="219" t="s">
        <v>132</v>
      </c>
      <c r="AU187" s="219" t="s">
        <v>82</v>
      </c>
      <c r="AY187" s="20" t="s">
        <v>130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20" t="s">
        <v>80</v>
      </c>
      <c r="BK187" s="220">
        <f>ROUND(I187*H187,2)</f>
        <v>0</v>
      </c>
      <c r="BL187" s="20" t="s">
        <v>137</v>
      </c>
      <c r="BM187" s="219" t="s">
        <v>711</v>
      </c>
    </row>
    <row r="188" spans="1:47" s="2" customFormat="1" ht="12">
      <c r="A188" s="41"/>
      <c r="B188" s="42"/>
      <c r="C188" s="43"/>
      <c r="D188" s="221" t="s">
        <v>139</v>
      </c>
      <c r="E188" s="43"/>
      <c r="F188" s="222" t="s">
        <v>712</v>
      </c>
      <c r="G188" s="43"/>
      <c r="H188" s="43"/>
      <c r="I188" s="223"/>
      <c r="J188" s="43"/>
      <c r="K188" s="43"/>
      <c r="L188" s="47"/>
      <c r="M188" s="224"/>
      <c r="N188" s="225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139</v>
      </c>
      <c r="AU188" s="20" t="s">
        <v>82</v>
      </c>
    </row>
    <row r="189" spans="1:47" s="2" customFormat="1" ht="12">
      <c r="A189" s="41"/>
      <c r="B189" s="42"/>
      <c r="C189" s="43"/>
      <c r="D189" s="226" t="s">
        <v>141</v>
      </c>
      <c r="E189" s="43"/>
      <c r="F189" s="227" t="s">
        <v>713</v>
      </c>
      <c r="G189" s="43"/>
      <c r="H189" s="43"/>
      <c r="I189" s="223"/>
      <c r="J189" s="43"/>
      <c r="K189" s="43"/>
      <c r="L189" s="47"/>
      <c r="M189" s="224"/>
      <c r="N189" s="225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141</v>
      </c>
      <c r="AU189" s="20" t="s">
        <v>82</v>
      </c>
    </row>
    <row r="190" spans="1:51" s="14" customFormat="1" ht="12">
      <c r="A190" s="14"/>
      <c r="B190" s="239"/>
      <c r="C190" s="240"/>
      <c r="D190" s="221" t="s">
        <v>149</v>
      </c>
      <c r="E190" s="241" t="s">
        <v>19</v>
      </c>
      <c r="F190" s="242" t="s">
        <v>714</v>
      </c>
      <c r="G190" s="240"/>
      <c r="H190" s="241" t="s">
        <v>19</v>
      </c>
      <c r="I190" s="243"/>
      <c r="J190" s="240"/>
      <c r="K190" s="240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149</v>
      </c>
      <c r="AU190" s="248" t="s">
        <v>82</v>
      </c>
      <c r="AV190" s="14" t="s">
        <v>80</v>
      </c>
      <c r="AW190" s="14" t="s">
        <v>33</v>
      </c>
      <c r="AX190" s="14" t="s">
        <v>72</v>
      </c>
      <c r="AY190" s="248" t="s">
        <v>130</v>
      </c>
    </row>
    <row r="191" spans="1:51" s="13" customFormat="1" ht="12">
      <c r="A191" s="13"/>
      <c r="B191" s="228"/>
      <c r="C191" s="229"/>
      <c r="D191" s="221" t="s">
        <v>149</v>
      </c>
      <c r="E191" s="230" t="s">
        <v>19</v>
      </c>
      <c r="F191" s="231" t="s">
        <v>715</v>
      </c>
      <c r="G191" s="229"/>
      <c r="H191" s="232">
        <v>261.718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149</v>
      </c>
      <c r="AU191" s="238" t="s">
        <v>82</v>
      </c>
      <c r="AV191" s="13" t="s">
        <v>82</v>
      </c>
      <c r="AW191" s="13" t="s">
        <v>33</v>
      </c>
      <c r="AX191" s="13" t="s">
        <v>72</v>
      </c>
      <c r="AY191" s="238" t="s">
        <v>130</v>
      </c>
    </row>
    <row r="192" spans="1:51" s="15" customFormat="1" ht="12">
      <c r="A192" s="15"/>
      <c r="B192" s="249"/>
      <c r="C192" s="250"/>
      <c r="D192" s="221" t="s">
        <v>149</v>
      </c>
      <c r="E192" s="251" t="s">
        <v>19</v>
      </c>
      <c r="F192" s="252" t="s">
        <v>158</v>
      </c>
      <c r="G192" s="250"/>
      <c r="H192" s="253">
        <v>261.718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9" t="s">
        <v>149</v>
      </c>
      <c r="AU192" s="259" t="s">
        <v>82</v>
      </c>
      <c r="AV192" s="15" t="s">
        <v>137</v>
      </c>
      <c r="AW192" s="15" t="s">
        <v>33</v>
      </c>
      <c r="AX192" s="15" t="s">
        <v>80</v>
      </c>
      <c r="AY192" s="259" t="s">
        <v>130</v>
      </c>
    </row>
    <row r="193" spans="1:65" s="2" customFormat="1" ht="16.5" customHeight="1">
      <c r="A193" s="41"/>
      <c r="B193" s="42"/>
      <c r="C193" s="208" t="s">
        <v>302</v>
      </c>
      <c r="D193" s="208" t="s">
        <v>132</v>
      </c>
      <c r="E193" s="209" t="s">
        <v>716</v>
      </c>
      <c r="F193" s="210" t="s">
        <v>717</v>
      </c>
      <c r="G193" s="211" t="s">
        <v>145</v>
      </c>
      <c r="H193" s="212">
        <v>261.718</v>
      </c>
      <c r="I193" s="213"/>
      <c r="J193" s="214">
        <f>ROUND(I193*H193,2)</f>
        <v>0</v>
      </c>
      <c r="K193" s="210" t="s">
        <v>136</v>
      </c>
      <c r="L193" s="47"/>
      <c r="M193" s="215" t="s">
        <v>19</v>
      </c>
      <c r="N193" s="216" t="s">
        <v>43</v>
      </c>
      <c r="O193" s="87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9" t="s">
        <v>137</v>
      </c>
      <c r="AT193" s="219" t="s">
        <v>132</v>
      </c>
      <c r="AU193" s="219" t="s">
        <v>82</v>
      </c>
      <c r="AY193" s="20" t="s">
        <v>130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20" t="s">
        <v>80</v>
      </c>
      <c r="BK193" s="220">
        <f>ROUND(I193*H193,2)</f>
        <v>0</v>
      </c>
      <c r="BL193" s="20" t="s">
        <v>137</v>
      </c>
      <c r="BM193" s="219" t="s">
        <v>718</v>
      </c>
    </row>
    <row r="194" spans="1:47" s="2" customFormat="1" ht="12">
      <c r="A194" s="41"/>
      <c r="B194" s="42"/>
      <c r="C194" s="43"/>
      <c r="D194" s="221" t="s">
        <v>139</v>
      </c>
      <c r="E194" s="43"/>
      <c r="F194" s="222" t="s">
        <v>719</v>
      </c>
      <c r="G194" s="43"/>
      <c r="H194" s="43"/>
      <c r="I194" s="223"/>
      <c r="J194" s="43"/>
      <c r="K194" s="43"/>
      <c r="L194" s="47"/>
      <c r="M194" s="224"/>
      <c r="N194" s="225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139</v>
      </c>
      <c r="AU194" s="20" t="s">
        <v>82</v>
      </c>
    </row>
    <row r="195" spans="1:47" s="2" customFormat="1" ht="12">
      <c r="A195" s="41"/>
      <c r="B195" s="42"/>
      <c r="C195" s="43"/>
      <c r="D195" s="226" t="s">
        <v>141</v>
      </c>
      <c r="E195" s="43"/>
      <c r="F195" s="227" t="s">
        <v>720</v>
      </c>
      <c r="G195" s="43"/>
      <c r="H195" s="43"/>
      <c r="I195" s="223"/>
      <c r="J195" s="43"/>
      <c r="K195" s="43"/>
      <c r="L195" s="47"/>
      <c r="M195" s="224"/>
      <c r="N195" s="225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141</v>
      </c>
      <c r="AU195" s="20" t="s">
        <v>82</v>
      </c>
    </row>
    <row r="196" spans="1:65" s="2" customFormat="1" ht="16.5" customHeight="1">
      <c r="A196" s="41"/>
      <c r="B196" s="42"/>
      <c r="C196" s="208" t="s">
        <v>311</v>
      </c>
      <c r="D196" s="208" t="s">
        <v>132</v>
      </c>
      <c r="E196" s="209" t="s">
        <v>721</v>
      </c>
      <c r="F196" s="210" t="s">
        <v>722</v>
      </c>
      <c r="G196" s="211" t="s">
        <v>234</v>
      </c>
      <c r="H196" s="212">
        <v>8.382</v>
      </c>
      <c r="I196" s="213"/>
      <c r="J196" s="214">
        <f>ROUND(I196*H196,2)</f>
        <v>0</v>
      </c>
      <c r="K196" s="210" t="s">
        <v>136</v>
      </c>
      <c r="L196" s="47"/>
      <c r="M196" s="215" t="s">
        <v>19</v>
      </c>
      <c r="N196" s="216" t="s">
        <v>43</v>
      </c>
      <c r="O196" s="87"/>
      <c r="P196" s="217">
        <f>O196*H196</f>
        <v>0</v>
      </c>
      <c r="Q196" s="217">
        <v>1.04741</v>
      </c>
      <c r="R196" s="217">
        <f>Q196*H196</f>
        <v>8.77939062</v>
      </c>
      <c r="S196" s="217">
        <v>0</v>
      </c>
      <c r="T196" s="218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9" t="s">
        <v>137</v>
      </c>
      <c r="AT196" s="219" t="s">
        <v>132</v>
      </c>
      <c r="AU196" s="219" t="s">
        <v>82</v>
      </c>
      <c r="AY196" s="20" t="s">
        <v>130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0" t="s">
        <v>80</v>
      </c>
      <c r="BK196" s="220">
        <f>ROUND(I196*H196,2)</f>
        <v>0</v>
      </c>
      <c r="BL196" s="20" t="s">
        <v>137</v>
      </c>
      <c r="BM196" s="219" t="s">
        <v>723</v>
      </c>
    </row>
    <row r="197" spans="1:47" s="2" customFormat="1" ht="12">
      <c r="A197" s="41"/>
      <c r="B197" s="42"/>
      <c r="C197" s="43"/>
      <c r="D197" s="221" t="s">
        <v>139</v>
      </c>
      <c r="E197" s="43"/>
      <c r="F197" s="222" t="s">
        <v>724</v>
      </c>
      <c r="G197" s="43"/>
      <c r="H197" s="43"/>
      <c r="I197" s="223"/>
      <c r="J197" s="43"/>
      <c r="K197" s="43"/>
      <c r="L197" s="47"/>
      <c r="M197" s="224"/>
      <c r="N197" s="225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139</v>
      </c>
      <c r="AU197" s="20" t="s">
        <v>82</v>
      </c>
    </row>
    <row r="198" spans="1:47" s="2" customFormat="1" ht="12">
      <c r="A198" s="41"/>
      <c r="B198" s="42"/>
      <c r="C198" s="43"/>
      <c r="D198" s="226" t="s">
        <v>141</v>
      </c>
      <c r="E198" s="43"/>
      <c r="F198" s="227" t="s">
        <v>725</v>
      </c>
      <c r="G198" s="43"/>
      <c r="H198" s="43"/>
      <c r="I198" s="223"/>
      <c r="J198" s="43"/>
      <c r="K198" s="43"/>
      <c r="L198" s="47"/>
      <c r="M198" s="224"/>
      <c r="N198" s="225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141</v>
      </c>
      <c r="AU198" s="20" t="s">
        <v>82</v>
      </c>
    </row>
    <row r="199" spans="1:51" s="14" customFormat="1" ht="12">
      <c r="A199" s="14"/>
      <c r="B199" s="239"/>
      <c r="C199" s="240"/>
      <c r="D199" s="221" t="s">
        <v>149</v>
      </c>
      <c r="E199" s="241" t="s">
        <v>19</v>
      </c>
      <c r="F199" s="242" t="s">
        <v>726</v>
      </c>
      <c r="G199" s="240"/>
      <c r="H199" s="241" t="s">
        <v>19</v>
      </c>
      <c r="I199" s="243"/>
      <c r="J199" s="240"/>
      <c r="K199" s="240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149</v>
      </c>
      <c r="AU199" s="248" t="s">
        <v>82</v>
      </c>
      <c r="AV199" s="14" t="s">
        <v>80</v>
      </c>
      <c r="AW199" s="14" t="s">
        <v>33</v>
      </c>
      <c r="AX199" s="14" t="s">
        <v>72</v>
      </c>
      <c r="AY199" s="248" t="s">
        <v>130</v>
      </c>
    </row>
    <row r="200" spans="1:51" s="13" customFormat="1" ht="12">
      <c r="A200" s="13"/>
      <c r="B200" s="228"/>
      <c r="C200" s="229"/>
      <c r="D200" s="221" t="s">
        <v>149</v>
      </c>
      <c r="E200" s="230" t="s">
        <v>19</v>
      </c>
      <c r="F200" s="231" t="s">
        <v>727</v>
      </c>
      <c r="G200" s="229"/>
      <c r="H200" s="232">
        <v>8.382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149</v>
      </c>
      <c r="AU200" s="238" t="s">
        <v>82</v>
      </c>
      <c r="AV200" s="13" t="s">
        <v>82</v>
      </c>
      <c r="AW200" s="13" t="s">
        <v>33</v>
      </c>
      <c r="AX200" s="13" t="s">
        <v>72</v>
      </c>
      <c r="AY200" s="238" t="s">
        <v>130</v>
      </c>
    </row>
    <row r="201" spans="1:51" s="15" customFormat="1" ht="12">
      <c r="A201" s="15"/>
      <c r="B201" s="249"/>
      <c r="C201" s="250"/>
      <c r="D201" s="221" t="s">
        <v>149</v>
      </c>
      <c r="E201" s="251" t="s">
        <v>19</v>
      </c>
      <c r="F201" s="252" t="s">
        <v>158</v>
      </c>
      <c r="G201" s="250"/>
      <c r="H201" s="253">
        <v>8.382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9" t="s">
        <v>149</v>
      </c>
      <c r="AU201" s="259" t="s">
        <v>82</v>
      </c>
      <c r="AV201" s="15" t="s">
        <v>137</v>
      </c>
      <c r="AW201" s="15" t="s">
        <v>33</v>
      </c>
      <c r="AX201" s="15" t="s">
        <v>80</v>
      </c>
      <c r="AY201" s="259" t="s">
        <v>130</v>
      </c>
    </row>
    <row r="202" spans="1:63" s="12" customFormat="1" ht="22.8" customHeight="1">
      <c r="A202" s="12"/>
      <c r="B202" s="192"/>
      <c r="C202" s="193"/>
      <c r="D202" s="194" t="s">
        <v>71</v>
      </c>
      <c r="E202" s="206" t="s">
        <v>190</v>
      </c>
      <c r="F202" s="206" t="s">
        <v>480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P203+P212+P217+P238+P246+P254</f>
        <v>0</v>
      </c>
      <c r="Q202" s="200"/>
      <c r="R202" s="201">
        <f>R203+R212+R217+R238+R246+R254</f>
        <v>66.40279321</v>
      </c>
      <c r="S202" s="200"/>
      <c r="T202" s="202">
        <f>T203+T212+T217+T238+T246+T254</f>
        <v>269.38814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3" t="s">
        <v>80</v>
      </c>
      <c r="AT202" s="204" t="s">
        <v>71</v>
      </c>
      <c r="AU202" s="204" t="s">
        <v>80</v>
      </c>
      <c r="AY202" s="203" t="s">
        <v>130</v>
      </c>
      <c r="BK202" s="205">
        <f>BK203+BK212+BK217+BK238+BK246+BK254</f>
        <v>0</v>
      </c>
    </row>
    <row r="203" spans="1:63" s="12" customFormat="1" ht="20.85" customHeight="1">
      <c r="A203" s="12"/>
      <c r="B203" s="192"/>
      <c r="C203" s="193"/>
      <c r="D203" s="194" t="s">
        <v>71</v>
      </c>
      <c r="E203" s="206" t="s">
        <v>481</v>
      </c>
      <c r="F203" s="206" t="s">
        <v>482</v>
      </c>
      <c r="G203" s="193"/>
      <c r="H203" s="193"/>
      <c r="I203" s="196"/>
      <c r="J203" s="207">
        <f>BK203</f>
        <v>0</v>
      </c>
      <c r="K203" s="193"/>
      <c r="L203" s="198"/>
      <c r="M203" s="199"/>
      <c r="N203" s="200"/>
      <c r="O203" s="200"/>
      <c r="P203" s="201">
        <f>SUM(P204:P211)</f>
        <v>0</v>
      </c>
      <c r="Q203" s="200"/>
      <c r="R203" s="201">
        <f>SUM(R204:R211)</f>
        <v>66.190425</v>
      </c>
      <c r="S203" s="200"/>
      <c r="T203" s="202">
        <f>SUM(T204:T211)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3" t="s">
        <v>80</v>
      </c>
      <c r="AT203" s="204" t="s">
        <v>71</v>
      </c>
      <c r="AU203" s="204" t="s">
        <v>82</v>
      </c>
      <c r="AY203" s="203" t="s">
        <v>130</v>
      </c>
      <c r="BK203" s="205">
        <f>SUM(BK204:BK211)</f>
        <v>0</v>
      </c>
    </row>
    <row r="204" spans="1:65" s="2" customFormat="1" ht="16.5" customHeight="1">
      <c r="A204" s="41"/>
      <c r="B204" s="42"/>
      <c r="C204" s="208" t="s">
        <v>317</v>
      </c>
      <c r="D204" s="208" t="s">
        <v>132</v>
      </c>
      <c r="E204" s="209" t="s">
        <v>728</v>
      </c>
      <c r="F204" s="210" t="s">
        <v>729</v>
      </c>
      <c r="G204" s="211" t="s">
        <v>296</v>
      </c>
      <c r="H204" s="212">
        <v>46.5</v>
      </c>
      <c r="I204" s="213"/>
      <c r="J204" s="214">
        <f>ROUND(I204*H204,2)</f>
        <v>0</v>
      </c>
      <c r="K204" s="210" t="s">
        <v>136</v>
      </c>
      <c r="L204" s="47"/>
      <c r="M204" s="215" t="s">
        <v>19</v>
      </c>
      <c r="N204" s="216" t="s">
        <v>43</v>
      </c>
      <c r="O204" s="87"/>
      <c r="P204" s="217">
        <f>O204*H204</f>
        <v>0</v>
      </c>
      <c r="Q204" s="217">
        <v>0.31945</v>
      </c>
      <c r="R204" s="217">
        <f>Q204*H204</f>
        <v>14.854425</v>
      </c>
      <c r="S204" s="217">
        <v>0</v>
      </c>
      <c r="T204" s="218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9" t="s">
        <v>137</v>
      </c>
      <c r="AT204" s="219" t="s">
        <v>132</v>
      </c>
      <c r="AU204" s="219" t="s">
        <v>150</v>
      </c>
      <c r="AY204" s="20" t="s">
        <v>130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20" t="s">
        <v>80</v>
      </c>
      <c r="BK204" s="220">
        <f>ROUND(I204*H204,2)</f>
        <v>0</v>
      </c>
      <c r="BL204" s="20" t="s">
        <v>137</v>
      </c>
      <c r="BM204" s="219" t="s">
        <v>730</v>
      </c>
    </row>
    <row r="205" spans="1:47" s="2" customFormat="1" ht="12">
      <c r="A205" s="41"/>
      <c r="B205" s="42"/>
      <c r="C205" s="43"/>
      <c r="D205" s="221" t="s">
        <v>139</v>
      </c>
      <c r="E205" s="43"/>
      <c r="F205" s="222" t="s">
        <v>731</v>
      </c>
      <c r="G205" s="43"/>
      <c r="H205" s="43"/>
      <c r="I205" s="223"/>
      <c r="J205" s="43"/>
      <c r="K205" s="43"/>
      <c r="L205" s="47"/>
      <c r="M205" s="224"/>
      <c r="N205" s="225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139</v>
      </c>
      <c r="AU205" s="20" t="s">
        <v>150</v>
      </c>
    </row>
    <row r="206" spans="1:47" s="2" customFormat="1" ht="12">
      <c r="A206" s="41"/>
      <c r="B206" s="42"/>
      <c r="C206" s="43"/>
      <c r="D206" s="226" t="s">
        <v>141</v>
      </c>
      <c r="E206" s="43"/>
      <c r="F206" s="227" t="s">
        <v>732</v>
      </c>
      <c r="G206" s="43"/>
      <c r="H206" s="43"/>
      <c r="I206" s="223"/>
      <c r="J206" s="43"/>
      <c r="K206" s="43"/>
      <c r="L206" s="47"/>
      <c r="M206" s="224"/>
      <c r="N206" s="225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141</v>
      </c>
      <c r="AU206" s="20" t="s">
        <v>150</v>
      </c>
    </row>
    <row r="207" spans="1:51" s="13" customFormat="1" ht="12">
      <c r="A207" s="13"/>
      <c r="B207" s="228"/>
      <c r="C207" s="229"/>
      <c r="D207" s="221" t="s">
        <v>149</v>
      </c>
      <c r="E207" s="230" t="s">
        <v>19</v>
      </c>
      <c r="F207" s="231" t="s">
        <v>733</v>
      </c>
      <c r="G207" s="229"/>
      <c r="H207" s="232">
        <v>46.5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149</v>
      </c>
      <c r="AU207" s="238" t="s">
        <v>150</v>
      </c>
      <c r="AV207" s="13" t="s">
        <v>82</v>
      </c>
      <c r="AW207" s="13" t="s">
        <v>33</v>
      </c>
      <c r="AX207" s="13" t="s">
        <v>80</v>
      </c>
      <c r="AY207" s="238" t="s">
        <v>130</v>
      </c>
    </row>
    <row r="208" spans="1:65" s="2" customFormat="1" ht="16.5" customHeight="1">
      <c r="A208" s="41"/>
      <c r="B208" s="42"/>
      <c r="C208" s="208" t="s">
        <v>323</v>
      </c>
      <c r="D208" s="208" t="s">
        <v>132</v>
      </c>
      <c r="E208" s="209" t="s">
        <v>734</v>
      </c>
      <c r="F208" s="210" t="s">
        <v>735</v>
      </c>
      <c r="G208" s="211" t="s">
        <v>145</v>
      </c>
      <c r="H208" s="212">
        <v>186</v>
      </c>
      <c r="I208" s="213"/>
      <c r="J208" s="214">
        <f>ROUND(I208*H208,2)</f>
        <v>0</v>
      </c>
      <c r="K208" s="210" t="s">
        <v>136</v>
      </c>
      <c r="L208" s="47"/>
      <c r="M208" s="215" t="s">
        <v>19</v>
      </c>
      <c r="N208" s="216" t="s">
        <v>43</v>
      </c>
      <c r="O208" s="87"/>
      <c r="P208" s="217">
        <f>O208*H208</f>
        <v>0</v>
      </c>
      <c r="Q208" s="217">
        <v>0.276</v>
      </c>
      <c r="R208" s="217">
        <f>Q208*H208</f>
        <v>51.336000000000006</v>
      </c>
      <c r="S208" s="217">
        <v>0</v>
      </c>
      <c r="T208" s="218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9" t="s">
        <v>137</v>
      </c>
      <c r="AT208" s="219" t="s">
        <v>132</v>
      </c>
      <c r="AU208" s="219" t="s">
        <v>150</v>
      </c>
      <c r="AY208" s="20" t="s">
        <v>130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20" t="s">
        <v>80</v>
      </c>
      <c r="BK208" s="220">
        <f>ROUND(I208*H208,2)</f>
        <v>0</v>
      </c>
      <c r="BL208" s="20" t="s">
        <v>137</v>
      </c>
      <c r="BM208" s="219" t="s">
        <v>736</v>
      </c>
    </row>
    <row r="209" spans="1:47" s="2" customFormat="1" ht="12">
      <c r="A209" s="41"/>
      <c r="B209" s="42"/>
      <c r="C209" s="43"/>
      <c r="D209" s="221" t="s">
        <v>139</v>
      </c>
      <c r="E209" s="43"/>
      <c r="F209" s="222" t="s">
        <v>737</v>
      </c>
      <c r="G209" s="43"/>
      <c r="H209" s="43"/>
      <c r="I209" s="223"/>
      <c r="J209" s="43"/>
      <c r="K209" s="43"/>
      <c r="L209" s="47"/>
      <c r="M209" s="224"/>
      <c r="N209" s="225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139</v>
      </c>
      <c r="AU209" s="20" t="s">
        <v>150</v>
      </c>
    </row>
    <row r="210" spans="1:47" s="2" customFormat="1" ht="12">
      <c r="A210" s="41"/>
      <c r="B210" s="42"/>
      <c r="C210" s="43"/>
      <c r="D210" s="226" t="s">
        <v>141</v>
      </c>
      <c r="E210" s="43"/>
      <c r="F210" s="227" t="s">
        <v>738</v>
      </c>
      <c r="G210" s="43"/>
      <c r="H210" s="43"/>
      <c r="I210" s="223"/>
      <c r="J210" s="43"/>
      <c r="K210" s="43"/>
      <c r="L210" s="47"/>
      <c r="M210" s="224"/>
      <c r="N210" s="225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141</v>
      </c>
      <c r="AU210" s="20" t="s">
        <v>150</v>
      </c>
    </row>
    <row r="211" spans="1:51" s="13" customFormat="1" ht="12">
      <c r="A211" s="13"/>
      <c r="B211" s="228"/>
      <c r="C211" s="229"/>
      <c r="D211" s="221" t="s">
        <v>149</v>
      </c>
      <c r="E211" s="230" t="s">
        <v>19</v>
      </c>
      <c r="F211" s="231" t="s">
        <v>739</v>
      </c>
      <c r="G211" s="229"/>
      <c r="H211" s="232">
        <v>186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149</v>
      </c>
      <c r="AU211" s="238" t="s">
        <v>150</v>
      </c>
      <c r="AV211" s="13" t="s">
        <v>82</v>
      </c>
      <c r="AW211" s="13" t="s">
        <v>33</v>
      </c>
      <c r="AX211" s="13" t="s">
        <v>80</v>
      </c>
      <c r="AY211" s="238" t="s">
        <v>130</v>
      </c>
    </row>
    <row r="212" spans="1:63" s="12" customFormat="1" ht="20.85" customHeight="1">
      <c r="A212" s="12"/>
      <c r="B212" s="192"/>
      <c r="C212" s="193"/>
      <c r="D212" s="194" t="s">
        <v>71</v>
      </c>
      <c r="E212" s="206" t="s">
        <v>740</v>
      </c>
      <c r="F212" s="206" t="s">
        <v>741</v>
      </c>
      <c r="G212" s="193"/>
      <c r="H212" s="193"/>
      <c r="I212" s="196"/>
      <c r="J212" s="207">
        <f>BK212</f>
        <v>0</v>
      </c>
      <c r="K212" s="193"/>
      <c r="L212" s="198"/>
      <c r="M212" s="199"/>
      <c r="N212" s="200"/>
      <c r="O212" s="200"/>
      <c r="P212" s="201">
        <f>SUM(P213:P216)</f>
        <v>0</v>
      </c>
      <c r="Q212" s="200"/>
      <c r="R212" s="201">
        <f>SUM(R213:R216)</f>
        <v>0.000952</v>
      </c>
      <c r="S212" s="200"/>
      <c r="T212" s="202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3" t="s">
        <v>80</v>
      </c>
      <c r="AT212" s="204" t="s">
        <v>71</v>
      </c>
      <c r="AU212" s="204" t="s">
        <v>82</v>
      </c>
      <c r="AY212" s="203" t="s">
        <v>130</v>
      </c>
      <c r="BK212" s="205">
        <f>SUM(BK213:BK216)</f>
        <v>0</v>
      </c>
    </row>
    <row r="213" spans="1:65" s="2" customFormat="1" ht="16.5" customHeight="1">
      <c r="A213" s="41"/>
      <c r="B213" s="42"/>
      <c r="C213" s="208" t="s">
        <v>329</v>
      </c>
      <c r="D213" s="208" t="s">
        <v>132</v>
      </c>
      <c r="E213" s="209" t="s">
        <v>742</v>
      </c>
      <c r="F213" s="210" t="s">
        <v>743</v>
      </c>
      <c r="G213" s="211" t="s">
        <v>296</v>
      </c>
      <c r="H213" s="212">
        <v>5.6</v>
      </c>
      <c r="I213" s="213"/>
      <c r="J213" s="214">
        <f>ROUND(I213*H213,2)</f>
        <v>0</v>
      </c>
      <c r="K213" s="210" t="s">
        <v>136</v>
      </c>
      <c r="L213" s="47"/>
      <c r="M213" s="215" t="s">
        <v>19</v>
      </c>
      <c r="N213" s="216" t="s">
        <v>43</v>
      </c>
      <c r="O213" s="87"/>
      <c r="P213" s="217">
        <f>O213*H213</f>
        <v>0</v>
      </c>
      <c r="Q213" s="217">
        <v>0.00017</v>
      </c>
      <c r="R213" s="217">
        <f>Q213*H213</f>
        <v>0.000952</v>
      </c>
      <c r="S213" s="217">
        <v>0</v>
      </c>
      <c r="T213" s="21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9" t="s">
        <v>137</v>
      </c>
      <c r="AT213" s="219" t="s">
        <v>132</v>
      </c>
      <c r="AU213" s="219" t="s">
        <v>150</v>
      </c>
      <c r="AY213" s="20" t="s">
        <v>130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20" t="s">
        <v>80</v>
      </c>
      <c r="BK213" s="220">
        <f>ROUND(I213*H213,2)</f>
        <v>0</v>
      </c>
      <c r="BL213" s="20" t="s">
        <v>137</v>
      </c>
      <c r="BM213" s="219" t="s">
        <v>744</v>
      </c>
    </row>
    <row r="214" spans="1:47" s="2" customFormat="1" ht="12">
      <c r="A214" s="41"/>
      <c r="B214" s="42"/>
      <c r="C214" s="43"/>
      <c r="D214" s="221" t="s">
        <v>139</v>
      </c>
      <c r="E214" s="43"/>
      <c r="F214" s="222" t="s">
        <v>745</v>
      </c>
      <c r="G214" s="43"/>
      <c r="H214" s="43"/>
      <c r="I214" s="223"/>
      <c r="J214" s="43"/>
      <c r="K214" s="43"/>
      <c r="L214" s="47"/>
      <c r="M214" s="224"/>
      <c r="N214" s="225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139</v>
      </c>
      <c r="AU214" s="20" t="s">
        <v>150</v>
      </c>
    </row>
    <row r="215" spans="1:47" s="2" customFormat="1" ht="12">
      <c r="A215" s="41"/>
      <c r="B215" s="42"/>
      <c r="C215" s="43"/>
      <c r="D215" s="226" t="s">
        <v>141</v>
      </c>
      <c r="E215" s="43"/>
      <c r="F215" s="227" t="s">
        <v>746</v>
      </c>
      <c r="G215" s="43"/>
      <c r="H215" s="43"/>
      <c r="I215" s="223"/>
      <c r="J215" s="43"/>
      <c r="K215" s="43"/>
      <c r="L215" s="47"/>
      <c r="M215" s="224"/>
      <c r="N215" s="225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141</v>
      </c>
      <c r="AU215" s="20" t="s">
        <v>150</v>
      </c>
    </row>
    <row r="216" spans="1:51" s="13" customFormat="1" ht="12">
      <c r="A216" s="13"/>
      <c r="B216" s="228"/>
      <c r="C216" s="229"/>
      <c r="D216" s="221" t="s">
        <v>149</v>
      </c>
      <c r="E216" s="230" t="s">
        <v>19</v>
      </c>
      <c r="F216" s="231" t="s">
        <v>747</v>
      </c>
      <c r="G216" s="229"/>
      <c r="H216" s="232">
        <v>5.6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149</v>
      </c>
      <c r="AU216" s="238" t="s">
        <v>150</v>
      </c>
      <c r="AV216" s="13" t="s">
        <v>82</v>
      </c>
      <c r="AW216" s="13" t="s">
        <v>33</v>
      </c>
      <c r="AX216" s="13" t="s">
        <v>80</v>
      </c>
      <c r="AY216" s="238" t="s">
        <v>130</v>
      </c>
    </row>
    <row r="217" spans="1:63" s="12" customFormat="1" ht="20.85" customHeight="1">
      <c r="A217" s="12"/>
      <c r="B217" s="192"/>
      <c r="C217" s="193"/>
      <c r="D217" s="194" t="s">
        <v>71</v>
      </c>
      <c r="E217" s="206" t="s">
        <v>748</v>
      </c>
      <c r="F217" s="206" t="s">
        <v>749</v>
      </c>
      <c r="G217" s="193"/>
      <c r="H217" s="193"/>
      <c r="I217" s="196"/>
      <c r="J217" s="207">
        <f>BK217</f>
        <v>0</v>
      </c>
      <c r="K217" s="193"/>
      <c r="L217" s="198"/>
      <c r="M217" s="199"/>
      <c r="N217" s="200"/>
      <c r="O217" s="200"/>
      <c r="P217" s="201">
        <f>SUM(P218:P237)</f>
        <v>0</v>
      </c>
      <c r="Q217" s="200"/>
      <c r="R217" s="201">
        <f>SUM(R218:R237)</f>
        <v>0.21141621000000002</v>
      </c>
      <c r="S217" s="200"/>
      <c r="T217" s="202">
        <f>SUM(T218:T237)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3" t="s">
        <v>80</v>
      </c>
      <c r="AT217" s="204" t="s">
        <v>71</v>
      </c>
      <c r="AU217" s="204" t="s">
        <v>82</v>
      </c>
      <c r="AY217" s="203" t="s">
        <v>130</v>
      </c>
      <c r="BK217" s="205">
        <f>SUM(BK218:BK237)</f>
        <v>0</v>
      </c>
    </row>
    <row r="218" spans="1:65" s="2" customFormat="1" ht="16.5" customHeight="1">
      <c r="A218" s="41"/>
      <c r="B218" s="42"/>
      <c r="C218" s="208" t="s">
        <v>335</v>
      </c>
      <c r="D218" s="208" t="s">
        <v>132</v>
      </c>
      <c r="E218" s="209" t="s">
        <v>750</v>
      </c>
      <c r="F218" s="210" t="s">
        <v>751</v>
      </c>
      <c r="G218" s="211" t="s">
        <v>145</v>
      </c>
      <c r="H218" s="212">
        <v>7.867</v>
      </c>
      <c r="I218" s="213"/>
      <c r="J218" s="214">
        <f>ROUND(I218*H218,2)</f>
        <v>0</v>
      </c>
      <c r="K218" s="210" t="s">
        <v>136</v>
      </c>
      <c r="L218" s="47"/>
      <c r="M218" s="215" t="s">
        <v>19</v>
      </c>
      <c r="N218" s="216" t="s">
        <v>43</v>
      </c>
      <c r="O218" s="87"/>
      <c r="P218" s="217">
        <f>O218*H218</f>
        <v>0</v>
      </c>
      <c r="Q218" s="217">
        <v>0.00063</v>
      </c>
      <c r="R218" s="217">
        <f>Q218*H218</f>
        <v>0.00495621</v>
      </c>
      <c r="S218" s="217">
        <v>0</v>
      </c>
      <c r="T218" s="218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9" t="s">
        <v>137</v>
      </c>
      <c r="AT218" s="219" t="s">
        <v>132</v>
      </c>
      <c r="AU218" s="219" t="s">
        <v>150</v>
      </c>
      <c r="AY218" s="20" t="s">
        <v>130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0" t="s">
        <v>80</v>
      </c>
      <c r="BK218" s="220">
        <f>ROUND(I218*H218,2)</f>
        <v>0</v>
      </c>
      <c r="BL218" s="20" t="s">
        <v>137</v>
      </c>
      <c r="BM218" s="219" t="s">
        <v>752</v>
      </c>
    </row>
    <row r="219" spans="1:47" s="2" customFormat="1" ht="12">
      <c r="A219" s="41"/>
      <c r="B219" s="42"/>
      <c r="C219" s="43"/>
      <c r="D219" s="221" t="s">
        <v>139</v>
      </c>
      <c r="E219" s="43"/>
      <c r="F219" s="222" t="s">
        <v>753</v>
      </c>
      <c r="G219" s="43"/>
      <c r="H219" s="43"/>
      <c r="I219" s="223"/>
      <c r="J219" s="43"/>
      <c r="K219" s="43"/>
      <c r="L219" s="47"/>
      <c r="M219" s="224"/>
      <c r="N219" s="225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139</v>
      </c>
      <c r="AU219" s="20" t="s">
        <v>150</v>
      </c>
    </row>
    <row r="220" spans="1:47" s="2" customFormat="1" ht="12">
      <c r="A220" s="41"/>
      <c r="B220" s="42"/>
      <c r="C220" s="43"/>
      <c r="D220" s="226" t="s">
        <v>141</v>
      </c>
      <c r="E220" s="43"/>
      <c r="F220" s="227" t="s">
        <v>754</v>
      </c>
      <c r="G220" s="43"/>
      <c r="H220" s="43"/>
      <c r="I220" s="223"/>
      <c r="J220" s="43"/>
      <c r="K220" s="43"/>
      <c r="L220" s="47"/>
      <c r="M220" s="224"/>
      <c r="N220" s="225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141</v>
      </c>
      <c r="AU220" s="20" t="s">
        <v>150</v>
      </c>
    </row>
    <row r="221" spans="1:51" s="13" customFormat="1" ht="12">
      <c r="A221" s="13"/>
      <c r="B221" s="228"/>
      <c r="C221" s="229"/>
      <c r="D221" s="221" t="s">
        <v>149</v>
      </c>
      <c r="E221" s="230" t="s">
        <v>19</v>
      </c>
      <c r="F221" s="231" t="s">
        <v>755</v>
      </c>
      <c r="G221" s="229"/>
      <c r="H221" s="232">
        <v>7.867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149</v>
      </c>
      <c r="AU221" s="238" t="s">
        <v>150</v>
      </c>
      <c r="AV221" s="13" t="s">
        <v>82</v>
      </c>
      <c r="AW221" s="13" t="s">
        <v>33</v>
      </c>
      <c r="AX221" s="13" t="s">
        <v>80</v>
      </c>
      <c r="AY221" s="238" t="s">
        <v>130</v>
      </c>
    </row>
    <row r="222" spans="1:65" s="2" customFormat="1" ht="16.5" customHeight="1">
      <c r="A222" s="41"/>
      <c r="B222" s="42"/>
      <c r="C222" s="208" t="s">
        <v>341</v>
      </c>
      <c r="D222" s="208" t="s">
        <v>132</v>
      </c>
      <c r="E222" s="209" t="s">
        <v>756</v>
      </c>
      <c r="F222" s="210" t="s">
        <v>757</v>
      </c>
      <c r="G222" s="211" t="s">
        <v>135</v>
      </c>
      <c r="H222" s="212">
        <v>279</v>
      </c>
      <c r="I222" s="213"/>
      <c r="J222" s="214">
        <f>ROUND(I222*H222,2)</f>
        <v>0</v>
      </c>
      <c r="K222" s="210" t="s">
        <v>136</v>
      </c>
      <c r="L222" s="47"/>
      <c r="M222" s="215" t="s">
        <v>19</v>
      </c>
      <c r="N222" s="216" t="s">
        <v>43</v>
      </c>
      <c r="O222" s="87"/>
      <c r="P222" s="217">
        <f>O222*H222</f>
        <v>0</v>
      </c>
      <c r="Q222" s="217">
        <v>1E-05</v>
      </c>
      <c r="R222" s="217">
        <f>Q222*H222</f>
        <v>0.0027900000000000004</v>
      </c>
      <c r="S222" s="217">
        <v>0</v>
      </c>
      <c r="T222" s="218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9" t="s">
        <v>137</v>
      </c>
      <c r="AT222" s="219" t="s">
        <v>132</v>
      </c>
      <c r="AU222" s="219" t="s">
        <v>150</v>
      </c>
      <c r="AY222" s="20" t="s">
        <v>130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20" t="s">
        <v>80</v>
      </c>
      <c r="BK222" s="220">
        <f>ROUND(I222*H222,2)</f>
        <v>0</v>
      </c>
      <c r="BL222" s="20" t="s">
        <v>137</v>
      </c>
      <c r="BM222" s="219" t="s">
        <v>758</v>
      </c>
    </row>
    <row r="223" spans="1:47" s="2" customFormat="1" ht="12">
      <c r="A223" s="41"/>
      <c r="B223" s="42"/>
      <c r="C223" s="43"/>
      <c r="D223" s="221" t="s">
        <v>139</v>
      </c>
      <c r="E223" s="43"/>
      <c r="F223" s="222" t="s">
        <v>759</v>
      </c>
      <c r="G223" s="43"/>
      <c r="H223" s="43"/>
      <c r="I223" s="223"/>
      <c r="J223" s="43"/>
      <c r="K223" s="43"/>
      <c r="L223" s="47"/>
      <c r="M223" s="224"/>
      <c r="N223" s="225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139</v>
      </c>
      <c r="AU223" s="20" t="s">
        <v>150</v>
      </c>
    </row>
    <row r="224" spans="1:47" s="2" customFormat="1" ht="12">
      <c r="A224" s="41"/>
      <c r="B224" s="42"/>
      <c r="C224" s="43"/>
      <c r="D224" s="226" t="s">
        <v>141</v>
      </c>
      <c r="E224" s="43"/>
      <c r="F224" s="227" t="s">
        <v>760</v>
      </c>
      <c r="G224" s="43"/>
      <c r="H224" s="43"/>
      <c r="I224" s="223"/>
      <c r="J224" s="43"/>
      <c r="K224" s="43"/>
      <c r="L224" s="47"/>
      <c r="M224" s="224"/>
      <c r="N224" s="225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141</v>
      </c>
      <c r="AU224" s="20" t="s">
        <v>150</v>
      </c>
    </row>
    <row r="225" spans="1:51" s="14" customFormat="1" ht="12">
      <c r="A225" s="14"/>
      <c r="B225" s="239"/>
      <c r="C225" s="240"/>
      <c r="D225" s="221" t="s">
        <v>149</v>
      </c>
      <c r="E225" s="241" t="s">
        <v>19</v>
      </c>
      <c r="F225" s="242" t="s">
        <v>761</v>
      </c>
      <c r="G225" s="240"/>
      <c r="H225" s="241" t="s">
        <v>19</v>
      </c>
      <c r="I225" s="243"/>
      <c r="J225" s="240"/>
      <c r="K225" s="240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149</v>
      </c>
      <c r="AU225" s="248" t="s">
        <v>150</v>
      </c>
      <c r="AV225" s="14" t="s">
        <v>80</v>
      </c>
      <c r="AW225" s="14" t="s">
        <v>33</v>
      </c>
      <c r="AX225" s="14" t="s">
        <v>72</v>
      </c>
      <c r="AY225" s="248" t="s">
        <v>130</v>
      </c>
    </row>
    <row r="226" spans="1:51" s="13" customFormat="1" ht="12">
      <c r="A226" s="13"/>
      <c r="B226" s="228"/>
      <c r="C226" s="229"/>
      <c r="D226" s="221" t="s">
        <v>149</v>
      </c>
      <c r="E226" s="230" t="s">
        <v>19</v>
      </c>
      <c r="F226" s="231" t="s">
        <v>762</v>
      </c>
      <c r="G226" s="229"/>
      <c r="H226" s="232">
        <v>279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149</v>
      </c>
      <c r="AU226" s="238" t="s">
        <v>150</v>
      </c>
      <c r="AV226" s="13" t="s">
        <v>82</v>
      </c>
      <c r="AW226" s="13" t="s">
        <v>33</v>
      </c>
      <c r="AX226" s="13" t="s">
        <v>72</v>
      </c>
      <c r="AY226" s="238" t="s">
        <v>130</v>
      </c>
    </row>
    <row r="227" spans="1:51" s="15" customFormat="1" ht="12">
      <c r="A227" s="15"/>
      <c r="B227" s="249"/>
      <c r="C227" s="250"/>
      <c r="D227" s="221" t="s">
        <v>149</v>
      </c>
      <c r="E227" s="251" t="s">
        <v>19</v>
      </c>
      <c r="F227" s="252" t="s">
        <v>158</v>
      </c>
      <c r="G227" s="250"/>
      <c r="H227" s="253">
        <v>279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9" t="s">
        <v>149</v>
      </c>
      <c r="AU227" s="259" t="s">
        <v>150</v>
      </c>
      <c r="AV227" s="15" t="s">
        <v>137</v>
      </c>
      <c r="AW227" s="15" t="s">
        <v>33</v>
      </c>
      <c r="AX227" s="15" t="s">
        <v>80</v>
      </c>
      <c r="AY227" s="259" t="s">
        <v>130</v>
      </c>
    </row>
    <row r="228" spans="1:65" s="2" customFormat="1" ht="16.5" customHeight="1">
      <c r="A228" s="41"/>
      <c r="B228" s="42"/>
      <c r="C228" s="260" t="s">
        <v>349</v>
      </c>
      <c r="D228" s="260" t="s">
        <v>231</v>
      </c>
      <c r="E228" s="261" t="s">
        <v>763</v>
      </c>
      <c r="F228" s="262" t="s">
        <v>764</v>
      </c>
      <c r="G228" s="263" t="s">
        <v>296</v>
      </c>
      <c r="H228" s="264">
        <v>139.5</v>
      </c>
      <c r="I228" s="265"/>
      <c r="J228" s="266">
        <f>ROUND(I228*H228,2)</f>
        <v>0</v>
      </c>
      <c r="K228" s="262" t="s">
        <v>136</v>
      </c>
      <c r="L228" s="267"/>
      <c r="M228" s="268" t="s">
        <v>19</v>
      </c>
      <c r="N228" s="269" t="s">
        <v>43</v>
      </c>
      <c r="O228" s="87"/>
      <c r="P228" s="217">
        <f>O228*H228</f>
        <v>0</v>
      </c>
      <c r="Q228" s="217">
        <v>0.00046</v>
      </c>
      <c r="R228" s="217">
        <f>Q228*H228</f>
        <v>0.06417</v>
      </c>
      <c r="S228" s="217">
        <v>0</v>
      </c>
      <c r="T228" s="218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9" t="s">
        <v>183</v>
      </c>
      <c r="AT228" s="219" t="s">
        <v>231</v>
      </c>
      <c r="AU228" s="219" t="s">
        <v>150</v>
      </c>
      <c r="AY228" s="20" t="s">
        <v>130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20" t="s">
        <v>80</v>
      </c>
      <c r="BK228" s="220">
        <f>ROUND(I228*H228,2)</f>
        <v>0</v>
      </c>
      <c r="BL228" s="20" t="s">
        <v>137</v>
      </c>
      <c r="BM228" s="219" t="s">
        <v>765</v>
      </c>
    </row>
    <row r="229" spans="1:47" s="2" customFormat="1" ht="12">
      <c r="A229" s="41"/>
      <c r="B229" s="42"/>
      <c r="C229" s="43"/>
      <c r="D229" s="221" t="s">
        <v>139</v>
      </c>
      <c r="E229" s="43"/>
      <c r="F229" s="222" t="s">
        <v>764</v>
      </c>
      <c r="G229" s="43"/>
      <c r="H229" s="43"/>
      <c r="I229" s="223"/>
      <c r="J229" s="43"/>
      <c r="K229" s="43"/>
      <c r="L229" s="47"/>
      <c r="M229" s="224"/>
      <c r="N229" s="225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139</v>
      </c>
      <c r="AU229" s="20" t="s">
        <v>150</v>
      </c>
    </row>
    <row r="230" spans="1:51" s="13" customFormat="1" ht="12">
      <c r="A230" s="13"/>
      <c r="B230" s="228"/>
      <c r="C230" s="229"/>
      <c r="D230" s="221" t="s">
        <v>149</v>
      </c>
      <c r="E230" s="230" t="s">
        <v>19</v>
      </c>
      <c r="F230" s="231" t="s">
        <v>766</v>
      </c>
      <c r="G230" s="229"/>
      <c r="H230" s="232">
        <v>139.5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149</v>
      </c>
      <c r="AU230" s="238" t="s">
        <v>150</v>
      </c>
      <c r="AV230" s="13" t="s">
        <v>82</v>
      </c>
      <c r="AW230" s="13" t="s">
        <v>33</v>
      </c>
      <c r="AX230" s="13" t="s">
        <v>80</v>
      </c>
      <c r="AY230" s="238" t="s">
        <v>130</v>
      </c>
    </row>
    <row r="231" spans="1:65" s="2" customFormat="1" ht="16.5" customHeight="1">
      <c r="A231" s="41"/>
      <c r="B231" s="42"/>
      <c r="C231" s="208" t="s">
        <v>355</v>
      </c>
      <c r="D231" s="208" t="s">
        <v>132</v>
      </c>
      <c r="E231" s="209" t="s">
        <v>767</v>
      </c>
      <c r="F231" s="210" t="s">
        <v>768</v>
      </c>
      <c r="G231" s="211" t="s">
        <v>135</v>
      </c>
      <c r="H231" s="212">
        <v>186</v>
      </c>
      <c r="I231" s="213"/>
      <c r="J231" s="214">
        <f>ROUND(I231*H231,2)</f>
        <v>0</v>
      </c>
      <c r="K231" s="210" t="s">
        <v>136</v>
      </c>
      <c r="L231" s="47"/>
      <c r="M231" s="215" t="s">
        <v>19</v>
      </c>
      <c r="N231" s="216" t="s">
        <v>43</v>
      </c>
      <c r="O231" s="87"/>
      <c r="P231" s="217">
        <f>O231*H231</f>
        <v>0</v>
      </c>
      <c r="Q231" s="217">
        <v>7E-05</v>
      </c>
      <c r="R231" s="217">
        <f>Q231*H231</f>
        <v>0.013019999999999999</v>
      </c>
      <c r="S231" s="217">
        <v>0</v>
      </c>
      <c r="T231" s="218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9" t="s">
        <v>137</v>
      </c>
      <c r="AT231" s="219" t="s">
        <v>132</v>
      </c>
      <c r="AU231" s="219" t="s">
        <v>150</v>
      </c>
      <c r="AY231" s="20" t="s">
        <v>130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20" t="s">
        <v>80</v>
      </c>
      <c r="BK231" s="220">
        <f>ROUND(I231*H231,2)</f>
        <v>0</v>
      </c>
      <c r="BL231" s="20" t="s">
        <v>137</v>
      </c>
      <c r="BM231" s="219" t="s">
        <v>769</v>
      </c>
    </row>
    <row r="232" spans="1:47" s="2" customFormat="1" ht="12">
      <c r="A232" s="41"/>
      <c r="B232" s="42"/>
      <c r="C232" s="43"/>
      <c r="D232" s="221" t="s">
        <v>139</v>
      </c>
      <c r="E232" s="43"/>
      <c r="F232" s="222" t="s">
        <v>770</v>
      </c>
      <c r="G232" s="43"/>
      <c r="H232" s="43"/>
      <c r="I232" s="223"/>
      <c r="J232" s="43"/>
      <c r="K232" s="43"/>
      <c r="L232" s="47"/>
      <c r="M232" s="224"/>
      <c r="N232" s="225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139</v>
      </c>
      <c r="AU232" s="20" t="s">
        <v>150</v>
      </c>
    </row>
    <row r="233" spans="1:47" s="2" customFormat="1" ht="12">
      <c r="A233" s="41"/>
      <c r="B233" s="42"/>
      <c r="C233" s="43"/>
      <c r="D233" s="226" t="s">
        <v>141</v>
      </c>
      <c r="E233" s="43"/>
      <c r="F233" s="227" t="s">
        <v>771</v>
      </c>
      <c r="G233" s="43"/>
      <c r="H233" s="43"/>
      <c r="I233" s="223"/>
      <c r="J233" s="43"/>
      <c r="K233" s="43"/>
      <c r="L233" s="47"/>
      <c r="M233" s="224"/>
      <c r="N233" s="225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141</v>
      </c>
      <c r="AU233" s="20" t="s">
        <v>150</v>
      </c>
    </row>
    <row r="234" spans="1:51" s="13" customFormat="1" ht="12">
      <c r="A234" s="13"/>
      <c r="B234" s="228"/>
      <c r="C234" s="229"/>
      <c r="D234" s="221" t="s">
        <v>149</v>
      </c>
      <c r="E234" s="230" t="s">
        <v>19</v>
      </c>
      <c r="F234" s="231" t="s">
        <v>772</v>
      </c>
      <c r="G234" s="229"/>
      <c r="H234" s="232">
        <v>186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149</v>
      </c>
      <c r="AU234" s="238" t="s">
        <v>150</v>
      </c>
      <c r="AV234" s="13" t="s">
        <v>82</v>
      </c>
      <c r="AW234" s="13" t="s">
        <v>33</v>
      </c>
      <c r="AX234" s="13" t="s">
        <v>80</v>
      </c>
      <c r="AY234" s="238" t="s">
        <v>130</v>
      </c>
    </row>
    <row r="235" spans="1:65" s="2" customFormat="1" ht="16.5" customHeight="1">
      <c r="A235" s="41"/>
      <c r="B235" s="42"/>
      <c r="C235" s="208" t="s">
        <v>361</v>
      </c>
      <c r="D235" s="208" t="s">
        <v>132</v>
      </c>
      <c r="E235" s="209" t="s">
        <v>773</v>
      </c>
      <c r="F235" s="210" t="s">
        <v>774</v>
      </c>
      <c r="G235" s="211" t="s">
        <v>135</v>
      </c>
      <c r="H235" s="212">
        <v>186</v>
      </c>
      <c r="I235" s="213"/>
      <c r="J235" s="214">
        <f>ROUND(I235*H235,2)</f>
        <v>0</v>
      </c>
      <c r="K235" s="210" t="s">
        <v>136</v>
      </c>
      <c r="L235" s="47"/>
      <c r="M235" s="215" t="s">
        <v>19</v>
      </c>
      <c r="N235" s="216" t="s">
        <v>43</v>
      </c>
      <c r="O235" s="87"/>
      <c r="P235" s="217">
        <f>O235*H235</f>
        <v>0</v>
      </c>
      <c r="Q235" s="217">
        <v>0.00068</v>
      </c>
      <c r="R235" s="217">
        <f>Q235*H235</f>
        <v>0.12648</v>
      </c>
      <c r="S235" s="217">
        <v>0</v>
      </c>
      <c r="T235" s="218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9" t="s">
        <v>137</v>
      </c>
      <c r="AT235" s="219" t="s">
        <v>132</v>
      </c>
      <c r="AU235" s="219" t="s">
        <v>150</v>
      </c>
      <c r="AY235" s="20" t="s">
        <v>130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20" t="s">
        <v>80</v>
      </c>
      <c r="BK235" s="220">
        <f>ROUND(I235*H235,2)</f>
        <v>0</v>
      </c>
      <c r="BL235" s="20" t="s">
        <v>137</v>
      </c>
      <c r="BM235" s="219" t="s">
        <v>775</v>
      </c>
    </row>
    <row r="236" spans="1:47" s="2" customFormat="1" ht="12">
      <c r="A236" s="41"/>
      <c r="B236" s="42"/>
      <c r="C236" s="43"/>
      <c r="D236" s="221" t="s">
        <v>139</v>
      </c>
      <c r="E236" s="43"/>
      <c r="F236" s="222" t="s">
        <v>776</v>
      </c>
      <c r="G236" s="43"/>
      <c r="H236" s="43"/>
      <c r="I236" s="223"/>
      <c r="J236" s="43"/>
      <c r="K236" s="43"/>
      <c r="L236" s="47"/>
      <c r="M236" s="224"/>
      <c r="N236" s="225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139</v>
      </c>
      <c r="AU236" s="20" t="s">
        <v>150</v>
      </c>
    </row>
    <row r="237" spans="1:47" s="2" customFormat="1" ht="12">
      <c r="A237" s="41"/>
      <c r="B237" s="42"/>
      <c r="C237" s="43"/>
      <c r="D237" s="226" t="s">
        <v>141</v>
      </c>
      <c r="E237" s="43"/>
      <c r="F237" s="227" t="s">
        <v>777</v>
      </c>
      <c r="G237" s="43"/>
      <c r="H237" s="43"/>
      <c r="I237" s="223"/>
      <c r="J237" s="43"/>
      <c r="K237" s="43"/>
      <c r="L237" s="47"/>
      <c r="M237" s="224"/>
      <c r="N237" s="225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141</v>
      </c>
      <c r="AU237" s="20" t="s">
        <v>150</v>
      </c>
    </row>
    <row r="238" spans="1:63" s="12" customFormat="1" ht="20.85" customHeight="1">
      <c r="A238" s="12"/>
      <c r="B238" s="192"/>
      <c r="C238" s="193"/>
      <c r="D238" s="194" t="s">
        <v>71</v>
      </c>
      <c r="E238" s="206" t="s">
        <v>778</v>
      </c>
      <c r="F238" s="206" t="s">
        <v>779</v>
      </c>
      <c r="G238" s="193"/>
      <c r="H238" s="193"/>
      <c r="I238" s="196"/>
      <c r="J238" s="207">
        <f>BK238</f>
        <v>0</v>
      </c>
      <c r="K238" s="193"/>
      <c r="L238" s="198"/>
      <c r="M238" s="199"/>
      <c r="N238" s="200"/>
      <c r="O238" s="200"/>
      <c r="P238" s="201">
        <f>SUM(P239:P245)</f>
        <v>0</v>
      </c>
      <c r="Q238" s="200"/>
      <c r="R238" s="201">
        <f>SUM(R239:R245)</f>
        <v>0</v>
      </c>
      <c r="S238" s="200"/>
      <c r="T238" s="202">
        <f>SUM(T239:T245)</f>
        <v>0.43213999999999997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3" t="s">
        <v>80</v>
      </c>
      <c r="AT238" s="204" t="s">
        <v>71</v>
      </c>
      <c r="AU238" s="204" t="s">
        <v>82</v>
      </c>
      <c r="AY238" s="203" t="s">
        <v>130</v>
      </c>
      <c r="BK238" s="205">
        <f>SUM(BK239:BK245)</f>
        <v>0</v>
      </c>
    </row>
    <row r="239" spans="1:65" s="2" customFormat="1" ht="16.5" customHeight="1">
      <c r="A239" s="41"/>
      <c r="B239" s="42"/>
      <c r="C239" s="208" t="s">
        <v>368</v>
      </c>
      <c r="D239" s="208" t="s">
        <v>132</v>
      </c>
      <c r="E239" s="209" t="s">
        <v>780</v>
      </c>
      <c r="F239" s="210" t="s">
        <v>781</v>
      </c>
      <c r="G239" s="211" t="s">
        <v>135</v>
      </c>
      <c r="H239" s="212">
        <v>31</v>
      </c>
      <c r="I239" s="213"/>
      <c r="J239" s="214">
        <f>ROUND(I239*H239,2)</f>
        <v>0</v>
      </c>
      <c r="K239" s="210" t="s">
        <v>136</v>
      </c>
      <c r="L239" s="47"/>
      <c r="M239" s="215" t="s">
        <v>19</v>
      </c>
      <c r="N239" s="216" t="s">
        <v>43</v>
      </c>
      <c r="O239" s="87"/>
      <c r="P239" s="217">
        <f>O239*H239</f>
        <v>0</v>
      </c>
      <c r="Q239" s="217">
        <v>0</v>
      </c>
      <c r="R239" s="217">
        <f>Q239*H239</f>
        <v>0</v>
      </c>
      <c r="S239" s="217">
        <v>0.008</v>
      </c>
      <c r="T239" s="218">
        <f>S239*H239</f>
        <v>0.248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9" t="s">
        <v>137</v>
      </c>
      <c r="AT239" s="219" t="s">
        <v>132</v>
      </c>
      <c r="AU239" s="219" t="s">
        <v>150</v>
      </c>
      <c r="AY239" s="20" t="s">
        <v>130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20" t="s">
        <v>80</v>
      </c>
      <c r="BK239" s="220">
        <f>ROUND(I239*H239,2)</f>
        <v>0</v>
      </c>
      <c r="BL239" s="20" t="s">
        <v>137</v>
      </c>
      <c r="BM239" s="219" t="s">
        <v>782</v>
      </c>
    </row>
    <row r="240" spans="1:47" s="2" customFormat="1" ht="12">
      <c r="A240" s="41"/>
      <c r="B240" s="42"/>
      <c r="C240" s="43"/>
      <c r="D240" s="221" t="s">
        <v>139</v>
      </c>
      <c r="E240" s="43"/>
      <c r="F240" s="222" t="s">
        <v>783</v>
      </c>
      <c r="G240" s="43"/>
      <c r="H240" s="43"/>
      <c r="I240" s="223"/>
      <c r="J240" s="43"/>
      <c r="K240" s="43"/>
      <c r="L240" s="47"/>
      <c r="M240" s="224"/>
      <c r="N240" s="225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139</v>
      </c>
      <c r="AU240" s="20" t="s">
        <v>150</v>
      </c>
    </row>
    <row r="241" spans="1:47" s="2" customFormat="1" ht="12">
      <c r="A241" s="41"/>
      <c r="B241" s="42"/>
      <c r="C241" s="43"/>
      <c r="D241" s="226" t="s">
        <v>141</v>
      </c>
      <c r="E241" s="43"/>
      <c r="F241" s="227" t="s">
        <v>784</v>
      </c>
      <c r="G241" s="43"/>
      <c r="H241" s="43"/>
      <c r="I241" s="223"/>
      <c r="J241" s="43"/>
      <c r="K241" s="43"/>
      <c r="L241" s="47"/>
      <c r="M241" s="224"/>
      <c r="N241" s="225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141</v>
      </c>
      <c r="AU241" s="20" t="s">
        <v>150</v>
      </c>
    </row>
    <row r="242" spans="1:51" s="13" customFormat="1" ht="12">
      <c r="A242" s="13"/>
      <c r="B242" s="228"/>
      <c r="C242" s="229"/>
      <c r="D242" s="221" t="s">
        <v>149</v>
      </c>
      <c r="E242" s="230" t="s">
        <v>19</v>
      </c>
      <c r="F242" s="231" t="s">
        <v>785</v>
      </c>
      <c r="G242" s="229"/>
      <c r="H242" s="232">
        <v>31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8" t="s">
        <v>149</v>
      </c>
      <c r="AU242" s="238" t="s">
        <v>150</v>
      </c>
      <c r="AV242" s="13" t="s">
        <v>82</v>
      </c>
      <c r="AW242" s="13" t="s">
        <v>33</v>
      </c>
      <c r="AX242" s="13" t="s">
        <v>80</v>
      </c>
      <c r="AY242" s="238" t="s">
        <v>130</v>
      </c>
    </row>
    <row r="243" spans="1:65" s="2" customFormat="1" ht="16.5" customHeight="1">
      <c r="A243" s="41"/>
      <c r="B243" s="42"/>
      <c r="C243" s="208" t="s">
        <v>376</v>
      </c>
      <c r="D243" s="208" t="s">
        <v>132</v>
      </c>
      <c r="E243" s="209" t="s">
        <v>786</v>
      </c>
      <c r="F243" s="210" t="s">
        <v>787</v>
      </c>
      <c r="G243" s="211" t="s">
        <v>296</v>
      </c>
      <c r="H243" s="212">
        <v>93</v>
      </c>
      <c r="I243" s="213"/>
      <c r="J243" s="214">
        <f>ROUND(I243*H243,2)</f>
        <v>0</v>
      </c>
      <c r="K243" s="210" t="s">
        <v>136</v>
      </c>
      <c r="L243" s="47"/>
      <c r="M243" s="215" t="s">
        <v>19</v>
      </c>
      <c r="N243" s="216" t="s">
        <v>43</v>
      </c>
      <c r="O243" s="87"/>
      <c r="P243" s="217">
        <f>O243*H243</f>
        <v>0</v>
      </c>
      <c r="Q243" s="217">
        <v>0</v>
      </c>
      <c r="R243" s="217">
        <f>Q243*H243</f>
        <v>0</v>
      </c>
      <c r="S243" s="217">
        <v>0.00198</v>
      </c>
      <c r="T243" s="218">
        <f>S243*H243</f>
        <v>0.18414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9" t="s">
        <v>137</v>
      </c>
      <c r="AT243" s="219" t="s">
        <v>132</v>
      </c>
      <c r="AU243" s="219" t="s">
        <v>150</v>
      </c>
      <c r="AY243" s="20" t="s">
        <v>130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20" t="s">
        <v>80</v>
      </c>
      <c r="BK243" s="220">
        <f>ROUND(I243*H243,2)</f>
        <v>0</v>
      </c>
      <c r="BL243" s="20" t="s">
        <v>137</v>
      </c>
      <c r="BM243" s="219" t="s">
        <v>788</v>
      </c>
    </row>
    <row r="244" spans="1:47" s="2" customFormat="1" ht="12">
      <c r="A244" s="41"/>
      <c r="B244" s="42"/>
      <c r="C244" s="43"/>
      <c r="D244" s="221" t="s">
        <v>139</v>
      </c>
      <c r="E244" s="43"/>
      <c r="F244" s="222" t="s">
        <v>789</v>
      </c>
      <c r="G244" s="43"/>
      <c r="H244" s="43"/>
      <c r="I244" s="223"/>
      <c r="J244" s="43"/>
      <c r="K244" s="43"/>
      <c r="L244" s="47"/>
      <c r="M244" s="224"/>
      <c r="N244" s="225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139</v>
      </c>
      <c r="AU244" s="20" t="s">
        <v>150</v>
      </c>
    </row>
    <row r="245" spans="1:47" s="2" customFormat="1" ht="12">
      <c r="A245" s="41"/>
      <c r="B245" s="42"/>
      <c r="C245" s="43"/>
      <c r="D245" s="226" t="s">
        <v>141</v>
      </c>
      <c r="E245" s="43"/>
      <c r="F245" s="227" t="s">
        <v>790</v>
      </c>
      <c r="G245" s="43"/>
      <c r="H245" s="43"/>
      <c r="I245" s="223"/>
      <c r="J245" s="43"/>
      <c r="K245" s="43"/>
      <c r="L245" s="47"/>
      <c r="M245" s="224"/>
      <c r="N245" s="225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141</v>
      </c>
      <c r="AU245" s="20" t="s">
        <v>150</v>
      </c>
    </row>
    <row r="246" spans="1:63" s="12" customFormat="1" ht="20.85" customHeight="1">
      <c r="A246" s="12"/>
      <c r="B246" s="192"/>
      <c r="C246" s="193"/>
      <c r="D246" s="194" t="s">
        <v>71</v>
      </c>
      <c r="E246" s="206" t="s">
        <v>791</v>
      </c>
      <c r="F246" s="206" t="s">
        <v>792</v>
      </c>
      <c r="G246" s="193"/>
      <c r="H246" s="193"/>
      <c r="I246" s="196"/>
      <c r="J246" s="207">
        <f>BK246</f>
        <v>0</v>
      </c>
      <c r="K246" s="193"/>
      <c r="L246" s="198"/>
      <c r="M246" s="199"/>
      <c r="N246" s="200"/>
      <c r="O246" s="200"/>
      <c r="P246" s="201">
        <f>SUM(P247:P253)</f>
        <v>0</v>
      </c>
      <c r="Q246" s="200"/>
      <c r="R246" s="201">
        <f>SUM(R247:R253)</f>
        <v>0</v>
      </c>
      <c r="S246" s="200"/>
      <c r="T246" s="202">
        <f>SUM(T247:T253)</f>
        <v>268.956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3" t="s">
        <v>80</v>
      </c>
      <c r="AT246" s="204" t="s">
        <v>71</v>
      </c>
      <c r="AU246" s="204" t="s">
        <v>82</v>
      </c>
      <c r="AY246" s="203" t="s">
        <v>130</v>
      </c>
      <c r="BK246" s="205">
        <f>SUM(BK247:BK253)</f>
        <v>0</v>
      </c>
    </row>
    <row r="247" spans="1:65" s="2" customFormat="1" ht="16.5" customHeight="1">
      <c r="A247" s="41"/>
      <c r="B247" s="42"/>
      <c r="C247" s="208" t="s">
        <v>383</v>
      </c>
      <c r="D247" s="208" t="s">
        <v>132</v>
      </c>
      <c r="E247" s="209" t="s">
        <v>793</v>
      </c>
      <c r="F247" s="210" t="s">
        <v>794</v>
      </c>
      <c r="G247" s="211" t="s">
        <v>186</v>
      </c>
      <c r="H247" s="212">
        <v>111.6</v>
      </c>
      <c r="I247" s="213"/>
      <c r="J247" s="214">
        <f>ROUND(I247*H247,2)</f>
        <v>0</v>
      </c>
      <c r="K247" s="210" t="s">
        <v>136</v>
      </c>
      <c r="L247" s="47"/>
      <c r="M247" s="215" t="s">
        <v>19</v>
      </c>
      <c r="N247" s="216" t="s">
        <v>43</v>
      </c>
      <c r="O247" s="87"/>
      <c r="P247" s="217">
        <f>O247*H247</f>
        <v>0</v>
      </c>
      <c r="Q247" s="217">
        <v>0</v>
      </c>
      <c r="R247" s="217">
        <f>Q247*H247</f>
        <v>0</v>
      </c>
      <c r="S247" s="217">
        <v>2.41</v>
      </c>
      <c r="T247" s="218">
        <f>S247*H247</f>
        <v>268.956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9" t="s">
        <v>137</v>
      </c>
      <c r="AT247" s="219" t="s">
        <v>132</v>
      </c>
      <c r="AU247" s="219" t="s">
        <v>150</v>
      </c>
      <c r="AY247" s="20" t="s">
        <v>130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0" t="s">
        <v>80</v>
      </c>
      <c r="BK247" s="220">
        <f>ROUND(I247*H247,2)</f>
        <v>0</v>
      </c>
      <c r="BL247" s="20" t="s">
        <v>137</v>
      </c>
      <c r="BM247" s="219" t="s">
        <v>795</v>
      </c>
    </row>
    <row r="248" spans="1:47" s="2" customFormat="1" ht="12">
      <c r="A248" s="41"/>
      <c r="B248" s="42"/>
      <c r="C248" s="43"/>
      <c r="D248" s="221" t="s">
        <v>139</v>
      </c>
      <c r="E248" s="43"/>
      <c r="F248" s="222" t="s">
        <v>796</v>
      </c>
      <c r="G248" s="43"/>
      <c r="H248" s="43"/>
      <c r="I248" s="223"/>
      <c r="J248" s="43"/>
      <c r="K248" s="43"/>
      <c r="L248" s="47"/>
      <c r="M248" s="224"/>
      <c r="N248" s="225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139</v>
      </c>
      <c r="AU248" s="20" t="s">
        <v>150</v>
      </c>
    </row>
    <row r="249" spans="1:47" s="2" customFormat="1" ht="12">
      <c r="A249" s="41"/>
      <c r="B249" s="42"/>
      <c r="C249" s="43"/>
      <c r="D249" s="226" t="s">
        <v>141</v>
      </c>
      <c r="E249" s="43"/>
      <c r="F249" s="227" t="s">
        <v>797</v>
      </c>
      <c r="G249" s="43"/>
      <c r="H249" s="43"/>
      <c r="I249" s="223"/>
      <c r="J249" s="43"/>
      <c r="K249" s="43"/>
      <c r="L249" s="47"/>
      <c r="M249" s="224"/>
      <c r="N249" s="225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141</v>
      </c>
      <c r="AU249" s="20" t="s">
        <v>150</v>
      </c>
    </row>
    <row r="250" spans="1:51" s="14" customFormat="1" ht="12">
      <c r="A250" s="14"/>
      <c r="B250" s="239"/>
      <c r="C250" s="240"/>
      <c r="D250" s="221" t="s">
        <v>149</v>
      </c>
      <c r="E250" s="241" t="s">
        <v>19</v>
      </c>
      <c r="F250" s="242" t="s">
        <v>798</v>
      </c>
      <c r="G250" s="240"/>
      <c r="H250" s="241" t="s">
        <v>19</v>
      </c>
      <c r="I250" s="243"/>
      <c r="J250" s="240"/>
      <c r="K250" s="240"/>
      <c r="L250" s="244"/>
      <c r="M250" s="245"/>
      <c r="N250" s="246"/>
      <c r="O250" s="246"/>
      <c r="P250" s="246"/>
      <c r="Q250" s="246"/>
      <c r="R250" s="246"/>
      <c r="S250" s="246"/>
      <c r="T250" s="24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8" t="s">
        <v>149</v>
      </c>
      <c r="AU250" s="248" t="s">
        <v>150</v>
      </c>
      <c r="AV250" s="14" t="s">
        <v>80</v>
      </c>
      <c r="AW250" s="14" t="s">
        <v>33</v>
      </c>
      <c r="AX250" s="14" t="s">
        <v>72</v>
      </c>
      <c r="AY250" s="248" t="s">
        <v>130</v>
      </c>
    </row>
    <row r="251" spans="1:51" s="13" customFormat="1" ht="12">
      <c r="A251" s="13"/>
      <c r="B251" s="228"/>
      <c r="C251" s="229"/>
      <c r="D251" s="221" t="s">
        <v>149</v>
      </c>
      <c r="E251" s="230" t="s">
        <v>19</v>
      </c>
      <c r="F251" s="231" t="s">
        <v>799</v>
      </c>
      <c r="G251" s="229"/>
      <c r="H251" s="232">
        <v>37.2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8" t="s">
        <v>149</v>
      </c>
      <c r="AU251" s="238" t="s">
        <v>150</v>
      </c>
      <c r="AV251" s="13" t="s">
        <v>82</v>
      </c>
      <c r="AW251" s="13" t="s">
        <v>33</v>
      </c>
      <c r="AX251" s="13" t="s">
        <v>72</v>
      </c>
      <c r="AY251" s="238" t="s">
        <v>130</v>
      </c>
    </row>
    <row r="252" spans="1:51" s="13" customFormat="1" ht="12">
      <c r="A252" s="13"/>
      <c r="B252" s="228"/>
      <c r="C252" s="229"/>
      <c r="D252" s="221" t="s">
        <v>149</v>
      </c>
      <c r="E252" s="230" t="s">
        <v>19</v>
      </c>
      <c r="F252" s="231" t="s">
        <v>800</v>
      </c>
      <c r="G252" s="229"/>
      <c r="H252" s="232">
        <v>74.4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149</v>
      </c>
      <c r="AU252" s="238" t="s">
        <v>150</v>
      </c>
      <c r="AV252" s="13" t="s">
        <v>82</v>
      </c>
      <c r="AW252" s="13" t="s">
        <v>33</v>
      </c>
      <c r="AX252" s="13" t="s">
        <v>72</v>
      </c>
      <c r="AY252" s="238" t="s">
        <v>130</v>
      </c>
    </row>
    <row r="253" spans="1:51" s="15" customFormat="1" ht="12">
      <c r="A253" s="15"/>
      <c r="B253" s="249"/>
      <c r="C253" s="250"/>
      <c r="D253" s="221" t="s">
        <v>149</v>
      </c>
      <c r="E253" s="251" t="s">
        <v>19</v>
      </c>
      <c r="F253" s="252" t="s">
        <v>158</v>
      </c>
      <c r="G253" s="250"/>
      <c r="H253" s="253">
        <v>111.6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9" t="s">
        <v>149</v>
      </c>
      <c r="AU253" s="259" t="s">
        <v>150</v>
      </c>
      <c r="AV253" s="15" t="s">
        <v>137</v>
      </c>
      <c r="AW253" s="15" t="s">
        <v>33</v>
      </c>
      <c r="AX253" s="15" t="s">
        <v>80</v>
      </c>
      <c r="AY253" s="259" t="s">
        <v>130</v>
      </c>
    </row>
    <row r="254" spans="1:63" s="12" customFormat="1" ht="20.85" customHeight="1">
      <c r="A254" s="12"/>
      <c r="B254" s="192"/>
      <c r="C254" s="193"/>
      <c r="D254" s="194" t="s">
        <v>71</v>
      </c>
      <c r="E254" s="206" t="s">
        <v>556</v>
      </c>
      <c r="F254" s="206" t="s">
        <v>557</v>
      </c>
      <c r="G254" s="193"/>
      <c r="H254" s="193"/>
      <c r="I254" s="196"/>
      <c r="J254" s="207">
        <f>BK254</f>
        <v>0</v>
      </c>
      <c r="K254" s="193"/>
      <c r="L254" s="198"/>
      <c r="M254" s="199"/>
      <c r="N254" s="200"/>
      <c r="O254" s="200"/>
      <c r="P254" s="201">
        <f>P255+P266</f>
        <v>0</v>
      </c>
      <c r="Q254" s="200"/>
      <c r="R254" s="201">
        <f>R255+R266</f>
        <v>0</v>
      </c>
      <c r="S254" s="200"/>
      <c r="T254" s="202">
        <f>T255+T266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3" t="s">
        <v>80</v>
      </c>
      <c r="AT254" s="204" t="s">
        <v>71</v>
      </c>
      <c r="AU254" s="204" t="s">
        <v>82</v>
      </c>
      <c r="AY254" s="203" t="s">
        <v>130</v>
      </c>
      <c r="BK254" s="205">
        <f>BK255+BK266</f>
        <v>0</v>
      </c>
    </row>
    <row r="255" spans="1:63" s="17" customFormat="1" ht="20.85" customHeight="1">
      <c r="A255" s="17"/>
      <c r="B255" s="281"/>
      <c r="C255" s="282"/>
      <c r="D255" s="283" t="s">
        <v>71</v>
      </c>
      <c r="E255" s="283" t="s">
        <v>558</v>
      </c>
      <c r="F255" s="283" t="s">
        <v>559</v>
      </c>
      <c r="G255" s="282"/>
      <c r="H255" s="282"/>
      <c r="I255" s="284"/>
      <c r="J255" s="285">
        <f>BK255</f>
        <v>0</v>
      </c>
      <c r="K255" s="282"/>
      <c r="L255" s="286"/>
      <c r="M255" s="287"/>
      <c r="N255" s="288"/>
      <c r="O255" s="288"/>
      <c r="P255" s="289">
        <f>SUM(P256:P265)</f>
        <v>0</v>
      </c>
      <c r="Q255" s="288"/>
      <c r="R255" s="289">
        <f>SUM(R256:R265)</f>
        <v>0</v>
      </c>
      <c r="S255" s="288"/>
      <c r="T255" s="290">
        <f>SUM(T256:T265)</f>
        <v>0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R255" s="291" t="s">
        <v>80</v>
      </c>
      <c r="AT255" s="292" t="s">
        <v>71</v>
      </c>
      <c r="AU255" s="292" t="s">
        <v>150</v>
      </c>
      <c r="AY255" s="291" t="s">
        <v>130</v>
      </c>
      <c r="BK255" s="293">
        <f>SUM(BK256:BK265)</f>
        <v>0</v>
      </c>
    </row>
    <row r="256" spans="1:65" s="2" customFormat="1" ht="16.5" customHeight="1">
      <c r="A256" s="41"/>
      <c r="B256" s="42"/>
      <c r="C256" s="208" t="s">
        <v>390</v>
      </c>
      <c r="D256" s="208" t="s">
        <v>132</v>
      </c>
      <c r="E256" s="209" t="s">
        <v>801</v>
      </c>
      <c r="F256" s="210" t="s">
        <v>802</v>
      </c>
      <c r="G256" s="211" t="s">
        <v>234</v>
      </c>
      <c r="H256" s="212">
        <v>269.388</v>
      </c>
      <c r="I256" s="213"/>
      <c r="J256" s="214">
        <f>ROUND(I256*H256,2)</f>
        <v>0</v>
      </c>
      <c r="K256" s="210" t="s">
        <v>136</v>
      </c>
      <c r="L256" s="47"/>
      <c r="M256" s="215" t="s">
        <v>19</v>
      </c>
      <c r="N256" s="216" t="s">
        <v>43</v>
      </c>
      <c r="O256" s="87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9" t="s">
        <v>137</v>
      </c>
      <c r="AT256" s="219" t="s">
        <v>132</v>
      </c>
      <c r="AU256" s="219" t="s">
        <v>137</v>
      </c>
      <c r="AY256" s="20" t="s">
        <v>130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20" t="s">
        <v>80</v>
      </c>
      <c r="BK256" s="220">
        <f>ROUND(I256*H256,2)</f>
        <v>0</v>
      </c>
      <c r="BL256" s="20" t="s">
        <v>137</v>
      </c>
      <c r="BM256" s="219" t="s">
        <v>803</v>
      </c>
    </row>
    <row r="257" spans="1:47" s="2" customFormat="1" ht="12">
      <c r="A257" s="41"/>
      <c r="B257" s="42"/>
      <c r="C257" s="43"/>
      <c r="D257" s="221" t="s">
        <v>139</v>
      </c>
      <c r="E257" s="43"/>
      <c r="F257" s="222" t="s">
        <v>804</v>
      </c>
      <c r="G257" s="43"/>
      <c r="H257" s="43"/>
      <c r="I257" s="223"/>
      <c r="J257" s="43"/>
      <c r="K257" s="43"/>
      <c r="L257" s="47"/>
      <c r="M257" s="224"/>
      <c r="N257" s="225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139</v>
      </c>
      <c r="AU257" s="20" t="s">
        <v>137</v>
      </c>
    </row>
    <row r="258" spans="1:47" s="2" customFormat="1" ht="12">
      <c r="A258" s="41"/>
      <c r="B258" s="42"/>
      <c r="C258" s="43"/>
      <c r="D258" s="226" t="s">
        <v>141</v>
      </c>
      <c r="E258" s="43"/>
      <c r="F258" s="227" t="s">
        <v>805</v>
      </c>
      <c r="G258" s="43"/>
      <c r="H258" s="43"/>
      <c r="I258" s="223"/>
      <c r="J258" s="43"/>
      <c r="K258" s="43"/>
      <c r="L258" s="47"/>
      <c r="M258" s="224"/>
      <c r="N258" s="225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141</v>
      </c>
      <c r="AU258" s="20" t="s">
        <v>137</v>
      </c>
    </row>
    <row r="259" spans="1:65" s="2" customFormat="1" ht="16.5" customHeight="1">
      <c r="A259" s="41"/>
      <c r="B259" s="42"/>
      <c r="C259" s="208" t="s">
        <v>397</v>
      </c>
      <c r="D259" s="208" t="s">
        <v>132</v>
      </c>
      <c r="E259" s="209" t="s">
        <v>806</v>
      </c>
      <c r="F259" s="210" t="s">
        <v>807</v>
      </c>
      <c r="G259" s="211" t="s">
        <v>234</v>
      </c>
      <c r="H259" s="212">
        <v>5118.372</v>
      </c>
      <c r="I259" s="213"/>
      <c r="J259" s="214">
        <f>ROUND(I259*H259,2)</f>
        <v>0</v>
      </c>
      <c r="K259" s="210" t="s">
        <v>136</v>
      </c>
      <c r="L259" s="47"/>
      <c r="M259" s="215" t="s">
        <v>19</v>
      </c>
      <c r="N259" s="216" t="s">
        <v>43</v>
      </c>
      <c r="O259" s="87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9" t="s">
        <v>137</v>
      </c>
      <c r="AT259" s="219" t="s">
        <v>132</v>
      </c>
      <c r="AU259" s="219" t="s">
        <v>137</v>
      </c>
      <c r="AY259" s="20" t="s">
        <v>130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20" t="s">
        <v>80</v>
      </c>
      <c r="BK259" s="220">
        <f>ROUND(I259*H259,2)</f>
        <v>0</v>
      </c>
      <c r="BL259" s="20" t="s">
        <v>137</v>
      </c>
      <c r="BM259" s="219" t="s">
        <v>808</v>
      </c>
    </row>
    <row r="260" spans="1:47" s="2" customFormat="1" ht="12">
      <c r="A260" s="41"/>
      <c r="B260" s="42"/>
      <c r="C260" s="43"/>
      <c r="D260" s="221" t="s">
        <v>139</v>
      </c>
      <c r="E260" s="43"/>
      <c r="F260" s="222" t="s">
        <v>809</v>
      </c>
      <c r="G260" s="43"/>
      <c r="H260" s="43"/>
      <c r="I260" s="223"/>
      <c r="J260" s="43"/>
      <c r="K260" s="43"/>
      <c r="L260" s="47"/>
      <c r="M260" s="224"/>
      <c r="N260" s="225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139</v>
      </c>
      <c r="AU260" s="20" t="s">
        <v>137</v>
      </c>
    </row>
    <row r="261" spans="1:47" s="2" customFormat="1" ht="12">
      <c r="A261" s="41"/>
      <c r="B261" s="42"/>
      <c r="C261" s="43"/>
      <c r="D261" s="226" t="s">
        <v>141</v>
      </c>
      <c r="E261" s="43"/>
      <c r="F261" s="227" t="s">
        <v>810</v>
      </c>
      <c r="G261" s="43"/>
      <c r="H261" s="43"/>
      <c r="I261" s="223"/>
      <c r="J261" s="43"/>
      <c r="K261" s="43"/>
      <c r="L261" s="47"/>
      <c r="M261" s="224"/>
      <c r="N261" s="225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141</v>
      </c>
      <c r="AU261" s="20" t="s">
        <v>137</v>
      </c>
    </row>
    <row r="262" spans="1:51" s="13" customFormat="1" ht="12">
      <c r="A262" s="13"/>
      <c r="B262" s="228"/>
      <c r="C262" s="229"/>
      <c r="D262" s="221" t="s">
        <v>149</v>
      </c>
      <c r="E262" s="229"/>
      <c r="F262" s="231" t="s">
        <v>811</v>
      </c>
      <c r="G262" s="229"/>
      <c r="H262" s="232">
        <v>5118.372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149</v>
      </c>
      <c r="AU262" s="238" t="s">
        <v>137</v>
      </c>
      <c r="AV262" s="13" t="s">
        <v>82</v>
      </c>
      <c r="AW262" s="13" t="s">
        <v>4</v>
      </c>
      <c r="AX262" s="13" t="s">
        <v>80</v>
      </c>
      <c r="AY262" s="238" t="s">
        <v>130</v>
      </c>
    </row>
    <row r="263" spans="1:65" s="2" customFormat="1" ht="24.15" customHeight="1">
      <c r="A263" s="41"/>
      <c r="B263" s="42"/>
      <c r="C263" s="208" t="s">
        <v>402</v>
      </c>
      <c r="D263" s="208" t="s">
        <v>132</v>
      </c>
      <c r="E263" s="209" t="s">
        <v>812</v>
      </c>
      <c r="F263" s="210" t="s">
        <v>813</v>
      </c>
      <c r="G263" s="211" t="s">
        <v>234</v>
      </c>
      <c r="H263" s="212">
        <v>269.388</v>
      </c>
      <c r="I263" s="213"/>
      <c r="J263" s="214">
        <f>ROUND(I263*H263,2)</f>
        <v>0</v>
      </c>
      <c r="K263" s="210" t="s">
        <v>136</v>
      </c>
      <c r="L263" s="47"/>
      <c r="M263" s="215" t="s">
        <v>19</v>
      </c>
      <c r="N263" s="216" t="s">
        <v>43</v>
      </c>
      <c r="O263" s="87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9" t="s">
        <v>137</v>
      </c>
      <c r="AT263" s="219" t="s">
        <v>132</v>
      </c>
      <c r="AU263" s="219" t="s">
        <v>137</v>
      </c>
      <c r="AY263" s="20" t="s">
        <v>130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20" t="s">
        <v>80</v>
      </c>
      <c r="BK263" s="220">
        <f>ROUND(I263*H263,2)</f>
        <v>0</v>
      </c>
      <c r="BL263" s="20" t="s">
        <v>137</v>
      </c>
      <c r="BM263" s="219" t="s">
        <v>814</v>
      </c>
    </row>
    <row r="264" spans="1:47" s="2" customFormat="1" ht="12">
      <c r="A264" s="41"/>
      <c r="B264" s="42"/>
      <c r="C264" s="43"/>
      <c r="D264" s="221" t="s">
        <v>139</v>
      </c>
      <c r="E264" s="43"/>
      <c r="F264" s="222" t="s">
        <v>815</v>
      </c>
      <c r="G264" s="43"/>
      <c r="H264" s="43"/>
      <c r="I264" s="223"/>
      <c r="J264" s="43"/>
      <c r="K264" s="43"/>
      <c r="L264" s="47"/>
      <c r="M264" s="224"/>
      <c r="N264" s="225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139</v>
      </c>
      <c r="AU264" s="20" t="s">
        <v>137</v>
      </c>
    </row>
    <row r="265" spans="1:47" s="2" customFormat="1" ht="12">
      <c r="A265" s="41"/>
      <c r="B265" s="42"/>
      <c r="C265" s="43"/>
      <c r="D265" s="226" t="s">
        <v>141</v>
      </c>
      <c r="E265" s="43"/>
      <c r="F265" s="227" t="s">
        <v>816</v>
      </c>
      <c r="G265" s="43"/>
      <c r="H265" s="43"/>
      <c r="I265" s="223"/>
      <c r="J265" s="43"/>
      <c r="K265" s="43"/>
      <c r="L265" s="47"/>
      <c r="M265" s="224"/>
      <c r="N265" s="225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141</v>
      </c>
      <c r="AU265" s="20" t="s">
        <v>137</v>
      </c>
    </row>
    <row r="266" spans="1:63" s="17" customFormat="1" ht="20.85" customHeight="1">
      <c r="A266" s="17"/>
      <c r="B266" s="281"/>
      <c r="C266" s="282"/>
      <c r="D266" s="283" t="s">
        <v>71</v>
      </c>
      <c r="E266" s="283" t="s">
        <v>573</v>
      </c>
      <c r="F266" s="283" t="s">
        <v>574</v>
      </c>
      <c r="G266" s="282"/>
      <c r="H266" s="282"/>
      <c r="I266" s="284"/>
      <c r="J266" s="285">
        <f>BK266</f>
        <v>0</v>
      </c>
      <c r="K266" s="282"/>
      <c r="L266" s="286"/>
      <c r="M266" s="287"/>
      <c r="N266" s="288"/>
      <c r="O266" s="288"/>
      <c r="P266" s="289">
        <f>SUM(P267:P269)</f>
        <v>0</v>
      </c>
      <c r="Q266" s="288"/>
      <c r="R266" s="289">
        <f>SUM(R267:R269)</f>
        <v>0</v>
      </c>
      <c r="S266" s="288"/>
      <c r="T266" s="290">
        <f>SUM(T267:T269)</f>
        <v>0</v>
      </c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R266" s="291" t="s">
        <v>80</v>
      </c>
      <c r="AT266" s="292" t="s">
        <v>71</v>
      </c>
      <c r="AU266" s="292" t="s">
        <v>150</v>
      </c>
      <c r="AY266" s="291" t="s">
        <v>130</v>
      </c>
      <c r="BK266" s="293">
        <f>SUM(BK267:BK269)</f>
        <v>0</v>
      </c>
    </row>
    <row r="267" spans="1:65" s="2" customFormat="1" ht="21.75" customHeight="1">
      <c r="A267" s="41"/>
      <c r="B267" s="42"/>
      <c r="C267" s="208" t="s">
        <v>409</v>
      </c>
      <c r="D267" s="208" t="s">
        <v>132</v>
      </c>
      <c r="E267" s="209" t="s">
        <v>817</v>
      </c>
      <c r="F267" s="210" t="s">
        <v>818</v>
      </c>
      <c r="G267" s="211" t="s">
        <v>234</v>
      </c>
      <c r="H267" s="212">
        <v>910.882</v>
      </c>
      <c r="I267" s="213"/>
      <c r="J267" s="214">
        <f>ROUND(I267*H267,2)</f>
        <v>0</v>
      </c>
      <c r="K267" s="210" t="s">
        <v>136</v>
      </c>
      <c r="L267" s="47"/>
      <c r="M267" s="215" t="s">
        <v>19</v>
      </c>
      <c r="N267" s="216" t="s">
        <v>43</v>
      </c>
      <c r="O267" s="87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9" t="s">
        <v>137</v>
      </c>
      <c r="AT267" s="219" t="s">
        <v>132</v>
      </c>
      <c r="AU267" s="219" t="s">
        <v>137</v>
      </c>
      <c r="AY267" s="20" t="s">
        <v>130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20" t="s">
        <v>80</v>
      </c>
      <c r="BK267" s="220">
        <f>ROUND(I267*H267,2)</f>
        <v>0</v>
      </c>
      <c r="BL267" s="20" t="s">
        <v>137</v>
      </c>
      <c r="BM267" s="219" t="s">
        <v>819</v>
      </c>
    </row>
    <row r="268" spans="1:47" s="2" customFormat="1" ht="12">
      <c r="A268" s="41"/>
      <c r="B268" s="42"/>
      <c r="C268" s="43"/>
      <c r="D268" s="221" t="s">
        <v>139</v>
      </c>
      <c r="E268" s="43"/>
      <c r="F268" s="222" t="s">
        <v>820</v>
      </c>
      <c r="G268" s="43"/>
      <c r="H268" s="43"/>
      <c r="I268" s="223"/>
      <c r="J268" s="43"/>
      <c r="K268" s="43"/>
      <c r="L268" s="47"/>
      <c r="M268" s="224"/>
      <c r="N268" s="225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139</v>
      </c>
      <c r="AU268" s="20" t="s">
        <v>137</v>
      </c>
    </row>
    <row r="269" spans="1:47" s="2" customFormat="1" ht="12">
      <c r="A269" s="41"/>
      <c r="B269" s="42"/>
      <c r="C269" s="43"/>
      <c r="D269" s="226" t="s">
        <v>141</v>
      </c>
      <c r="E269" s="43"/>
      <c r="F269" s="227" t="s">
        <v>821</v>
      </c>
      <c r="G269" s="43"/>
      <c r="H269" s="43"/>
      <c r="I269" s="223"/>
      <c r="J269" s="43"/>
      <c r="K269" s="43"/>
      <c r="L269" s="47"/>
      <c r="M269" s="224"/>
      <c r="N269" s="225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141</v>
      </c>
      <c r="AU269" s="20" t="s">
        <v>137</v>
      </c>
    </row>
    <row r="270" spans="1:63" s="12" customFormat="1" ht="25.9" customHeight="1">
      <c r="A270" s="12"/>
      <c r="B270" s="192"/>
      <c r="C270" s="193"/>
      <c r="D270" s="194" t="s">
        <v>71</v>
      </c>
      <c r="E270" s="195" t="s">
        <v>822</v>
      </c>
      <c r="F270" s="195" t="s">
        <v>823</v>
      </c>
      <c r="G270" s="193"/>
      <c r="H270" s="193"/>
      <c r="I270" s="196"/>
      <c r="J270" s="197">
        <f>BK270</f>
        <v>0</v>
      </c>
      <c r="K270" s="193"/>
      <c r="L270" s="198"/>
      <c r="M270" s="199"/>
      <c r="N270" s="200"/>
      <c r="O270" s="200"/>
      <c r="P270" s="201">
        <f>P271</f>
        <v>0</v>
      </c>
      <c r="Q270" s="200"/>
      <c r="R270" s="201">
        <f>R271</f>
        <v>0.011439000000000001</v>
      </c>
      <c r="S270" s="200"/>
      <c r="T270" s="202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3" t="s">
        <v>82</v>
      </c>
      <c r="AT270" s="204" t="s">
        <v>71</v>
      </c>
      <c r="AU270" s="204" t="s">
        <v>72</v>
      </c>
      <c r="AY270" s="203" t="s">
        <v>130</v>
      </c>
      <c r="BK270" s="205">
        <f>BK271</f>
        <v>0</v>
      </c>
    </row>
    <row r="271" spans="1:63" s="12" customFormat="1" ht="22.8" customHeight="1">
      <c r="A271" s="12"/>
      <c r="B271" s="192"/>
      <c r="C271" s="193"/>
      <c r="D271" s="194" t="s">
        <v>71</v>
      </c>
      <c r="E271" s="206" t="s">
        <v>824</v>
      </c>
      <c r="F271" s="206" t="s">
        <v>825</v>
      </c>
      <c r="G271" s="193"/>
      <c r="H271" s="193"/>
      <c r="I271" s="196"/>
      <c r="J271" s="207">
        <f>BK271</f>
        <v>0</v>
      </c>
      <c r="K271" s="193"/>
      <c r="L271" s="198"/>
      <c r="M271" s="199"/>
      <c r="N271" s="200"/>
      <c r="O271" s="200"/>
      <c r="P271" s="201">
        <f>SUM(P272:P281)</f>
        <v>0</v>
      </c>
      <c r="Q271" s="200"/>
      <c r="R271" s="201">
        <f>SUM(R272:R281)</f>
        <v>0.011439000000000001</v>
      </c>
      <c r="S271" s="200"/>
      <c r="T271" s="202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3" t="s">
        <v>82</v>
      </c>
      <c r="AT271" s="204" t="s">
        <v>71</v>
      </c>
      <c r="AU271" s="204" t="s">
        <v>80</v>
      </c>
      <c r="AY271" s="203" t="s">
        <v>130</v>
      </c>
      <c r="BK271" s="205">
        <f>SUM(BK272:BK281)</f>
        <v>0</v>
      </c>
    </row>
    <row r="272" spans="1:65" s="2" customFormat="1" ht="16.5" customHeight="1">
      <c r="A272" s="41"/>
      <c r="B272" s="42"/>
      <c r="C272" s="208" t="s">
        <v>415</v>
      </c>
      <c r="D272" s="208" t="s">
        <v>132</v>
      </c>
      <c r="E272" s="209" t="s">
        <v>826</v>
      </c>
      <c r="F272" s="210" t="s">
        <v>827</v>
      </c>
      <c r="G272" s="211" t="s">
        <v>296</v>
      </c>
      <c r="H272" s="212">
        <v>186</v>
      </c>
      <c r="I272" s="213"/>
      <c r="J272" s="214">
        <f>ROUND(I272*H272,2)</f>
        <v>0</v>
      </c>
      <c r="K272" s="210" t="s">
        <v>136</v>
      </c>
      <c r="L272" s="47"/>
      <c r="M272" s="215" t="s">
        <v>19</v>
      </c>
      <c r="N272" s="216" t="s">
        <v>43</v>
      </c>
      <c r="O272" s="87"/>
      <c r="P272" s="217">
        <f>O272*H272</f>
        <v>0</v>
      </c>
      <c r="Q272" s="217">
        <v>3E-05</v>
      </c>
      <c r="R272" s="217">
        <f>Q272*H272</f>
        <v>0.00558</v>
      </c>
      <c r="S272" s="217">
        <v>0</v>
      </c>
      <c r="T272" s="218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9" t="s">
        <v>242</v>
      </c>
      <c r="AT272" s="219" t="s">
        <v>132</v>
      </c>
      <c r="AU272" s="219" t="s">
        <v>82</v>
      </c>
      <c r="AY272" s="20" t="s">
        <v>130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0" t="s">
        <v>80</v>
      </c>
      <c r="BK272" s="220">
        <f>ROUND(I272*H272,2)</f>
        <v>0</v>
      </c>
      <c r="BL272" s="20" t="s">
        <v>242</v>
      </c>
      <c r="BM272" s="219" t="s">
        <v>828</v>
      </c>
    </row>
    <row r="273" spans="1:47" s="2" customFormat="1" ht="12">
      <c r="A273" s="41"/>
      <c r="B273" s="42"/>
      <c r="C273" s="43"/>
      <c r="D273" s="221" t="s">
        <v>139</v>
      </c>
      <c r="E273" s="43"/>
      <c r="F273" s="222" t="s">
        <v>829</v>
      </c>
      <c r="G273" s="43"/>
      <c r="H273" s="43"/>
      <c r="I273" s="223"/>
      <c r="J273" s="43"/>
      <c r="K273" s="43"/>
      <c r="L273" s="47"/>
      <c r="M273" s="224"/>
      <c r="N273" s="225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139</v>
      </c>
      <c r="AU273" s="20" t="s">
        <v>82</v>
      </c>
    </row>
    <row r="274" spans="1:47" s="2" customFormat="1" ht="12">
      <c r="A274" s="41"/>
      <c r="B274" s="42"/>
      <c r="C274" s="43"/>
      <c r="D274" s="226" t="s">
        <v>141</v>
      </c>
      <c r="E274" s="43"/>
      <c r="F274" s="227" t="s">
        <v>830</v>
      </c>
      <c r="G274" s="43"/>
      <c r="H274" s="43"/>
      <c r="I274" s="223"/>
      <c r="J274" s="43"/>
      <c r="K274" s="43"/>
      <c r="L274" s="47"/>
      <c r="M274" s="224"/>
      <c r="N274" s="225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141</v>
      </c>
      <c r="AU274" s="20" t="s">
        <v>82</v>
      </c>
    </row>
    <row r="275" spans="1:51" s="13" customFormat="1" ht="12">
      <c r="A275" s="13"/>
      <c r="B275" s="228"/>
      <c r="C275" s="229"/>
      <c r="D275" s="221" t="s">
        <v>149</v>
      </c>
      <c r="E275" s="230" t="s">
        <v>19</v>
      </c>
      <c r="F275" s="231" t="s">
        <v>831</v>
      </c>
      <c r="G275" s="229"/>
      <c r="H275" s="232">
        <v>186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8" t="s">
        <v>149</v>
      </c>
      <c r="AU275" s="238" t="s">
        <v>82</v>
      </c>
      <c r="AV275" s="13" t="s">
        <v>82</v>
      </c>
      <c r="AW275" s="13" t="s">
        <v>33</v>
      </c>
      <c r="AX275" s="13" t="s">
        <v>80</v>
      </c>
      <c r="AY275" s="238" t="s">
        <v>130</v>
      </c>
    </row>
    <row r="276" spans="1:65" s="2" customFormat="1" ht="24.15" customHeight="1">
      <c r="A276" s="41"/>
      <c r="B276" s="42"/>
      <c r="C276" s="260" t="s">
        <v>419</v>
      </c>
      <c r="D276" s="260" t="s">
        <v>231</v>
      </c>
      <c r="E276" s="261" t="s">
        <v>832</v>
      </c>
      <c r="F276" s="262" t="s">
        <v>833</v>
      </c>
      <c r="G276" s="263" t="s">
        <v>296</v>
      </c>
      <c r="H276" s="264">
        <v>195.3</v>
      </c>
      <c r="I276" s="265"/>
      <c r="J276" s="266">
        <f>ROUND(I276*H276,2)</f>
        <v>0</v>
      </c>
      <c r="K276" s="262" t="s">
        <v>136</v>
      </c>
      <c r="L276" s="267"/>
      <c r="M276" s="268" t="s">
        <v>19</v>
      </c>
      <c r="N276" s="269" t="s">
        <v>43</v>
      </c>
      <c r="O276" s="87"/>
      <c r="P276" s="217">
        <f>O276*H276</f>
        <v>0</v>
      </c>
      <c r="Q276" s="217">
        <v>3E-05</v>
      </c>
      <c r="R276" s="217">
        <f>Q276*H276</f>
        <v>0.0058590000000000005</v>
      </c>
      <c r="S276" s="217">
        <v>0</v>
      </c>
      <c r="T276" s="218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9" t="s">
        <v>341</v>
      </c>
      <c r="AT276" s="219" t="s">
        <v>231</v>
      </c>
      <c r="AU276" s="219" t="s">
        <v>82</v>
      </c>
      <c r="AY276" s="20" t="s">
        <v>130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20" t="s">
        <v>80</v>
      </c>
      <c r="BK276" s="220">
        <f>ROUND(I276*H276,2)</f>
        <v>0</v>
      </c>
      <c r="BL276" s="20" t="s">
        <v>242</v>
      </c>
      <c r="BM276" s="219" t="s">
        <v>834</v>
      </c>
    </row>
    <row r="277" spans="1:47" s="2" customFormat="1" ht="12">
      <c r="A277" s="41"/>
      <c r="B277" s="42"/>
      <c r="C277" s="43"/>
      <c r="D277" s="221" t="s">
        <v>139</v>
      </c>
      <c r="E277" s="43"/>
      <c r="F277" s="222" t="s">
        <v>833</v>
      </c>
      <c r="G277" s="43"/>
      <c r="H277" s="43"/>
      <c r="I277" s="223"/>
      <c r="J277" s="43"/>
      <c r="K277" s="43"/>
      <c r="L277" s="47"/>
      <c r="M277" s="224"/>
      <c r="N277" s="225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139</v>
      </c>
      <c r="AU277" s="20" t="s">
        <v>82</v>
      </c>
    </row>
    <row r="278" spans="1:51" s="13" customFormat="1" ht="12">
      <c r="A278" s="13"/>
      <c r="B278" s="228"/>
      <c r="C278" s="229"/>
      <c r="D278" s="221" t="s">
        <v>149</v>
      </c>
      <c r="E278" s="229"/>
      <c r="F278" s="231" t="s">
        <v>835</v>
      </c>
      <c r="G278" s="229"/>
      <c r="H278" s="232">
        <v>195.3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8" t="s">
        <v>149</v>
      </c>
      <c r="AU278" s="238" t="s">
        <v>82</v>
      </c>
      <c r="AV278" s="13" t="s">
        <v>82</v>
      </c>
      <c r="AW278" s="13" t="s">
        <v>4</v>
      </c>
      <c r="AX278" s="13" t="s">
        <v>80</v>
      </c>
      <c r="AY278" s="238" t="s">
        <v>130</v>
      </c>
    </row>
    <row r="279" spans="1:65" s="2" customFormat="1" ht="16.5" customHeight="1">
      <c r="A279" s="41"/>
      <c r="B279" s="42"/>
      <c r="C279" s="208" t="s">
        <v>425</v>
      </c>
      <c r="D279" s="208" t="s">
        <v>132</v>
      </c>
      <c r="E279" s="209" t="s">
        <v>836</v>
      </c>
      <c r="F279" s="210" t="s">
        <v>837</v>
      </c>
      <c r="G279" s="211" t="s">
        <v>234</v>
      </c>
      <c r="H279" s="212">
        <v>0.011</v>
      </c>
      <c r="I279" s="213"/>
      <c r="J279" s="214">
        <f>ROUND(I279*H279,2)</f>
        <v>0</v>
      </c>
      <c r="K279" s="210" t="s">
        <v>136</v>
      </c>
      <c r="L279" s="47"/>
      <c r="M279" s="215" t="s">
        <v>19</v>
      </c>
      <c r="N279" s="216" t="s">
        <v>43</v>
      </c>
      <c r="O279" s="87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9" t="s">
        <v>242</v>
      </c>
      <c r="AT279" s="219" t="s">
        <v>132</v>
      </c>
      <c r="AU279" s="219" t="s">
        <v>82</v>
      </c>
      <c r="AY279" s="20" t="s">
        <v>130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20" t="s">
        <v>80</v>
      </c>
      <c r="BK279" s="220">
        <f>ROUND(I279*H279,2)</f>
        <v>0</v>
      </c>
      <c r="BL279" s="20" t="s">
        <v>242</v>
      </c>
      <c r="BM279" s="219" t="s">
        <v>838</v>
      </c>
    </row>
    <row r="280" spans="1:47" s="2" customFormat="1" ht="12">
      <c r="A280" s="41"/>
      <c r="B280" s="42"/>
      <c r="C280" s="43"/>
      <c r="D280" s="221" t="s">
        <v>139</v>
      </c>
      <c r="E280" s="43"/>
      <c r="F280" s="222" t="s">
        <v>839</v>
      </c>
      <c r="G280" s="43"/>
      <c r="H280" s="43"/>
      <c r="I280" s="223"/>
      <c r="J280" s="43"/>
      <c r="K280" s="43"/>
      <c r="L280" s="47"/>
      <c r="M280" s="224"/>
      <c r="N280" s="225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139</v>
      </c>
      <c r="AU280" s="20" t="s">
        <v>82</v>
      </c>
    </row>
    <row r="281" spans="1:47" s="2" customFormat="1" ht="12">
      <c r="A281" s="41"/>
      <c r="B281" s="42"/>
      <c r="C281" s="43"/>
      <c r="D281" s="226" t="s">
        <v>141</v>
      </c>
      <c r="E281" s="43"/>
      <c r="F281" s="227" t="s">
        <v>840</v>
      </c>
      <c r="G281" s="43"/>
      <c r="H281" s="43"/>
      <c r="I281" s="223"/>
      <c r="J281" s="43"/>
      <c r="K281" s="43"/>
      <c r="L281" s="47"/>
      <c r="M281" s="294"/>
      <c r="N281" s="295"/>
      <c r="O281" s="296"/>
      <c r="P281" s="296"/>
      <c r="Q281" s="296"/>
      <c r="R281" s="296"/>
      <c r="S281" s="296"/>
      <c r="T281" s="297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141</v>
      </c>
      <c r="AU281" s="20" t="s">
        <v>82</v>
      </c>
    </row>
    <row r="282" spans="1:31" s="2" customFormat="1" ht="6.95" customHeight="1">
      <c r="A282" s="41"/>
      <c r="B282" s="62"/>
      <c r="C282" s="63"/>
      <c r="D282" s="63"/>
      <c r="E282" s="63"/>
      <c r="F282" s="63"/>
      <c r="G282" s="63"/>
      <c r="H282" s="63"/>
      <c r="I282" s="63"/>
      <c r="J282" s="63"/>
      <c r="K282" s="63"/>
      <c r="L282" s="47"/>
      <c r="M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</sheetData>
  <sheetProtection password="CC35" sheet="1" objects="1" scenarios="1" formatColumns="0" formatRows="0" autoFilter="0"/>
  <autoFilter ref="C93:K28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2_01/153271112"/>
    <hyperlink ref="F103" r:id="rId2" display="https://podminky.urs.cz/item/CS_URS_2022_01/162351103"/>
    <hyperlink ref="F107" r:id="rId3" display="https://podminky.urs.cz/item/CS_URS_2022_01/162751117"/>
    <hyperlink ref="F111" r:id="rId4" display="https://podminky.urs.cz/item/CS_URS_2022_01/167151111"/>
    <hyperlink ref="F117" r:id="rId5" display="https://podminky.urs.cz/item/CS_URS_2022_01/171152121"/>
    <hyperlink ref="F121" r:id="rId6" display="https://podminky.urs.cz/item/CS_URS_2022_01/182111111"/>
    <hyperlink ref="F129" r:id="rId7" display="https://podminky.urs.cz/item/CS_URS_2022_01/153211002"/>
    <hyperlink ref="F136" r:id="rId8" display="https://podminky.urs.cz/item/CS_URS_2022_01/153273223"/>
    <hyperlink ref="F140" r:id="rId9" display="https://podminky.urs.cz/item/CS_URS_2022_01/225312114"/>
    <hyperlink ref="F144" r:id="rId10" display="https://podminky.urs.cz/item/CS_URS_2022_01/226212214"/>
    <hyperlink ref="F148" r:id="rId11" display="https://podminky.urs.cz/item/CS_URS_2022_01/231212112"/>
    <hyperlink ref="F153" r:id="rId12" display="https://podminky.urs.cz/item/CS_URS_2022_01/231611111"/>
    <hyperlink ref="F157" r:id="rId13" display="https://podminky.urs.cz/item/CS_URS_2022_01/274313611"/>
    <hyperlink ref="F161" r:id="rId14" display="https://podminky.urs.cz/item/CS_URS_2022_01/281601111"/>
    <hyperlink ref="F167" r:id="rId15" display="https://podminky.urs.cz/item/CS_URS_2022_01/283111122"/>
    <hyperlink ref="F174" r:id="rId16" display="https://podminky.urs.cz/item/CS_URS_2022_01/283131112"/>
    <hyperlink ref="F183" r:id="rId17" display="https://podminky.urs.cz/item/CS_URS_2022_01/317321018"/>
    <hyperlink ref="F189" r:id="rId18" display="https://podminky.urs.cz/item/CS_URS_2022_01/317353111"/>
    <hyperlink ref="F195" r:id="rId19" display="https://podminky.urs.cz/item/CS_URS_2022_01/317353112"/>
    <hyperlink ref="F198" r:id="rId20" display="https://podminky.urs.cz/item/CS_URS_2022_01/317361016"/>
    <hyperlink ref="F206" r:id="rId21" display="https://podminky.urs.cz/item/CS_URS_2022_01/918222112"/>
    <hyperlink ref="F210" r:id="rId22" display="https://podminky.urs.cz/item/CS_URS_2022_01/918241214"/>
    <hyperlink ref="F215" r:id="rId23" display="https://podminky.urs.cz/item/CS_URS_2022_01/931994142"/>
    <hyperlink ref="F220" r:id="rId24" display="https://podminky.urs.cz/item/CS_URS_2022_01/953312122"/>
    <hyperlink ref="F224" r:id="rId25" display="https://podminky.urs.cz/item/CS_URS_2022_01/953961112"/>
    <hyperlink ref="F233" r:id="rId26" display="https://podminky.urs.cz/item/CS_URS_2022_01/953961115"/>
    <hyperlink ref="F237" r:id="rId27" display="https://podminky.urs.cz/item/CS_URS_2022_01/953965143"/>
    <hyperlink ref="F241" r:id="rId28" display="https://podminky.urs.cz/item/CS_URS_2022_01/966071721"/>
    <hyperlink ref="F245" r:id="rId29" display="https://podminky.urs.cz/item/CS_URS_2022_01/966071821"/>
    <hyperlink ref="F249" r:id="rId30" display="https://podminky.urs.cz/item/CS_URS_2022_01/981513114"/>
    <hyperlink ref="F258" r:id="rId31" display="https://podminky.urs.cz/item/CS_URS_2022_01/997006512"/>
    <hyperlink ref="F261" r:id="rId32" display="https://podminky.urs.cz/item/CS_URS_2022_01/997006519"/>
    <hyperlink ref="F265" r:id="rId33" display="https://podminky.urs.cz/item/CS_URS_2022_01/997013862"/>
    <hyperlink ref="F269" r:id="rId34" display="https://podminky.urs.cz/item/CS_URS_2022_01/998153131"/>
    <hyperlink ref="F274" r:id="rId35" display="https://podminky.urs.cz/item/CS_URS_2022_01/767415290"/>
    <hyperlink ref="F281" r:id="rId36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</row>
    <row r="4" spans="2:46" s="1" customFormat="1" ht="24.95" customHeight="1">
      <c r="B4" s="23"/>
      <c r="D4" s="134" t="s">
        <v>93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II/199 TACHOV - OPRAVA SVAHU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98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841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12. 6. 2022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ROUND(J84,2)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ROUND((SUM(BE84:BE121)),2)</f>
        <v>0</v>
      </c>
      <c r="G33" s="41"/>
      <c r="H33" s="41"/>
      <c r="I33" s="152">
        <v>0.21</v>
      </c>
      <c r="J33" s="151">
        <f>ROUND(((SUM(BE84:BE121))*I33),2)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ROUND((SUM(BF84:BF121)),2)</f>
        <v>0</v>
      </c>
      <c r="G34" s="41"/>
      <c r="H34" s="41"/>
      <c r="I34" s="152">
        <v>0.15</v>
      </c>
      <c r="J34" s="151">
        <f>ROUND(((SUM(BF84:BF121))*I34),2)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ROUND((SUM(BG84:BG121)),2)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ROUND((SUM(BH84:BH121)),2)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ROUND((SUM(BI84:BI121)),2)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II/199 TACHOV - OPRAVA SVAHU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 - Vedlejší a ostatní rozpočtové náklady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II/199 Tachov</v>
      </c>
      <c r="G52" s="43"/>
      <c r="H52" s="43"/>
      <c r="I52" s="35" t="s">
        <v>23</v>
      </c>
      <c r="J52" s="75" t="str">
        <f>IF(J12="","",J12)</f>
        <v>12. 6. 2022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Správa a údržba silnic Plzeňského kraje, p.o.</v>
      </c>
      <c r="G54" s="43"/>
      <c r="H54" s="43"/>
      <c r="I54" s="35" t="s">
        <v>31</v>
      </c>
      <c r="J54" s="39" t="str">
        <f>E21</f>
        <v>SG Geotechnika a.s.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101</v>
      </c>
      <c r="D57" s="166"/>
      <c r="E57" s="166"/>
      <c r="F57" s="166"/>
      <c r="G57" s="166"/>
      <c r="H57" s="166"/>
      <c r="I57" s="166"/>
      <c r="J57" s="167" t="s">
        <v>102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9"/>
      <c r="C60" s="170"/>
      <c r="D60" s="171" t="s">
        <v>842</v>
      </c>
      <c r="E60" s="172"/>
      <c r="F60" s="172"/>
      <c r="G60" s="172"/>
      <c r="H60" s="172"/>
      <c r="I60" s="172"/>
      <c r="J60" s="173">
        <f>J85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843</v>
      </c>
      <c r="E61" s="178"/>
      <c r="F61" s="178"/>
      <c r="G61" s="178"/>
      <c r="H61" s="178"/>
      <c r="I61" s="178"/>
      <c r="J61" s="179">
        <f>J86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844</v>
      </c>
      <c r="E62" s="178"/>
      <c r="F62" s="178"/>
      <c r="G62" s="178"/>
      <c r="H62" s="178"/>
      <c r="I62" s="178"/>
      <c r="J62" s="179">
        <f>J105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845</v>
      </c>
      <c r="E63" s="178"/>
      <c r="F63" s="178"/>
      <c r="G63" s="178"/>
      <c r="H63" s="178"/>
      <c r="I63" s="178"/>
      <c r="J63" s="179">
        <f>J112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846</v>
      </c>
      <c r="E64" s="178"/>
      <c r="F64" s="178"/>
      <c r="G64" s="178"/>
      <c r="H64" s="178"/>
      <c r="I64" s="178"/>
      <c r="J64" s="179">
        <f>J119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8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8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115</v>
      </c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4" t="str">
        <f>E7</f>
        <v>II/199 TACHOV - OPRAVA SVAHU</v>
      </c>
      <c r="F74" s="35"/>
      <c r="G74" s="35"/>
      <c r="H74" s="35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98</v>
      </c>
      <c r="D75" s="43"/>
      <c r="E75" s="43"/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VON - Vedlejší a ostatní rozpočtové náklady</v>
      </c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II/199 Tachov</v>
      </c>
      <c r="G78" s="43"/>
      <c r="H78" s="43"/>
      <c r="I78" s="35" t="s">
        <v>23</v>
      </c>
      <c r="J78" s="75" t="str">
        <f>IF(J12="","",J12)</f>
        <v>12. 6. 2022</v>
      </c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>Správa a údržba silnic Plzeňského kraje, p.o.</v>
      </c>
      <c r="G80" s="43"/>
      <c r="H80" s="43"/>
      <c r="I80" s="35" t="s">
        <v>31</v>
      </c>
      <c r="J80" s="39" t="str">
        <f>E21</f>
        <v>SG Geotechnika a.s.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34</v>
      </c>
      <c r="J81" s="39" t="str">
        <f>E24</f>
        <v xml:space="preserve">Michal Jirka </v>
      </c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8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1"/>
      <c r="B83" s="182"/>
      <c r="C83" s="183" t="s">
        <v>116</v>
      </c>
      <c r="D83" s="184" t="s">
        <v>57</v>
      </c>
      <c r="E83" s="184" t="s">
        <v>53</v>
      </c>
      <c r="F83" s="184" t="s">
        <v>54</v>
      </c>
      <c r="G83" s="184" t="s">
        <v>117</v>
      </c>
      <c r="H83" s="184" t="s">
        <v>118</v>
      </c>
      <c r="I83" s="184" t="s">
        <v>119</v>
      </c>
      <c r="J83" s="184" t="s">
        <v>102</v>
      </c>
      <c r="K83" s="185" t="s">
        <v>120</v>
      </c>
      <c r="L83" s="186"/>
      <c r="M83" s="95" t="s">
        <v>19</v>
      </c>
      <c r="N83" s="96" t="s">
        <v>42</v>
      </c>
      <c r="O83" s="96" t="s">
        <v>121</v>
      </c>
      <c r="P83" s="96" t="s">
        <v>122</v>
      </c>
      <c r="Q83" s="96" t="s">
        <v>123</v>
      </c>
      <c r="R83" s="96" t="s">
        <v>124</v>
      </c>
      <c r="S83" s="96" t="s">
        <v>125</v>
      </c>
      <c r="T83" s="97" t="s">
        <v>126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41"/>
      <c r="B84" s="42"/>
      <c r="C84" s="102" t="s">
        <v>127</v>
      </c>
      <c r="D84" s="43"/>
      <c r="E84" s="43"/>
      <c r="F84" s="43"/>
      <c r="G84" s="43"/>
      <c r="H84" s="43"/>
      <c r="I84" s="43"/>
      <c r="J84" s="187">
        <f>BK84</f>
        <v>0</v>
      </c>
      <c r="K84" s="43"/>
      <c r="L84" s="47"/>
      <c r="M84" s="98"/>
      <c r="N84" s="188"/>
      <c r="O84" s="99"/>
      <c r="P84" s="189">
        <f>P85</f>
        <v>0</v>
      </c>
      <c r="Q84" s="99"/>
      <c r="R84" s="189">
        <f>R85</f>
        <v>0</v>
      </c>
      <c r="S84" s="99"/>
      <c r="T84" s="190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103</v>
      </c>
      <c r="BK84" s="191">
        <f>BK85</f>
        <v>0</v>
      </c>
    </row>
    <row r="85" spans="1:63" s="12" customFormat="1" ht="25.9" customHeight="1">
      <c r="A85" s="12"/>
      <c r="B85" s="192"/>
      <c r="C85" s="193"/>
      <c r="D85" s="194" t="s">
        <v>71</v>
      </c>
      <c r="E85" s="195" t="s">
        <v>847</v>
      </c>
      <c r="F85" s="195" t="s">
        <v>848</v>
      </c>
      <c r="G85" s="193"/>
      <c r="H85" s="193"/>
      <c r="I85" s="196"/>
      <c r="J85" s="197">
        <f>BK85</f>
        <v>0</v>
      </c>
      <c r="K85" s="193"/>
      <c r="L85" s="198"/>
      <c r="M85" s="199"/>
      <c r="N85" s="200"/>
      <c r="O85" s="200"/>
      <c r="P85" s="201">
        <f>P86+P105+P112+P119</f>
        <v>0</v>
      </c>
      <c r="Q85" s="200"/>
      <c r="R85" s="201">
        <f>R86+R105+R112+R119</f>
        <v>0</v>
      </c>
      <c r="S85" s="200"/>
      <c r="T85" s="202">
        <f>T86+T105+T112+T119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164</v>
      </c>
      <c r="AT85" s="204" t="s">
        <v>71</v>
      </c>
      <c r="AU85" s="204" t="s">
        <v>72</v>
      </c>
      <c r="AY85" s="203" t="s">
        <v>130</v>
      </c>
      <c r="BK85" s="205">
        <f>BK86+BK105+BK112+BK119</f>
        <v>0</v>
      </c>
    </row>
    <row r="86" spans="1:63" s="12" customFormat="1" ht="22.8" customHeight="1">
      <c r="A86" s="12"/>
      <c r="B86" s="192"/>
      <c r="C86" s="193"/>
      <c r="D86" s="194" t="s">
        <v>71</v>
      </c>
      <c r="E86" s="206" t="s">
        <v>849</v>
      </c>
      <c r="F86" s="206" t="s">
        <v>850</v>
      </c>
      <c r="G86" s="193"/>
      <c r="H86" s="193"/>
      <c r="I86" s="196"/>
      <c r="J86" s="207">
        <f>BK86</f>
        <v>0</v>
      </c>
      <c r="K86" s="193"/>
      <c r="L86" s="198"/>
      <c r="M86" s="199"/>
      <c r="N86" s="200"/>
      <c r="O86" s="200"/>
      <c r="P86" s="201">
        <f>SUM(P87:P104)</f>
        <v>0</v>
      </c>
      <c r="Q86" s="200"/>
      <c r="R86" s="201">
        <f>SUM(R87:R104)</f>
        <v>0</v>
      </c>
      <c r="S86" s="200"/>
      <c r="T86" s="202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164</v>
      </c>
      <c r="AT86" s="204" t="s">
        <v>71</v>
      </c>
      <c r="AU86" s="204" t="s">
        <v>80</v>
      </c>
      <c r="AY86" s="203" t="s">
        <v>130</v>
      </c>
      <c r="BK86" s="205">
        <f>SUM(BK87:BK104)</f>
        <v>0</v>
      </c>
    </row>
    <row r="87" spans="1:65" s="2" customFormat="1" ht="16.5" customHeight="1">
      <c r="A87" s="41"/>
      <c r="B87" s="42"/>
      <c r="C87" s="208" t="s">
        <v>80</v>
      </c>
      <c r="D87" s="208" t="s">
        <v>132</v>
      </c>
      <c r="E87" s="209" t="s">
        <v>851</v>
      </c>
      <c r="F87" s="210" t="s">
        <v>852</v>
      </c>
      <c r="G87" s="211" t="s">
        <v>853</v>
      </c>
      <c r="H87" s="212">
        <v>1</v>
      </c>
      <c r="I87" s="213"/>
      <c r="J87" s="214">
        <f>ROUND(I87*H87,2)</f>
        <v>0</v>
      </c>
      <c r="K87" s="210" t="s">
        <v>136</v>
      </c>
      <c r="L87" s="47"/>
      <c r="M87" s="215" t="s">
        <v>19</v>
      </c>
      <c r="N87" s="216" t="s">
        <v>43</v>
      </c>
      <c r="O87" s="87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9" t="s">
        <v>854</v>
      </c>
      <c r="AT87" s="219" t="s">
        <v>132</v>
      </c>
      <c r="AU87" s="219" t="s">
        <v>82</v>
      </c>
      <c r="AY87" s="20" t="s">
        <v>130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20" t="s">
        <v>80</v>
      </c>
      <c r="BK87" s="220">
        <f>ROUND(I87*H87,2)</f>
        <v>0</v>
      </c>
      <c r="BL87" s="20" t="s">
        <v>854</v>
      </c>
      <c r="BM87" s="219" t="s">
        <v>855</v>
      </c>
    </row>
    <row r="88" spans="1:47" s="2" customFormat="1" ht="12">
      <c r="A88" s="41"/>
      <c r="B88" s="42"/>
      <c r="C88" s="43"/>
      <c r="D88" s="221" t="s">
        <v>139</v>
      </c>
      <c r="E88" s="43"/>
      <c r="F88" s="222" t="s">
        <v>852</v>
      </c>
      <c r="G88" s="43"/>
      <c r="H88" s="43"/>
      <c r="I88" s="223"/>
      <c r="J88" s="43"/>
      <c r="K88" s="43"/>
      <c r="L88" s="47"/>
      <c r="M88" s="224"/>
      <c r="N88" s="225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139</v>
      </c>
      <c r="AU88" s="20" t="s">
        <v>82</v>
      </c>
    </row>
    <row r="89" spans="1:47" s="2" customFormat="1" ht="12">
      <c r="A89" s="41"/>
      <c r="B89" s="42"/>
      <c r="C89" s="43"/>
      <c r="D89" s="226" t="s">
        <v>141</v>
      </c>
      <c r="E89" s="43"/>
      <c r="F89" s="227" t="s">
        <v>856</v>
      </c>
      <c r="G89" s="43"/>
      <c r="H89" s="43"/>
      <c r="I89" s="223"/>
      <c r="J89" s="43"/>
      <c r="K89" s="43"/>
      <c r="L89" s="47"/>
      <c r="M89" s="224"/>
      <c r="N89" s="225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141</v>
      </c>
      <c r="AU89" s="20" t="s">
        <v>82</v>
      </c>
    </row>
    <row r="90" spans="1:65" s="2" customFormat="1" ht="16.5" customHeight="1">
      <c r="A90" s="41"/>
      <c r="B90" s="42"/>
      <c r="C90" s="208" t="s">
        <v>82</v>
      </c>
      <c r="D90" s="208" t="s">
        <v>132</v>
      </c>
      <c r="E90" s="209" t="s">
        <v>857</v>
      </c>
      <c r="F90" s="210" t="s">
        <v>858</v>
      </c>
      <c r="G90" s="211" t="s">
        <v>853</v>
      </c>
      <c r="H90" s="212">
        <v>1</v>
      </c>
      <c r="I90" s="213"/>
      <c r="J90" s="214">
        <f>ROUND(I90*H90,2)</f>
        <v>0</v>
      </c>
      <c r="K90" s="210" t="s">
        <v>136</v>
      </c>
      <c r="L90" s="47"/>
      <c r="M90" s="215" t="s">
        <v>19</v>
      </c>
      <c r="N90" s="216" t="s">
        <v>43</v>
      </c>
      <c r="O90" s="87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9" t="s">
        <v>854</v>
      </c>
      <c r="AT90" s="219" t="s">
        <v>132</v>
      </c>
      <c r="AU90" s="219" t="s">
        <v>82</v>
      </c>
      <c r="AY90" s="20" t="s">
        <v>130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20" t="s">
        <v>80</v>
      </c>
      <c r="BK90" s="220">
        <f>ROUND(I90*H90,2)</f>
        <v>0</v>
      </c>
      <c r="BL90" s="20" t="s">
        <v>854</v>
      </c>
      <c r="BM90" s="219" t="s">
        <v>859</v>
      </c>
    </row>
    <row r="91" spans="1:47" s="2" customFormat="1" ht="12">
      <c r="A91" s="41"/>
      <c r="B91" s="42"/>
      <c r="C91" s="43"/>
      <c r="D91" s="221" t="s">
        <v>139</v>
      </c>
      <c r="E91" s="43"/>
      <c r="F91" s="222" t="s">
        <v>858</v>
      </c>
      <c r="G91" s="43"/>
      <c r="H91" s="43"/>
      <c r="I91" s="223"/>
      <c r="J91" s="43"/>
      <c r="K91" s="43"/>
      <c r="L91" s="47"/>
      <c r="M91" s="224"/>
      <c r="N91" s="225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139</v>
      </c>
      <c r="AU91" s="20" t="s">
        <v>82</v>
      </c>
    </row>
    <row r="92" spans="1:47" s="2" customFormat="1" ht="12">
      <c r="A92" s="41"/>
      <c r="B92" s="42"/>
      <c r="C92" s="43"/>
      <c r="D92" s="226" t="s">
        <v>141</v>
      </c>
      <c r="E92" s="43"/>
      <c r="F92" s="227" t="s">
        <v>860</v>
      </c>
      <c r="G92" s="43"/>
      <c r="H92" s="43"/>
      <c r="I92" s="223"/>
      <c r="J92" s="43"/>
      <c r="K92" s="43"/>
      <c r="L92" s="47"/>
      <c r="M92" s="224"/>
      <c r="N92" s="225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141</v>
      </c>
      <c r="AU92" s="20" t="s">
        <v>82</v>
      </c>
    </row>
    <row r="93" spans="1:65" s="2" customFormat="1" ht="16.5" customHeight="1">
      <c r="A93" s="41"/>
      <c r="B93" s="42"/>
      <c r="C93" s="208" t="s">
        <v>150</v>
      </c>
      <c r="D93" s="208" t="s">
        <v>132</v>
      </c>
      <c r="E93" s="209" t="s">
        <v>861</v>
      </c>
      <c r="F93" s="210" t="s">
        <v>862</v>
      </c>
      <c r="G93" s="211" t="s">
        <v>853</v>
      </c>
      <c r="H93" s="212">
        <v>1</v>
      </c>
      <c r="I93" s="213"/>
      <c r="J93" s="214">
        <f>ROUND(I93*H93,2)</f>
        <v>0</v>
      </c>
      <c r="K93" s="210" t="s">
        <v>136</v>
      </c>
      <c r="L93" s="47"/>
      <c r="M93" s="215" t="s">
        <v>19</v>
      </c>
      <c r="N93" s="216" t="s">
        <v>43</v>
      </c>
      <c r="O93" s="87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9" t="s">
        <v>854</v>
      </c>
      <c r="AT93" s="219" t="s">
        <v>132</v>
      </c>
      <c r="AU93" s="219" t="s">
        <v>82</v>
      </c>
      <c r="AY93" s="20" t="s">
        <v>130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20" t="s">
        <v>80</v>
      </c>
      <c r="BK93" s="220">
        <f>ROUND(I93*H93,2)</f>
        <v>0</v>
      </c>
      <c r="BL93" s="20" t="s">
        <v>854</v>
      </c>
      <c r="BM93" s="219" t="s">
        <v>863</v>
      </c>
    </row>
    <row r="94" spans="1:47" s="2" customFormat="1" ht="12">
      <c r="A94" s="41"/>
      <c r="B94" s="42"/>
      <c r="C94" s="43"/>
      <c r="D94" s="221" t="s">
        <v>139</v>
      </c>
      <c r="E94" s="43"/>
      <c r="F94" s="222" t="s">
        <v>862</v>
      </c>
      <c r="G94" s="43"/>
      <c r="H94" s="43"/>
      <c r="I94" s="223"/>
      <c r="J94" s="43"/>
      <c r="K94" s="43"/>
      <c r="L94" s="47"/>
      <c r="M94" s="224"/>
      <c r="N94" s="225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139</v>
      </c>
      <c r="AU94" s="20" t="s">
        <v>82</v>
      </c>
    </row>
    <row r="95" spans="1:47" s="2" customFormat="1" ht="12">
      <c r="A95" s="41"/>
      <c r="B95" s="42"/>
      <c r="C95" s="43"/>
      <c r="D95" s="226" t="s">
        <v>141</v>
      </c>
      <c r="E95" s="43"/>
      <c r="F95" s="227" t="s">
        <v>864</v>
      </c>
      <c r="G95" s="43"/>
      <c r="H95" s="43"/>
      <c r="I95" s="223"/>
      <c r="J95" s="43"/>
      <c r="K95" s="43"/>
      <c r="L95" s="47"/>
      <c r="M95" s="224"/>
      <c r="N95" s="225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141</v>
      </c>
      <c r="AU95" s="20" t="s">
        <v>82</v>
      </c>
    </row>
    <row r="96" spans="1:65" s="2" customFormat="1" ht="16.5" customHeight="1">
      <c r="A96" s="41"/>
      <c r="B96" s="42"/>
      <c r="C96" s="208" t="s">
        <v>137</v>
      </c>
      <c r="D96" s="208" t="s">
        <v>132</v>
      </c>
      <c r="E96" s="209" t="s">
        <v>865</v>
      </c>
      <c r="F96" s="210" t="s">
        <v>866</v>
      </c>
      <c r="G96" s="211" t="s">
        <v>853</v>
      </c>
      <c r="H96" s="212">
        <v>1</v>
      </c>
      <c r="I96" s="213"/>
      <c r="J96" s="214">
        <f>ROUND(I96*H96,2)</f>
        <v>0</v>
      </c>
      <c r="K96" s="210" t="s">
        <v>136</v>
      </c>
      <c r="L96" s="47"/>
      <c r="M96" s="215" t="s">
        <v>19</v>
      </c>
      <c r="N96" s="216" t="s">
        <v>43</v>
      </c>
      <c r="O96" s="87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9" t="s">
        <v>854</v>
      </c>
      <c r="AT96" s="219" t="s">
        <v>132</v>
      </c>
      <c r="AU96" s="219" t="s">
        <v>82</v>
      </c>
      <c r="AY96" s="20" t="s">
        <v>130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20" t="s">
        <v>80</v>
      </c>
      <c r="BK96" s="220">
        <f>ROUND(I96*H96,2)</f>
        <v>0</v>
      </c>
      <c r="BL96" s="20" t="s">
        <v>854</v>
      </c>
      <c r="BM96" s="219" t="s">
        <v>867</v>
      </c>
    </row>
    <row r="97" spans="1:47" s="2" customFormat="1" ht="12">
      <c r="A97" s="41"/>
      <c r="B97" s="42"/>
      <c r="C97" s="43"/>
      <c r="D97" s="221" t="s">
        <v>139</v>
      </c>
      <c r="E97" s="43"/>
      <c r="F97" s="222" t="s">
        <v>866</v>
      </c>
      <c r="G97" s="43"/>
      <c r="H97" s="43"/>
      <c r="I97" s="223"/>
      <c r="J97" s="43"/>
      <c r="K97" s="43"/>
      <c r="L97" s="47"/>
      <c r="M97" s="224"/>
      <c r="N97" s="225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139</v>
      </c>
      <c r="AU97" s="20" t="s">
        <v>82</v>
      </c>
    </row>
    <row r="98" spans="1:47" s="2" customFormat="1" ht="12">
      <c r="A98" s="41"/>
      <c r="B98" s="42"/>
      <c r="C98" s="43"/>
      <c r="D98" s="226" t="s">
        <v>141</v>
      </c>
      <c r="E98" s="43"/>
      <c r="F98" s="227" t="s">
        <v>868</v>
      </c>
      <c r="G98" s="43"/>
      <c r="H98" s="43"/>
      <c r="I98" s="223"/>
      <c r="J98" s="43"/>
      <c r="K98" s="43"/>
      <c r="L98" s="47"/>
      <c r="M98" s="224"/>
      <c r="N98" s="225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141</v>
      </c>
      <c r="AU98" s="20" t="s">
        <v>82</v>
      </c>
    </row>
    <row r="99" spans="1:65" s="2" customFormat="1" ht="16.5" customHeight="1">
      <c r="A99" s="41"/>
      <c r="B99" s="42"/>
      <c r="C99" s="208" t="s">
        <v>164</v>
      </c>
      <c r="D99" s="208" t="s">
        <v>132</v>
      </c>
      <c r="E99" s="209" t="s">
        <v>869</v>
      </c>
      <c r="F99" s="210" t="s">
        <v>870</v>
      </c>
      <c r="G99" s="211" t="s">
        <v>853</v>
      </c>
      <c r="H99" s="212">
        <v>1</v>
      </c>
      <c r="I99" s="213"/>
      <c r="J99" s="214">
        <f>ROUND(I99*H99,2)</f>
        <v>0</v>
      </c>
      <c r="K99" s="210" t="s">
        <v>136</v>
      </c>
      <c r="L99" s="47"/>
      <c r="M99" s="215" t="s">
        <v>19</v>
      </c>
      <c r="N99" s="216" t="s">
        <v>43</v>
      </c>
      <c r="O99" s="87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9" t="s">
        <v>854</v>
      </c>
      <c r="AT99" s="219" t="s">
        <v>132</v>
      </c>
      <c r="AU99" s="219" t="s">
        <v>82</v>
      </c>
      <c r="AY99" s="20" t="s">
        <v>130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20" t="s">
        <v>80</v>
      </c>
      <c r="BK99" s="220">
        <f>ROUND(I99*H99,2)</f>
        <v>0</v>
      </c>
      <c r="BL99" s="20" t="s">
        <v>854</v>
      </c>
      <c r="BM99" s="219" t="s">
        <v>871</v>
      </c>
    </row>
    <row r="100" spans="1:47" s="2" customFormat="1" ht="12">
      <c r="A100" s="41"/>
      <c r="B100" s="42"/>
      <c r="C100" s="43"/>
      <c r="D100" s="221" t="s">
        <v>139</v>
      </c>
      <c r="E100" s="43"/>
      <c r="F100" s="222" t="s">
        <v>870</v>
      </c>
      <c r="G100" s="43"/>
      <c r="H100" s="43"/>
      <c r="I100" s="223"/>
      <c r="J100" s="43"/>
      <c r="K100" s="43"/>
      <c r="L100" s="47"/>
      <c r="M100" s="224"/>
      <c r="N100" s="225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139</v>
      </c>
      <c r="AU100" s="20" t="s">
        <v>82</v>
      </c>
    </row>
    <row r="101" spans="1:47" s="2" customFormat="1" ht="12">
      <c r="A101" s="41"/>
      <c r="B101" s="42"/>
      <c r="C101" s="43"/>
      <c r="D101" s="226" t="s">
        <v>141</v>
      </c>
      <c r="E101" s="43"/>
      <c r="F101" s="227" t="s">
        <v>872</v>
      </c>
      <c r="G101" s="43"/>
      <c r="H101" s="43"/>
      <c r="I101" s="223"/>
      <c r="J101" s="43"/>
      <c r="K101" s="43"/>
      <c r="L101" s="47"/>
      <c r="M101" s="224"/>
      <c r="N101" s="225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141</v>
      </c>
      <c r="AU101" s="20" t="s">
        <v>82</v>
      </c>
    </row>
    <row r="102" spans="1:51" s="14" customFormat="1" ht="12">
      <c r="A102" s="14"/>
      <c r="B102" s="239"/>
      <c r="C102" s="240"/>
      <c r="D102" s="221" t="s">
        <v>149</v>
      </c>
      <c r="E102" s="241" t="s">
        <v>19</v>
      </c>
      <c r="F102" s="242" t="s">
        <v>873</v>
      </c>
      <c r="G102" s="240"/>
      <c r="H102" s="241" t="s">
        <v>19</v>
      </c>
      <c r="I102" s="243"/>
      <c r="J102" s="240"/>
      <c r="K102" s="240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149</v>
      </c>
      <c r="AU102" s="248" t="s">
        <v>82</v>
      </c>
      <c r="AV102" s="14" t="s">
        <v>80</v>
      </c>
      <c r="AW102" s="14" t="s">
        <v>33</v>
      </c>
      <c r="AX102" s="14" t="s">
        <v>72</v>
      </c>
      <c r="AY102" s="248" t="s">
        <v>130</v>
      </c>
    </row>
    <row r="103" spans="1:51" s="13" customFormat="1" ht="12">
      <c r="A103" s="13"/>
      <c r="B103" s="228"/>
      <c r="C103" s="229"/>
      <c r="D103" s="221" t="s">
        <v>149</v>
      </c>
      <c r="E103" s="230" t="s">
        <v>19</v>
      </c>
      <c r="F103" s="231" t="s">
        <v>80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8" t="s">
        <v>149</v>
      </c>
      <c r="AU103" s="238" t="s">
        <v>82</v>
      </c>
      <c r="AV103" s="13" t="s">
        <v>82</v>
      </c>
      <c r="AW103" s="13" t="s">
        <v>33</v>
      </c>
      <c r="AX103" s="13" t="s">
        <v>72</v>
      </c>
      <c r="AY103" s="238" t="s">
        <v>130</v>
      </c>
    </row>
    <row r="104" spans="1:51" s="15" customFormat="1" ht="12">
      <c r="A104" s="15"/>
      <c r="B104" s="249"/>
      <c r="C104" s="250"/>
      <c r="D104" s="221" t="s">
        <v>149</v>
      </c>
      <c r="E104" s="251" t="s">
        <v>19</v>
      </c>
      <c r="F104" s="252" t="s">
        <v>158</v>
      </c>
      <c r="G104" s="250"/>
      <c r="H104" s="253">
        <v>1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9" t="s">
        <v>149</v>
      </c>
      <c r="AU104" s="259" t="s">
        <v>82</v>
      </c>
      <c r="AV104" s="15" t="s">
        <v>137</v>
      </c>
      <c r="AW104" s="15" t="s">
        <v>33</v>
      </c>
      <c r="AX104" s="15" t="s">
        <v>80</v>
      </c>
      <c r="AY104" s="259" t="s">
        <v>130</v>
      </c>
    </row>
    <row r="105" spans="1:63" s="12" customFormat="1" ht="22.8" customHeight="1">
      <c r="A105" s="12"/>
      <c r="B105" s="192"/>
      <c r="C105" s="193"/>
      <c r="D105" s="194" t="s">
        <v>71</v>
      </c>
      <c r="E105" s="206" t="s">
        <v>874</v>
      </c>
      <c r="F105" s="206" t="s">
        <v>875</v>
      </c>
      <c r="G105" s="193"/>
      <c r="H105" s="193"/>
      <c r="I105" s="196"/>
      <c r="J105" s="207">
        <f>BK105</f>
        <v>0</v>
      </c>
      <c r="K105" s="193"/>
      <c r="L105" s="198"/>
      <c r="M105" s="199"/>
      <c r="N105" s="200"/>
      <c r="O105" s="200"/>
      <c r="P105" s="201">
        <f>SUM(P106:P111)</f>
        <v>0</v>
      </c>
      <c r="Q105" s="200"/>
      <c r="R105" s="201">
        <f>SUM(R106:R111)</f>
        <v>0</v>
      </c>
      <c r="S105" s="200"/>
      <c r="T105" s="202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3" t="s">
        <v>164</v>
      </c>
      <c r="AT105" s="204" t="s">
        <v>71</v>
      </c>
      <c r="AU105" s="204" t="s">
        <v>80</v>
      </c>
      <c r="AY105" s="203" t="s">
        <v>130</v>
      </c>
      <c r="BK105" s="205">
        <f>SUM(BK106:BK111)</f>
        <v>0</v>
      </c>
    </row>
    <row r="106" spans="1:65" s="2" customFormat="1" ht="16.5" customHeight="1">
      <c r="A106" s="41"/>
      <c r="B106" s="42"/>
      <c r="C106" s="208" t="s">
        <v>171</v>
      </c>
      <c r="D106" s="208" t="s">
        <v>132</v>
      </c>
      <c r="E106" s="209" t="s">
        <v>876</v>
      </c>
      <c r="F106" s="210" t="s">
        <v>877</v>
      </c>
      <c r="G106" s="211" t="s">
        <v>853</v>
      </c>
      <c r="H106" s="212">
        <v>1</v>
      </c>
      <c r="I106" s="213"/>
      <c r="J106" s="214">
        <f>ROUND(I106*H106,2)</f>
        <v>0</v>
      </c>
      <c r="K106" s="210" t="s">
        <v>136</v>
      </c>
      <c r="L106" s="47"/>
      <c r="M106" s="215" t="s">
        <v>19</v>
      </c>
      <c r="N106" s="216" t="s">
        <v>43</v>
      </c>
      <c r="O106" s="87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9" t="s">
        <v>854</v>
      </c>
      <c r="AT106" s="219" t="s">
        <v>132</v>
      </c>
      <c r="AU106" s="219" t="s">
        <v>82</v>
      </c>
      <c r="AY106" s="20" t="s">
        <v>130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20" t="s">
        <v>80</v>
      </c>
      <c r="BK106" s="220">
        <f>ROUND(I106*H106,2)</f>
        <v>0</v>
      </c>
      <c r="BL106" s="20" t="s">
        <v>854</v>
      </c>
      <c r="BM106" s="219" t="s">
        <v>878</v>
      </c>
    </row>
    <row r="107" spans="1:47" s="2" customFormat="1" ht="12">
      <c r="A107" s="41"/>
      <c r="B107" s="42"/>
      <c r="C107" s="43"/>
      <c r="D107" s="221" t="s">
        <v>139</v>
      </c>
      <c r="E107" s="43"/>
      <c r="F107" s="222" t="s">
        <v>877</v>
      </c>
      <c r="G107" s="43"/>
      <c r="H107" s="43"/>
      <c r="I107" s="223"/>
      <c r="J107" s="43"/>
      <c r="K107" s="43"/>
      <c r="L107" s="47"/>
      <c r="M107" s="224"/>
      <c r="N107" s="225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139</v>
      </c>
      <c r="AU107" s="20" t="s">
        <v>82</v>
      </c>
    </row>
    <row r="108" spans="1:47" s="2" customFormat="1" ht="12">
      <c r="A108" s="41"/>
      <c r="B108" s="42"/>
      <c r="C108" s="43"/>
      <c r="D108" s="226" t="s">
        <v>141</v>
      </c>
      <c r="E108" s="43"/>
      <c r="F108" s="227" t="s">
        <v>879</v>
      </c>
      <c r="G108" s="43"/>
      <c r="H108" s="43"/>
      <c r="I108" s="223"/>
      <c r="J108" s="43"/>
      <c r="K108" s="43"/>
      <c r="L108" s="47"/>
      <c r="M108" s="224"/>
      <c r="N108" s="225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141</v>
      </c>
      <c r="AU108" s="20" t="s">
        <v>82</v>
      </c>
    </row>
    <row r="109" spans="1:65" s="2" customFormat="1" ht="16.5" customHeight="1">
      <c r="A109" s="41"/>
      <c r="B109" s="42"/>
      <c r="C109" s="208" t="s">
        <v>177</v>
      </c>
      <c r="D109" s="208" t="s">
        <v>132</v>
      </c>
      <c r="E109" s="209" t="s">
        <v>880</v>
      </c>
      <c r="F109" s="210" t="s">
        <v>881</v>
      </c>
      <c r="G109" s="211" t="s">
        <v>853</v>
      </c>
      <c r="H109" s="212">
        <v>1</v>
      </c>
      <c r="I109" s="213"/>
      <c r="J109" s="214">
        <f>ROUND(I109*H109,2)</f>
        <v>0</v>
      </c>
      <c r="K109" s="210" t="s">
        <v>136</v>
      </c>
      <c r="L109" s="47"/>
      <c r="M109" s="215" t="s">
        <v>19</v>
      </c>
      <c r="N109" s="216" t="s">
        <v>43</v>
      </c>
      <c r="O109" s="87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9" t="s">
        <v>854</v>
      </c>
      <c r="AT109" s="219" t="s">
        <v>132</v>
      </c>
      <c r="AU109" s="219" t="s">
        <v>82</v>
      </c>
      <c r="AY109" s="20" t="s">
        <v>130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20" t="s">
        <v>80</v>
      </c>
      <c r="BK109" s="220">
        <f>ROUND(I109*H109,2)</f>
        <v>0</v>
      </c>
      <c r="BL109" s="20" t="s">
        <v>854</v>
      </c>
      <c r="BM109" s="219" t="s">
        <v>882</v>
      </c>
    </row>
    <row r="110" spans="1:47" s="2" customFormat="1" ht="12">
      <c r="A110" s="41"/>
      <c r="B110" s="42"/>
      <c r="C110" s="43"/>
      <c r="D110" s="221" t="s">
        <v>139</v>
      </c>
      <c r="E110" s="43"/>
      <c r="F110" s="222" t="s">
        <v>881</v>
      </c>
      <c r="G110" s="43"/>
      <c r="H110" s="43"/>
      <c r="I110" s="223"/>
      <c r="J110" s="43"/>
      <c r="K110" s="43"/>
      <c r="L110" s="47"/>
      <c r="M110" s="224"/>
      <c r="N110" s="225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139</v>
      </c>
      <c r="AU110" s="20" t="s">
        <v>82</v>
      </c>
    </row>
    <row r="111" spans="1:47" s="2" customFormat="1" ht="12">
      <c r="A111" s="41"/>
      <c r="B111" s="42"/>
      <c r="C111" s="43"/>
      <c r="D111" s="226" t="s">
        <v>141</v>
      </c>
      <c r="E111" s="43"/>
      <c r="F111" s="227" t="s">
        <v>883</v>
      </c>
      <c r="G111" s="43"/>
      <c r="H111" s="43"/>
      <c r="I111" s="223"/>
      <c r="J111" s="43"/>
      <c r="K111" s="43"/>
      <c r="L111" s="47"/>
      <c r="M111" s="224"/>
      <c r="N111" s="225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141</v>
      </c>
      <c r="AU111" s="20" t="s">
        <v>82</v>
      </c>
    </row>
    <row r="112" spans="1:63" s="12" customFormat="1" ht="22.8" customHeight="1">
      <c r="A112" s="12"/>
      <c r="B112" s="192"/>
      <c r="C112" s="193"/>
      <c r="D112" s="194" t="s">
        <v>71</v>
      </c>
      <c r="E112" s="206" t="s">
        <v>884</v>
      </c>
      <c r="F112" s="206" t="s">
        <v>885</v>
      </c>
      <c r="G112" s="193"/>
      <c r="H112" s="193"/>
      <c r="I112" s="196"/>
      <c r="J112" s="207">
        <f>BK112</f>
        <v>0</v>
      </c>
      <c r="K112" s="193"/>
      <c r="L112" s="198"/>
      <c r="M112" s="199"/>
      <c r="N112" s="200"/>
      <c r="O112" s="200"/>
      <c r="P112" s="201">
        <f>SUM(P113:P118)</f>
        <v>0</v>
      </c>
      <c r="Q112" s="200"/>
      <c r="R112" s="201">
        <f>SUM(R113:R118)</f>
        <v>0</v>
      </c>
      <c r="S112" s="200"/>
      <c r="T112" s="202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3" t="s">
        <v>164</v>
      </c>
      <c r="AT112" s="204" t="s">
        <v>71</v>
      </c>
      <c r="AU112" s="204" t="s">
        <v>80</v>
      </c>
      <c r="AY112" s="203" t="s">
        <v>130</v>
      </c>
      <c r="BK112" s="205">
        <f>SUM(BK113:BK118)</f>
        <v>0</v>
      </c>
    </row>
    <row r="113" spans="1:65" s="2" customFormat="1" ht="16.5" customHeight="1">
      <c r="A113" s="41"/>
      <c r="B113" s="42"/>
      <c r="C113" s="208" t="s">
        <v>183</v>
      </c>
      <c r="D113" s="208" t="s">
        <v>132</v>
      </c>
      <c r="E113" s="209" t="s">
        <v>886</v>
      </c>
      <c r="F113" s="210" t="s">
        <v>887</v>
      </c>
      <c r="G113" s="211" t="s">
        <v>853</v>
      </c>
      <c r="H113" s="212">
        <v>1</v>
      </c>
      <c r="I113" s="213"/>
      <c r="J113" s="214">
        <f>ROUND(I113*H113,2)</f>
        <v>0</v>
      </c>
      <c r="K113" s="210" t="s">
        <v>136</v>
      </c>
      <c r="L113" s="47"/>
      <c r="M113" s="215" t="s">
        <v>19</v>
      </c>
      <c r="N113" s="216" t="s">
        <v>43</v>
      </c>
      <c r="O113" s="87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9" t="s">
        <v>854</v>
      </c>
      <c r="AT113" s="219" t="s">
        <v>132</v>
      </c>
      <c r="AU113" s="219" t="s">
        <v>82</v>
      </c>
      <c r="AY113" s="20" t="s">
        <v>130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20" t="s">
        <v>80</v>
      </c>
      <c r="BK113" s="220">
        <f>ROUND(I113*H113,2)</f>
        <v>0</v>
      </c>
      <c r="BL113" s="20" t="s">
        <v>854</v>
      </c>
      <c r="BM113" s="219" t="s">
        <v>888</v>
      </c>
    </row>
    <row r="114" spans="1:47" s="2" customFormat="1" ht="12">
      <c r="A114" s="41"/>
      <c r="B114" s="42"/>
      <c r="C114" s="43"/>
      <c r="D114" s="221" t="s">
        <v>139</v>
      </c>
      <c r="E114" s="43"/>
      <c r="F114" s="222" t="s">
        <v>887</v>
      </c>
      <c r="G114" s="43"/>
      <c r="H114" s="43"/>
      <c r="I114" s="223"/>
      <c r="J114" s="43"/>
      <c r="K114" s="43"/>
      <c r="L114" s="47"/>
      <c r="M114" s="224"/>
      <c r="N114" s="225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139</v>
      </c>
      <c r="AU114" s="20" t="s">
        <v>82</v>
      </c>
    </row>
    <row r="115" spans="1:47" s="2" customFormat="1" ht="12">
      <c r="A115" s="41"/>
      <c r="B115" s="42"/>
      <c r="C115" s="43"/>
      <c r="D115" s="226" t="s">
        <v>141</v>
      </c>
      <c r="E115" s="43"/>
      <c r="F115" s="227" t="s">
        <v>889</v>
      </c>
      <c r="G115" s="43"/>
      <c r="H115" s="43"/>
      <c r="I115" s="223"/>
      <c r="J115" s="43"/>
      <c r="K115" s="43"/>
      <c r="L115" s="47"/>
      <c r="M115" s="224"/>
      <c r="N115" s="225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141</v>
      </c>
      <c r="AU115" s="20" t="s">
        <v>82</v>
      </c>
    </row>
    <row r="116" spans="1:65" s="2" customFormat="1" ht="16.5" customHeight="1">
      <c r="A116" s="41"/>
      <c r="B116" s="42"/>
      <c r="C116" s="208" t="s">
        <v>190</v>
      </c>
      <c r="D116" s="208" t="s">
        <v>132</v>
      </c>
      <c r="E116" s="209" t="s">
        <v>890</v>
      </c>
      <c r="F116" s="210" t="s">
        <v>891</v>
      </c>
      <c r="G116" s="211" t="s">
        <v>853</v>
      </c>
      <c r="H116" s="212">
        <v>1</v>
      </c>
      <c r="I116" s="213"/>
      <c r="J116" s="214">
        <f>ROUND(I116*H116,2)</f>
        <v>0</v>
      </c>
      <c r="K116" s="210" t="s">
        <v>136</v>
      </c>
      <c r="L116" s="47"/>
      <c r="M116" s="215" t="s">
        <v>19</v>
      </c>
      <c r="N116" s="216" t="s">
        <v>43</v>
      </c>
      <c r="O116" s="87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9" t="s">
        <v>854</v>
      </c>
      <c r="AT116" s="219" t="s">
        <v>132</v>
      </c>
      <c r="AU116" s="219" t="s">
        <v>82</v>
      </c>
      <c r="AY116" s="20" t="s">
        <v>130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20" t="s">
        <v>80</v>
      </c>
      <c r="BK116" s="220">
        <f>ROUND(I116*H116,2)</f>
        <v>0</v>
      </c>
      <c r="BL116" s="20" t="s">
        <v>854</v>
      </c>
      <c r="BM116" s="219" t="s">
        <v>892</v>
      </c>
    </row>
    <row r="117" spans="1:47" s="2" customFormat="1" ht="12">
      <c r="A117" s="41"/>
      <c r="B117" s="42"/>
      <c r="C117" s="43"/>
      <c r="D117" s="221" t="s">
        <v>139</v>
      </c>
      <c r="E117" s="43"/>
      <c r="F117" s="222" t="s">
        <v>891</v>
      </c>
      <c r="G117" s="43"/>
      <c r="H117" s="43"/>
      <c r="I117" s="223"/>
      <c r="J117" s="43"/>
      <c r="K117" s="43"/>
      <c r="L117" s="47"/>
      <c r="M117" s="224"/>
      <c r="N117" s="225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139</v>
      </c>
      <c r="AU117" s="20" t="s">
        <v>82</v>
      </c>
    </row>
    <row r="118" spans="1:47" s="2" customFormat="1" ht="12">
      <c r="A118" s="41"/>
      <c r="B118" s="42"/>
      <c r="C118" s="43"/>
      <c r="D118" s="226" t="s">
        <v>141</v>
      </c>
      <c r="E118" s="43"/>
      <c r="F118" s="227" t="s">
        <v>893</v>
      </c>
      <c r="G118" s="43"/>
      <c r="H118" s="43"/>
      <c r="I118" s="223"/>
      <c r="J118" s="43"/>
      <c r="K118" s="43"/>
      <c r="L118" s="47"/>
      <c r="M118" s="224"/>
      <c r="N118" s="225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141</v>
      </c>
      <c r="AU118" s="20" t="s">
        <v>82</v>
      </c>
    </row>
    <row r="119" spans="1:63" s="12" customFormat="1" ht="22.8" customHeight="1">
      <c r="A119" s="12"/>
      <c r="B119" s="192"/>
      <c r="C119" s="193"/>
      <c r="D119" s="194" t="s">
        <v>71</v>
      </c>
      <c r="E119" s="206" t="s">
        <v>894</v>
      </c>
      <c r="F119" s="206" t="s">
        <v>895</v>
      </c>
      <c r="G119" s="193"/>
      <c r="H119" s="193"/>
      <c r="I119" s="196"/>
      <c r="J119" s="207">
        <f>BK119</f>
        <v>0</v>
      </c>
      <c r="K119" s="193"/>
      <c r="L119" s="198"/>
      <c r="M119" s="199"/>
      <c r="N119" s="200"/>
      <c r="O119" s="200"/>
      <c r="P119" s="201">
        <f>SUM(P120:P121)</f>
        <v>0</v>
      </c>
      <c r="Q119" s="200"/>
      <c r="R119" s="201">
        <f>SUM(R120:R121)</f>
        <v>0</v>
      </c>
      <c r="S119" s="200"/>
      <c r="T119" s="202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3" t="s">
        <v>164</v>
      </c>
      <c r="AT119" s="204" t="s">
        <v>71</v>
      </c>
      <c r="AU119" s="204" t="s">
        <v>80</v>
      </c>
      <c r="AY119" s="203" t="s">
        <v>130</v>
      </c>
      <c r="BK119" s="205">
        <f>SUM(BK120:BK121)</f>
        <v>0</v>
      </c>
    </row>
    <row r="120" spans="1:65" s="2" customFormat="1" ht="16.5" customHeight="1">
      <c r="A120" s="41"/>
      <c r="B120" s="42"/>
      <c r="C120" s="208" t="s">
        <v>199</v>
      </c>
      <c r="D120" s="208" t="s">
        <v>132</v>
      </c>
      <c r="E120" s="209" t="s">
        <v>896</v>
      </c>
      <c r="F120" s="210" t="s">
        <v>897</v>
      </c>
      <c r="G120" s="211" t="s">
        <v>853</v>
      </c>
      <c r="H120" s="212">
        <v>1</v>
      </c>
      <c r="I120" s="213"/>
      <c r="J120" s="214">
        <f>ROUND(I120*H120,2)</f>
        <v>0</v>
      </c>
      <c r="K120" s="210" t="s">
        <v>278</v>
      </c>
      <c r="L120" s="47"/>
      <c r="M120" s="215" t="s">
        <v>19</v>
      </c>
      <c r="N120" s="216" t="s">
        <v>43</v>
      </c>
      <c r="O120" s="87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9" t="s">
        <v>854</v>
      </c>
      <c r="AT120" s="219" t="s">
        <v>132</v>
      </c>
      <c r="AU120" s="219" t="s">
        <v>82</v>
      </c>
      <c r="AY120" s="20" t="s">
        <v>130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20" t="s">
        <v>80</v>
      </c>
      <c r="BK120" s="220">
        <f>ROUND(I120*H120,2)</f>
        <v>0</v>
      </c>
      <c r="BL120" s="20" t="s">
        <v>854</v>
      </c>
      <c r="BM120" s="219" t="s">
        <v>898</v>
      </c>
    </row>
    <row r="121" spans="1:47" s="2" customFormat="1" ht="12">
      <c r="A121" s="41"/>
      <c r="B121" s="42"/>
      <c r="C121" s="43"/>
      <c r="D121" s="221" t="s">
        <v>139</v>
      </c>
      <c r="E121" s="43"/>
      <c r="F121" s="222" t="s">
        <v>897</v>
      </c>
      <c r="G121" s="43"/>
      <c r="H121" s="43"/>
      <c r="I121" s="223"/>
      <c r="J121" s="43"/>
      <c r="K121" s="43"/>
      <c r="L121" s="47"/>
      <c r="M121" s="294"/>
      <c r="N121" s="295"/>
      <c r="O121" s="296"/>
      <c r="P121" s="296"/>
      <c r="Q121" s="296"/>
      <c r="R121" s="296"/>
      <c r="S121" s="296"/>
      <c r="T121" s="297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139</v>
      </c>
      <c r="AU121" s="20" t="s">
        <v>82</v>
      </c>
    </row>
    <row r="122" spans="1:31" s="2" customFormat="1" ht="6.95" customHeight="1">
      <c r="A122" s="41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47"/>
      <c r="M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</sheetData>
  <sheetProtection password="CC35" sheet="1" objects="1" scenarios="1" formatColumns="0" formatRows="0" autoFilter="0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012103000"/>
    <hyperlink ref="F92" r:id="rId2" display="https://podminky.urs.cz/item/CS_URS_2022_01/012203000"/>
    <hyperlink ref="F95" r:id="rId3" display="https://podminky.urs.cz/item/CS_URS_2022_01/012303000"/>
    <hyperlink ref="F98" r:id="rId4" display="https://podminky.urs.cz/item/CS_URS_2022_01/013254000"/>
    <hyperlink ref="F101" r:id="rId5" display="https://podminky.urs.cz/item/CS_URS_2022_01/013274000"/>
    <hyperlink ref="F108" r:id="rId6" display="https://podminky.urs.cz/item/CS_URS_2022_01/032103000"/>
    <hyperlink ref="F111" r:id="rId7" display="https://podminky.urs.cz/item/CS_URS_2022_01/039103000"/>
    <hyperlink ref="F115" r:id="rId8" display="https://podminky.urs.cz/item/CS_URS_2022_01/043203001"/>
    <hyperlink ref="F118" r:id="rId9" display="https://podminky.urs.cz/item/CS_URS_2022_01/043203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3"/>
    </row>
    <row r="4" spans="2:8" s="1" customFormat="1" ht="24.95" customHeight="1">
      <c r="B4" s="23"/>
      <c r="C4" s="134" t="s">
        <v>899</v>
      </c>
      <c r="H4" s="23"/>
    </row>
    <row r="5" spans="2:8" s="1" customFormat="1" ht="12" customHeight="1">
      <c r="B5" s="23"/>
      <c r="C5" s="298" t="s">
        <v>13</v>
      </c>
      <c r="D5" s="144" t="s">
        <v>14</v>
      </c>
      <c r="E5" s="1"/>
      <c r="F5" s="1"/>
      <c r="H5" s="23"/>
    </row>
    <row r="6" spans="2:8" s="1" customFormat="1" ht="36.95" customHeight="1">
      <c r="B6" s="23"/>
      <c r="C6" s="299" t="s">
        <v>16</v>
      </c>
      <c r="D6" s="300" t="s">
        <v>17</v>
      </c>
      <c r="E6" s="1"/>
      <c r="F6" s="1"/>
      <c r="H6" s="23"/>
    </row>
    <row r="7" spans="2:8" s="1" customFormat="1" ht="16.5" customHeight="1">
      <c r="B7" s="23"/>
      <c r="C7" s="136" t="s">
        <v>23</v>
      </c>
      <c r="D7" s="141" t="str">
        <f>'Rekapitulace stavby'!AN8</f>
        <v>12. 6. 2022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1"/>
      <c r="B9" s="301"/>
      <c r="C9" s="302" t="s">
        <v>53</v>
      </c>
      <c r="D9" s="303" t="s">
        <v>54</v>
      </c>
      <c r="E9" s="303" t="s">
        <v>117</v>
      </c>
      <c r="F9" s="304" t="s">
        <v>900</v>
      </c>
      <c r="G9" s="181"/>
      <c r="H9" s="301"/>
    </row>
    <row r="10" spans="1:8" s="2" customFormat="1" ht="26.4" customHeight="1">
      <c r="A10" s="41"/>
      <c r="B10" s="47"/>
      <c r="C10" s="305" t="s">
        <v>901</v>
      </c>
      <c r="D10" s="305" t="s">
        <v>78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6" t="s">
        <v>89</v>
      </c>
      <c r="D11" s="307" t="s">
        <v>19</v>
      </c>
      <c r="E11" s="308" t="s">
        <v>19</v>
      </c>
      <c r="F11" s="309">
        <v>185</v>
      </c>
      <c r="G11" s="41"/>
      <c r="H11" s="47"/>
    </row>
    <row r="12" spans="1:8" s="2" customFormat="1" ht="16.8" customHeight="1">
      <c r="A12" s="41"/>
      <c r="B12" s="47"/>
      <c r="C12" s="310" t="s">
        <v>19</v>
      </c>
      <c r="D12" s="310" t="s">
        <v>374</v>
      </c>
      <c r="E12" s="20" t="s">
        <v>19</v>
      </c>
      <c r="F12" s="311">
        <v>0</v>
      </c>
      <c r="G12" s="41"/>
      <c r="H12" s="47"/>
    </row>
    <row r="13" spans="1:8" s="2" customFormat="1" ht="16.8" customHeight="1">
      <c r="A13" s="41"/>
      <c r="B13" s="47"/>
      <c r="C13" s="310" t="s">
        <v>89</v>
      </c>
      <c r="D13" s="310" t="s">
        <v>90</v>
      </c>
      <c r="E13" s="20" t="s">
        <v>19</v>
      </c>
      <c r="F13" s="311">
        <v>185</v>
      </c>
      <c r="G13" s="41"/>
      <c r="H13" s="47"/>
    </row>
    <row r="14" spans="1:8" s="2" customFormat="1" ht="16.8" customHeight="1">
      <c r="A14" s="41"/>
      <c r="B14" s="47"/>
      <c r="C14" s="312" t="s">
        <v>902</v>
      </c>
      <c r="D14" s="41"/>
      <c r="E14" s="41"/>
      <c r="F14" s="41"/>
      <c r="G14" s="41"/>
      <c r="H14" s="47"/>
    </row>
    <row r="15" spans="1:8" s="2" customFormat="1" ht="16.8" customHeight="1">
      <c r="A15" s="41"/>
      <c r="B15" s="47"/>
      <c r="C15" s="310" t="s">
        <v>369</v>
      </c>
      <c r="D15" s="310" t="s">
        <v>370</v>
      </c>
      <c r="E15" s="20" t="s">
        <v>145</v>
      </c>
      <c r="F15" s="311">
        <v>2310</v>
      </c>
      <c r="G15" s="41"/>
      <c r="H15" s="47"/>
    </row>
    <row r="16" spans="1:8" s="2" customFormat="1" ht="16.8" customHeight="1">
      <c r="A16" s="41"/>
      <c r="B16" s="47"/>
      <c r="C16" s="310" t="s">
        <v>143</v>
      </c>
      <c r="D16" s="310" t="s">
        <v>144</v>
      </c>
      <c r="E16" s="20" t="s">
        <v>145</v>
      </c>
      <c r="F16" s="311">
        <v>185</v>
      </c>
      <c r="G16" s="41"/>
      <c r="H16" s="47"/>
    </row>
    <row r="17" spans="1:8" s="2" customFormat="1" ht="16.8" customHeight="1">
      <c r="A17" s="41"/>
      <c r="B17" s="47"/>
      <c r="C17" s="310" t="s">
        <v>165</v>
      </c>
      <c r="D17" s="310" t="s">
        <v>166</v>
      </c>
      <c r="E17" s="20" t="s">
        <v>145</v>
      </c>
      <c r="F17" s="311">
        <v>2310</v>
      </c>
      <c r="G17" s="41"/>
      <c r="H17" s="47"/>
    </row>
    <row r="18" spans="1:8" s="2" customFormat="1" ht="16.8" customHeight="1">
      <c r="A18" s="41"/>
      <c r="B18" s="47"/>
      <c r="C18" s="310" t="s">
        <v>259</v>
      </c>
      <c r="D18" s="310" t="s">
        <v>260</v>
      </c>
      <c r="E18" s="20" t="s">
        <v>145</v>
      </c>
      <c r="F18" s="311">
        <v>185</v>
      </c>
      <c r="G18" s="41"/>
      <c r="H18" s="47"/>
    </row>
    <row r="19" spans="1:8" s="2" customFormat="1" ht="16.8" customHeight="1">
      <c r="A19" s="41"/>
      <c r="B19" s="47"/>
      <c r="C19" s="310" t="s">
        <v>312</v>
      </c>
      <c r="D19" s="310" t="s">
        <v>313</v>
      </c>
      <c r="E19" s="20" t="s">
        <v>145</v>
      </c>
      <c r="F19" s="311">
        <v>185</v>
      </c>
      <c r="G19" s="41"/>
      <c r="H19" s="47"/>
    </row>
    <row r="20" spans="1:8" s="2" customFormat="1" ht="16.8" customHeight="1">
      <c r="A20" s="41"/>
      <c r="B20" s="47"/>
      <c r="C20" s="310" t="s">
        <v>318</v>
      </c>
      <c r="D20" s="310" t="s">
        <v>319</v>
      </c>
      <c r="E20" s="20" t="s">
        <v>145</v>
      </c>
      <c r="F20" s="311">
        <v>185</v>
      </c>
      <c r="G20" s="41"/>
      <c r="H20" s="47"/>
    </row>
    <row r="21" spans="1:8" s="2" customFormat="1" ht="16.8" customHeight="1">
      <c r="A21" s="41"/>
      <c r="B21" s="47"/>
      <c r="C21" s="310" t="s">
        <v>330</v>
      </c>
      <c r="D21" s="310" t="s">
        <v>331</v>
      </c>
      <c r="E21" s="20" t="s">
        <v>145</v>
      </c>
      <c r="F21" s="311">
        <v>185</v>
      </c>
      <c r="G21" s="41"/>
      <c r="H21" s="47"/>
    </row>
    <row r="22" spans="1:8" s="2" customFormat="1" ht="16.8" customHeight="1">
      <c r="A22" s="41"/>
      <c r="B22" s="47"/>
      <c r="C22" s="310" t="s">
        <v>356</v>
      </c>
      <c r="D22" s="310" t="s">
        <v>357</v>
      </c>
      <c r="E22" s="20" t="s">
        <v>145</v>
      </c>
      <c r="F22" s="311">
        <v>2310</v>
      </c>
      <c r="G22" s="41"/>
      <c r="H22" s="47"/>
    </row>
    <row r="23" spans="1:8" s="2" customFormat="1" ht="16.8" customHeight="1">
      <c r="A23" s="41"/>
      <c r="B23" s="47"/>
      <c r="C23" s="310" t="s">
        <v>362</v>
      </c>
      <c r="D23" s="310" t="s">
        <v>363</v>
      </c>
      <c r="E23" s="20" t="s">
        <v>145</v>
      </c>
      <c r="F23" s="311">
        <v>2495</v>
      </c>
      <c r="G23" s="41"/>
      <c r="H23" s="47"/>
    </row>
    <row r="24" spans="1:8" s="2" customFormat="1" ht="16.8" customHeight="1">
      <c r="A24" s="41"/>
      <c r="B24" s="47"/>
      <c r="C24" s="310" t="s">
        <v>377</v>
      </c>
      <c r="D24" s="310" t="s">
        <v>378</v>
      </c>
      <c r="E24" s="20" t="s">
        <v>145</v>
      </c>
      <c r="F24" s="311">
        <v>2310</v>
      </c>
      <c r="G24" s="41"/>
      <c r="H24" s="47"/>
    </row>
    <row r="25" spans="1:8" s="2" customFormat="1" ht="16.8" customHeight="1">
      <c r="A25" s="41"/>
      <c r="B25" s="47"/>
      <c r="C25" s="306" t="s">
        <v>91</v>
      </c>
      <c r="D25" s="307" t="s">
        <v>19</v>
      </c>
      <c r="E25" s="308" t="s">
        <v>19</v>
      </c>
      <c r="F25" s="309">
        <v>2125</v>
      </c>
      <c r="G25" s="41"/>
      <c r="H25" s="47"/>
    </row>
    <row r="26" spans="1:8" s="2" customFormat="1" ht="16.8" customHeight="1">
      <c r="A26" s="41"/>
      <c r="B26" s="47"/>
      <c r="C26" s="310" t="s">
        <v>19</v>
      </c>
      <c r="D26" s="310" t="s">
        <v>375</v>
      </c>
      <c r="E26" s="20" t="s">
        <v>19</v>
      </c>
      <c r="F26" s="311">
        <v>0</v>
      </c>
      <c r="G26" s="41"/>
      <c r="H26" s="47"/>
    </row>
    <row r="27" spans="1:8" s="2" customFormat="1" ht="16.8" customHeight="1">
      <c r="A27" s="41"/>
      <c r="B27" s="47"/>
      <c r="C27" s="310" t="s">
        <v>91</v>
      </c>
      <c r="D27" s="310" t="s">
        <v>92</v>
      </c>
      <c r="E27" s="20" t="s">
        <v>19</v>
      </c>
      <c r="F27" s="311">
        <v>2125</v>
      </c>
      <c r="G27" s="41"/>
      <c r="H27" s="47"/>
    </row>
    <row r="28" spans="1:8" s="2" customFormat="1" ht="16.8" customHeight="1">
      <c r="A28" s="41"/>
      <c r="B28" s="47"/>
      <c r="C28" s="312" t="s">
        <v>902</v>
      </c>
      <c r="D28" s="41"/>
      <c r="E28" s="41"/>
      <c r="F28" s="41"/>
      <c r="G28" s="41"/>
      <c r="H28" s="47"/>
    </row>
    <row r="29" spans="1:8" s="2" customFormat="1" ht="16.8" customHeight="1">
      <c r="A29" s="41"/>
      <c r="B29" s="47"/>
      <c r="C29" s="310" t="s">
        <v>369</v>
      </c>
      <c r="D29" s="310" t="s">
        <v>370</v>
      </c>
      <c r="E29" s="20" t="s">
        <v>145</v>
      </c>
      <c r="F29" s="311">
        <v>2310</v>
      </c>
      <c r="G29" s="41"/>
      <c r="H29" s="47"/>
    </row>
    <row r="30" spans="1:8" s="2" customFormat="1" ht="16.8" customHeight="1">
      <c r="A30" s="41"/>
      <c r="B30" s="47"/>
      <c r="C30" s="310" t="s">
        <v>165</v>
      </c>
      <c r="D30" s="310" t="s">
        <v>166</v>
      </c>
      <c r="E30" s="20" t="s">
        <v>145</v>
      </c>
      <c r="F30" s="311">
        <v>2310</v>
      </c>
      <c r="G30" s="41"/>
      <c r="H30" s="47"/>
    </row>
    <row r="31" spans="1:8" s="2" customFormat="1" ht="16.8" customHeight="1">
      <c r="A31" s="41"/>
      <c r="B31" s="47"/>
      <c r="C31" s="310" t="s">
        <v>324</v>
      </c>
      <c r="D31" s="310" t="s">
        <v>325</v>
      </c>
      <c r="E31" s="20" t="s">
        <v>145</v>
      </c>
      <c r="F31" s="311">
        <v>2125</v>
      </c>
      <c r="G31" s="41"/>
      <c r="H31" s="47"/>
    </row>
    <row r="32" spans="1:8" s="2" customFormat="1" ht="16.8" customHeight="1">
      <c r="A32" s="41"/>
      <c r="B32" s="47"/>
      <c r="C32" s="310" t="s">
        <v>356</v>
      </c>
      <c r="D32" s="310" t="s">
        <v>357</v>
      </c>
      <c r="E32" s="20" t="s">
        <v>145</v>
      </c>
      <c r="F32" s="311">
        <v>2310</v>
      </c>
      <c r="G32" s="41"/>
      <c r="H32" s="47"/>
    </row>
    <row r="33" spans="1:8" s="2" customFormat="1" ht="16.8" customHeight="1">
      <c r="A33" s="41"/>
      <c r="B33" s="47"/>
      <c r="C33" s="310" t="s">
        <v>362</v>
      </c>
      <c r="D33" s="310" t="s">
        <v>363</v>
      </c>
      <c r="E33" s="20" t="s">
        <v>145</v>
      </c>
      <c r="F33" s="311">
        <v>2495</v>
      </c>
      <c r="G33" s="41"/>
      <c r="H33" s="47"/>
    </row>
    <row r="34" spans="1:8" s="2" customFormat="1" ht="16.8" customHeight="1">
      <c r="A34" s="41"/>
      <c r="B34" s="47"/>
      <c r="C34" s="310" t="s">
        <v>377</v>
      </c>
      <c r="D34" s="310" t="s">
        <v>378</v>
      </c>
      <c r="E34" s="20" t="s">
        <v>145</v>
      </c>
      <c r="F34" s="311">
        <v>2310</v>
      </c>
      <c r="G34" s="41"/>
      <c r="H34" s="47"/>
    </row>
    <row r="35" spans="1:8" s="2" customFormat="1" ht="16.8" customHeight="1">
      <c r="A35" s="41"/>
      <c r="B35" s="47"/>
      <c r="C35" s="306" t="s">
        <v>207</v>
      </c>
      <c r="D35" s="307" t="s">
        <v>19</v>
      </c>
      <c r="E35" s="308" t="s">
        <v>19</v>
      </c>
      <c r="F35" s="309">
        <v>405.06</v>
      </c>
      <c r="G35" s="41"/>
      <c r="H35" s="47"/>
    </row>
    <row r="36" spans="1:8" s="2" customFormat="1" ht="16.8" customHeight="1">
      <c r="A36" s="41"/>
      <c r="B36" s="47"/>
      <c r="C36" s="310" t="s">
        <v>19</v>
      </c>
      <c r="D36" s="310" t="s">
        <v>94</v>
      </c>
      <c r="E36" s="20" t="s">
        <v>19</v>
      </c>
      <c r="F36" s="311">
        <v>450</v>
      </c>
      <c r="G36" s="41"/>
      <c r="H36" s="47"/>
    </row>
    <row r="37" spans="1:8" s="2" customFormat="1" ht="16.8" customHeight="1">
      <c r="A37" s="41"/>
      <c r="B37" s="47"/>
      <c r="C37" s="310" t="s">
        <v>19</v>
      </c>
      <c r="D37" s="310" t="s">
        <v>205</v>
      </c>
      <c r="E37" s="20" t="s">
        <v>19</v>
      </c>
      <c r="F37" s="311">
        <v>-50</v>
      </c>
      <c r="G37" s="41"/>
      <c r="H37" s="47"/>
    </row>
    <row r="38" spans="1:8" s="2" customFormat="1" ht="16.8" customHeight="1">
      <c r="A38" s="41"/>
      <c r="B38" s="47"/>
      <c r="C38" s="310" t="s">
        <v>19</v>
      </c>
      <c r="D38" s="310" t="s">
        <v>206</v>
      </c>
      <c r="E38" s="20" t="s">
        <v>19</v>
      </c>
      <c r="F38" s="311">
        <v>5.06</v>
      </c>
      <c r="G38" s="41"/>
      <c r="H38" s="47"/>
    </row>
    <row r="39" spans="1:8" s="2" customFormat="1" ht="16.8" customHeight="1">
      <c r="A39" s="41"/>
      <c r="B39" s="47"/>
      <c r="C39" s="310" t="s">
        <v>207</v>
      </c>
      <c r="D39" s="310" t="s">
        <v>158</v>
      </c>
      <c r="E39" s="20" t="s">
        <v>19</v>
      </c>
      <c r="F39" s="311">
        <v>405.06</v>
      </c>
      <c r="G39" s="41"/>
      <c r="H39" s="47"/>
    </row>
    <row r="40" spans="1:8" s="2" customFormat="1" ht="16.8" customHeight="1">
      <c r="A40" s="41"/>
      <c r="B40" s="47"/>
      <c r="C40" s="306" t="s">
        <v>582</v>
      </c>
      <c r="D40" s="307" t="s">
        <v>19</v>
      </c>
      <c r="E40" s="308" t="s">
        <v>19</v>
      </c>
      <c r="F40" s="309">
        <v>137.211</v>
      </c>
      <c r="G40" s="41"/>
      <c r="H40" s="47"/>
    </row>
    <row r="41" spans="1:8" s="2" customFormat="1" ht="16.8" customHeight="1">
      <c r="A41" s="41"/>
      <c r="B41" s="47"/>
      <c r="C41" s="306" t="s">
        <v>94</v>
      </c>
      <c r="D41" s="307" t="s">
        <v>19</v>
      </c>
      <c r="E41" s="308" t="s">
        <v>19</v>
      </c>
      <c r="F41" s="309">
        <v>450</v>
      </c>
      <c r="G41" s="41"/>
      <c r="H41" s="47"/>
    </row>
    <row r="42" spans="1:8" s="2" customFormat="1" ht="16.8" customHeight="1">
      <c r="A42" s="41"/>
      <c r="B42" s="47"/>
      <c r="C42" s="310" t="s">
        <v>94</v>
      </c>
      <c r="D42" s="310" t="s">
        <v>95</v>
      </c>
      <c r="E42" s="20" t="s">
        <v>19</v>
      </c>
      <c r="F42" s="311">
        <v>450</v>
      </c>
      <c r="G42" s="41"/>
      <c r="H42" s="47"/>
    </row>
    <row r="43" spans="1:8" s="2" customFormat="1" ht="16.8" customHeight="1">
      <c r="A43" s="41"/>
      <c r="B43" s="47"/>
      <c r="C43" s="312" t="s">
        <v>902</v>
      </c>
      <c r="D43" s="41"/>
      <c r="E43" s="41"/>
      <c r="F43" s="41"/>
      <c r="G43" s="41"/>
      <c r="H43" s="47"/>
    </row>
    <row r="44" spans="1:8" s="2" customFormat="1" ht="16.8" customHeight="1">
      <c r="A44" s="41"/>
      <c r="B44" s="47"/>
      <c r="C44" s="310" t="s">
        <v>184</v>
      </c>
      <c r="D44" s="310" t="s">
        <v>185</v>
      </c>
      <c r="E44" s="20" t="s">
        <v>186</v>
      </c>
      <c r="F44" s="311">
        <v>450</v>
      </c>
      <c r="G44" s="41"/>
      <c r="H44" s="47"/>
    </row>
    <row r="45" spans="1:8" s="2" customFormat="1" ht="16.8" customHeight="1">
      <c r="A45" s="41"/>
      <c r="B45" s="47"/>
      <c r="C45" s="310" t="s">
        <v>200</v>
      </c>
      <c r="D45" s="310" t="s">
        <v>201</v>
      </c>
      <c r="E45" s="20" t="s">
        <v>186</v>
      </c>
      <c r="F45" s="311">
        <v>405.06</v>
      </c>
      <c r="G45" s="41"/>
      <c r="H45" s="47"/>
    </row>
    <row r="46" spans="1:8" s="2" customFormat="1" ht="16.8" customHeight="1">
      <c r="A46" s="41"/>
      <c r="B46" s="47"/>
      <c r="C46" s="306" t="s">
        <v>96</v>
      </c>
      <c r="D46" s="307" t="s">
        <v>19</v>
      </c>
      <c r="E46" s="308" t="s">
        <v>19</v>
      </c>
      <c r="F46" s="309">
        <v>50</v>
      </c>
      <c r="G46" s="41"/>
      <c r="H46" s="47"/>
    </row>
    <row r="47" spans="1:8" s="2" customFormat="1" ht="16.8" customHeight="1">
      <c r="A47" s="41"/>
      <c r="B47" s="47"/>
      <c r="C47" s="310" t="s">
        <v>96</v>
      </c>
      <c r="D47" s="310" t="s">
        <v>214</v>
      </c>
      <c r="E47" s="20" t="s">
        <v>19</v>
      </c>
      <c r="F47" s="311">
        <v>50</v>
      </c>
      <c r="G47" s="41"/>
      <c r="H47" s="47"/>
    </row>
    <row r="48" spans="1:8" s="2" customFormat="1" ht="16.8" customHeight="1">
      <c r="A48" s="41"/>
      <c r="B48" s="47"/>
      <c r="C48" s="312" t="s">
        <v>902</v>
      </c>
      <c r="D48" s="41"/>
      <c r="E48" s="41"/>
      <c r="F48" s="41"/>
      <c r="G48" s="41"/>
      <c r="H48" s="47"/>
    </row>
    <row r="49" spans="1:8" s="2" customFormat="1" ht="16.8" customHeight="1">
      <c r="A49" s="41"/>
      <c r="B49" s="47"/>
      <c r="C49" s="310" t="s">
        <v>209</v>
      </c>
      <c r="D49" s="310" t="s">
        <v>210</v>
      </c>
      <c r="E49" s="20" t="s">
        <v>186</v>
      </c>
      <c r="F49" s="311">
        <v>50</v>
      </c>
      <c r="G49" s="41"/>
      <c r="H49" s="47"/>
    </row>
    <row r="50" spans="1:8" s="2" customFormat="1" ht="16.8" customHeight="1">
      <c r="A50" s="41"/>
      <c r="B50" s="47"/>
      <c r="C50" s="310" t="s">
        <v>200</v>
      </c>
      <c r="D50" s="310" t="s">
        <v>201</v>
      </c>
      <c r="E50" s="20" t="s">
        <v>186</v>
      </c>
      <c r="F50" s="311">
        <v>405.06</v>
      </c>
      <c r="G50" s="41"/>
      <c r="H50" s="47"/>
    </row>
    <row r="51" spans="1:8" s="2" customFormat="1" ht="26.4" customHeight="1">
      <c r="A51" s="41"/>
      <c r="B51" s="47"/>
      <c r="C51" s="305" t="s">
        <v>903</v>
      </c>
      <c r="D51" s="305" t="s">
        <v>84</v>
      </c>
      <c r="E51" s="41"/>
      <c r="F51" s="41"/>
      <c r="G51" s="41"/>
      <c r="H51" s="47"/>
    </row>
    <row r="52" spans="1:8" s="2" customFormat="1" ht="16.8" customHeight="1">
      <c r="A52" s="41"/>
      <c r="B52" s="47"/>
      <c r="C52" s="306" t="s">
        <v>207</v>
      </c>
      <c r="D52" s="307" t="s">
        <v>19</v>
      </c>
      <c r="E52" s="308" t="s">
        <v>19</v>
      </c>
      <c r="F52" s="309">
        <v>723.111</v>
      </c>
      <c r="G52" s="41"/>
      <c r="H52" s="47"/>
    </row>
    <row r="53" spans="1:8" s="2" customFormat="1" ht="16.8" customHeight="1">
      <c r="A53" s="41"/>
      <c r="B53" s="47"/>
      <c r="C53" s="306" t="s">
        <v>582</v>
      </c>
      <c r="D53" s="307" t="s">
        <v>19</v>
      </c>
      <c r="E53" s="308" t="s">
        <v>19</v>
      </c>
      <c r="F53" s="309">
        <v>137.211</v>
      </c>
      <c r="G53" s="41"/>
      <c r="H53" s="47"/>
    </row>
    <row r="54" spans="1:8" s="2" customFormat="1" ht="16.8" customHeight="1">
      <c r="A54" s="41"/>
      <c r="B54" s="47"/>
      <c r="C54" s="310" t="s">
        <v>582</v>
      </c>
      <c r="D54" s="310" t="s">
        <v>609</v>
      </c>
      <c r="E54" s="20" t="s">
        <v>19</v>
      </c>
      <c r="F54" s="311">
        <v>137.211</v>
      </c>
      <c r="G54" s="41"/>
      <c r="H54" s="47"/>
    </row>
    <row r="55" spans="1:8" s="2" customFormat="1" ht="16.8" customHeight="1">
      <c r="A55" s="41"/>
      <c r="B55" s="47"/>
      <c r="C55" s="312" t="s">
        <v>902</v>
      </c>
      <c r="D55" s="41"/>
      <c r="E55" s="41"/>
      <c r="F55" s="41"/>
      <c r="G55" s="41"/>
      <c r="H55" s="47"/>
    </row>
    <row r="56" spans="1:8" s="2" customFormat="1" ht="16.8" customHeight="1">
      <c r="A56" s="41"/>
      <c r="B56" s="47"/>
      <c r="C56" s="310" t="s">
        <v>604</v>
      </c>
      <c r="D56" s="310" t="s">
        <v>605</v>
      </c>
      <c r="E56" s="20" t="s">
        <v>186</v>
      </c>
      <c r="F56" s="311">
        <v>287.211</v>
      </c>
      <c r="G56" s="41"/>
      <c r="H56" s="47"/>
    </row>
    <row r="57" spans="1:8" s="2" customFormat="1" ht="16.8" customHeight="1">
      <c r="A57" s="41"/>
      <c r="B57" s="47"/>
      <c r="C57" s="310" t="s">
        <v>200</v>
      </c>
      <c r="D57" s="310" t="s">
        <v>201</v>
      </c>
      <c r="E57" s="20" t="s">
        <v>186</v>
      </c>
      <c r="F57" s="311">
        <v>137.211</v>
      </c>
      <c r="G57" s="41"/>
      <c r="H57" s="47"/>
    </row>
    <row r="58" spans="1:8" s="2" customFormat="1" ht="16.8" customHeight="1">
      <c r="A58" s="41"/>
      <c r="B58" s="47"/>
      <c r="C58" s="306" t="s">
        <v>94</v>
      </c>
      <c r="D58" s="307" t="s">
        <v>19</v>
      </c>
      <c r="E58" s="308" t="s">
        <v>19</v>
      </c>
      <c r="F58" s="309">
        <v>585.9</v>
      </c>
      <c r="G58" s="41"/>
      <c r="H58" s="47"/>
    </row>
    <row r="59" spans="1:8" s="2" customFormat="1" ht="16.8" customHeight="1">
      <c r="A59" s="41"/>
      <c r="B59" s="47"/>
      <c r="C59" s="310" t="s">
        <v>94</v>
      </c>
      <c r="D59" s="310" t="s">
        <v>904</v>
      </c>
      <c r="E59" s="20" t="s">
        <v>19</v>
      </c>
      <c r="F59" s="311">
        <v>585.9</v>
      </c>
      <c r="G59" s="41"/>
      <c r="H59" s="47"/>
    </row>
    <row r="60" spans="1:8" s="2" customFormat="1" ht="16.8" customHeight="1">
      <c r="A60" s="41"/>
      <c r="B60" s="47"/>
      <c r="C60" s="306" t="s">
        <v>96</v>
      </c>
      <c r="D60" s="307" t="s">
        <v>19</v>
      </c>
      <c r="E60" s="308" t="s">
        <v>19</v>
      </c>
      <c r="F60" s="309">
        <v>150</v>
      </c>
      <c r="G60" s="41"/>
      <c r="H60" s="47"/>
    </row>
    <row r="61" spans="1:8" s="2" customFormat="1" ht="16.8" customHeight="1">
      <c r="A61" s="41"/>
      <c r="B61" s="47"/>
      <c r="C61" s="310" t="s">
        <v>96</v>
      </c>
      <c r="D61" s="310" t="s">
        <v>612</v>
      </c>
      <c r="E61" s="20" t="s">
        <v>19</v>
      </c>
      <c r="F61" s="311">
        <v>150</v>
      </c>
      <c r="G61" s="41"/>
      <c r="H61" s="47"/>
    </row>
    <row r="62" spans="1:8" s="2" customFormat="1" ht="7.4" customHeight="1">
      <c r="A62" s="41"/>
      <c r="B62" s="160"/>
      <c r="C62" s="161"/>
      <c r="D62" s="161"/>
      <c r="E62" s="161"/>
      <c r="F62" s="161"/>
      <c r="G62" s="161"/>
      <c r="H62" s="47"/>
    </row>
    <row r="63" spans="1:8" s="2" customFormat="1" ht="12">
      <c r="A63" s="41"/>
      <c r="B63" s="41"/>
      <c r="C63" s="41"/>
      <c r="D63" s="41"/>
      <c r="E63" s="41"/>
      <c r="F63" s="41"/>
      <c r="G63" s="41"/>
      <c r="H63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3" customWidth="1"/>
    <col min="2" max="2" width="1.7109375" style="313" customWidth="1"/>
    <col min="3" max="4" width="5.00390625" style="313" customWidth="1"/>
    <col min="5" max="5" width="11.7109375" style="313" customWidth="1"/>
    <col min="6" max="6" width="9.140625" style="313" customWidth="1"/>
    <col min="7" max="7" width="5.00390625" style="313" customWidth="1"/>
    <col min="8" max="8" width="77.8515625" style="313" customWidth="1"/>
    <col min="9" max="10" width="20.00390625" style="313" customWidth="1"/>
    <col min="11" max="11" width="1.7109375" style="313" customWidth="1"/>
  </cols>
  <sheetData>
    <row r="1" s="1" customFormat="1" ht="37.5" customHeight="1"/>
    <row r="2" spans="2:11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18" customFormat="1" ht="45" customHeight="1">
      <c r="B3" s="317"/>
      <c r="C3" s="318" t="s">
        <v>905</v>
      </c>
      <c r="D3" s="318"/>
      <c r="E3" s="318"/>
      <c r="F3" s="318"/>
      <c r="G3" s="318"/>
      <c r="H3" s="318"/>
      <c r="I3" s="318"/>
      <c r="J3" s="318"/>
      <c r="K3" s="319"/>
    </row>
    <row r="4" spans="2:11" s="1" customFormat="1" ht="25.5" customHeight="1">
      <c r="B4" s="320"/>
      <c r="C4" s="321" t="s">
        <v>906</v>
      </c>
      <c r="D4" s="321"/>
      <c r="E4" s="321"/>
      <c r="F4" s="321"/>
      <c r="G4" s="321"/>
      <c r="H4" s="321"/>
      <c r="I4" s="321"/>
      <c r="J4" s="321"/>
      <c r="K4" s="322"/>
    </row>
    <row r="5" spans="2:11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pans="2:11" s="1" customFormat="1" ht="15" customHeight="1">
      <c r="B6" s="320"/>
      <c r="C6" s="324" t="s">
        <v>907</v>
      </c>
      <c r="D6" s="324"/>
      <c r="E6" s="324"/>
      <c r="F6" s="324"/>
      <c r="G6" s="324"/>
      <c r="H6" s="324"/>
      <c r="I6" s="324"/>
      <c r="J6" s="324"/>
      <c r="K6" s="322"/>
    </row>
    <row r="7" spans="2:11" s="1" customFormat="1" ht="15" customHeight="1">
      <c r="B7" s="325"/>
      <c r="C7" s="324" t="s">
        <v>908</v>
      </c>
      <c r="D7" s="324"/>
      <c r="E7" s="324"/>
      <c r="F7" s="324"/>
      <c r="G7" s="324"/>
      <c r="H7" s="324"/>
      <c r="I7" s="324"/>
      <c r="J7" s="324"/>
      <c r="K7" s="322"/>
    </row>
    <row r="8" spans="2:11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pans="2:11" s="1" customFormat="1" ht="15" customHeight="1">
      <c r="B9" s="325"/>
      <c r="C9" s="324" t="s">
        <v>909</v>
      </c>
      <c r="D9" s="324"/>
      <c r="E9" s="324"/>
      <c r="F9" s="324"/>
      <c r="G9" s="324"/>
      <c r="H9" s="324"/>
      <c r="I9" s="324"/>
      <c r="J9" s="324"/>
      <c r="K9" s="322"/>
    </row>
    <row r="10" spans="2:11" s="1" customFormat="1" ht="15" customHeight="1">
      <c r="B10" s="325"/>
      <c r="C10" s="324"/>
      <c r="D10" s="324" t="s">
        <v>910</v>
      </c>
      <c r="E10" s="324"/>
      <c r="F10" s="324"/>
      <c r="G10" s="324"/>
      <c r="H10" s="324"/>
      <c r="I10" s="324"/>
      <c r="J10" s="324"/>
      <c r="K10" s="322"/>
    </row>
    <row r="11" spans="2:11" s="1" customFormat="1" ht="15" customHeight="1">
      <c r="B11" s="325"/>
      <c r="C11" s="326"/>
      <c r="D11" s="324" t="s">
        <v>911</v>
      </c>
      <c r="E11" s="324"/>
      <c r="F11" s="324"/>
      <c r="G11" s="324"/>
      <c r="H11" s="324"/>
      <c r="I11" s="324"/>
      <c r="J11" s="324"/>
      <c r="K11" s="322"/>
    </row>
    <row r="12" spans="2:11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pans="2:11" s="1" customFormat="1" ht="15" customHeight="1">
      <c r="B13" s="325"/>
      <c r="C13" s="326"/>
      <c r="D13" s="327" t="s">
        <v>912</v>
      </c>
      <c r="E13" s="324"/>
      <c r="F13" s="324"/>
      <c r="G13" s="324"/>
      <c r="H13" s="324"/>
      <c r="I13" s="324"/>
      <c r="J13" s="324"/>
      <c r="K13" s="322"/>
    </row>
    <row r="14" spans="2:11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pans="2:11" s="1" customFormat="1" ht="15" customHeight="1">
      <c r="B15" s="325"/>
      <c r="C15" s="326"/>
      <c r="D15" s="324" t="s">
        <v>913</v>
      </c>
      <c r="E15" s="324"/>
      <c r="F15" s="324"/>
      <c r="G15" s="324"/>
      <c r="H15" s="324"/>
      <c r="I15" s="324"/>
      <c r="J15" s="324"/>
      <c r="K15" s="322"/>
    </row>
    <row r="16" spans="2:11" s="1" customFormat="1" ht="15" customHeight="1">
      <c r="B16" s="325"/>
      <c r="C16" s="326"/>
      <c r="D16" s="324" t="s">
        <v>914</v>
      </c>
      <c r="E16" s="324"/>
      <c r="F16" s="324"/>
      <c r="G16" s="324"/>
      <c r="H16" s="324"/>
      <c r="I16" s="324"/>
      <c r="J16" s="324"/>
      <c r="K16" s="322"/>
    </row>
    <row r="17" spans="2:11" s="1" customFormat="1" ht="15" customHeight="1">
      <c r="B17" s="325"/>
      <c r="C17" s="326"/>
      <c r="D17" s="324" t="s">
        <v>915</v>
      </c>
      <c r="E17" s="324"/>
      <c r="F17" s="324"/>
      <c r="G17" s="324"/>
      <c r="H17" s="324"/>
      <c r="I17" s="324"/>
      <c r="J17" s="324"/>
      <c r="K17" s="322"/>
    </row>
    <row r="18" spans="2:11" s="1" customFormat="1" ht="15" customHeight="1">
      <c r="B18" s="325"/>
      <c r="C18" s="326"/>
      <c r="D18" s="326"/>
      <c r="E18" s="328" t="s">
        <v>79</v>
      </c>
      <c r="F18" s="324" t="s">
        <v>916</v>
      </c>
      <c r="G18" s="324"/>
      <c r="H18" s="324"/>
      <c r="I18" s="324"/>
      <c r="J18" s="324"/>
      <c r="K18" s="322"/>
    </row>
    <row r="19" spans="2:11" s="1" customFormat="1" ht="15" customHeight="1">
      <c r="B19" s="325"/>
      <c r="C19" s="326"/>
      <c r="D19" s="326"/>
      <c r="E19" s="328" t="s">
        <v>917</v>
      </c>
      <c r="F19" s="324" t="s">
        <v>918</v>
      </c>
      <c r="G19" s="324"/>
      <c r="H19" s="324"/>
      <c r="I19" s="324"/>
      <c r="J19" s="324"/>
      <c r="K19" s="322"/>
    </row>
    <row r="20" spans="2:11" s="1" customFormat="1" ht="15" customHeight="1">
      <c r="B20" s="325"/>
      <c r="C20" s="326"/>
      <c r="D20" s="326"/>
      <c r="E20" s="328" t="s">
        <v>919</v>
      </c>
      <c r="F20" s="324" t="s">
        <v>920</v>
      </c>
      <c r="G20" s="324"/>
      <c r="H20" s="324"/>
      <c r="I20" s="324"/>
      <c r="J20" s="324"/>
      <c r="K20" s="322"/>
    </row>
    <row r="21" spans="2:11" s="1" customFormat="1" ht="15" customHeight="1">
      <c r="B21" s="325"/>
      <c r="C21" s="326"/>
      <c r="D21" s="326"/>
      <c r="E21" s="328" t="s">
        <v>86</v>
      </c>
      <c r="F21" s="324" t="s">
        <v>921</v>
      </c>
      <c r="G21" s="324"/>
      <c r="H21" s="324"/>
      <c r="I21" s="324"/>
      <c r="J21" s="324"/>
      <c r="K21" s="322"/>
    </row>
    <row r="22" spans="2:11" s="1" customFormat="1" ht="15" customHeight="1">
      <c r="B22" s="325"/>
      <c r="C22" s="326"/>
      <c r="D22" s="326"/>
      <c r="E22" s="328" t="s">
        <v>922</v>
      </c>
      <c r="F22" s="324" t="s">
        <v>923</v>
      </c>
      <c r="G22" s="324"/>
      <c r="H22" s="324"/>
      <c r="I22" s="324"/>
      <c r="J22" s="324"/>
      <c r="K22" s="322"/>
    </row>
    <row r="23" spans="2:11" s="1" customFormat="1" ht="15" customHeight="1">
      <c r="B23" s="325"/>
      <c r="C23" s="326"/>
      <c r="D23" s="326"/>
      <c r="E23" s="328" t="s">
        <v>924</v>
      </c>
      <c r="F23" s="324" t="s">
        <v>925</v>
      </c>
      <c r="G23" s="324"/>
      <c r="H23" s="324"/>
      <c r="I23" s="324"/>
      <c r="J23" s="324"/>
      <c r="K23" s="322"/>
    </row>
    <row r="24" spans="2:11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pans="2:11" s="1" customFormat="1" ht="15" customHeight="1">
      <c r="B25" s="325"/>
      <c r="C25" s="324" t="s">
        <v>926</v>
      </c>
      <c r="D25" s="324"/>
      <c r="E25" s="324"/>
      <c r="F25" s="324"/>
      <c r="G25" s="324"/>
      <c r="H25" s="324"/>
      <c r="I25" s="324"/>
      <c r="J25" s="324"/>
      <c r="K25" s="322"/>
    </row>
    <row r="26" spans="2:11" s="1" customFormat="1" ht="15" customHeight="1">
      <c r="B26" s="325"/>
      <c r="C26" s="324" t="s">
        <v>927</v>
      </c>
      <c r="D26" s="324"/>
      <c r="E26" s="324"/>
      <c r="F26" s="324"/>
      <c r="G26" s="324"/>
      <c r="H26" s="324"/>
      <c r="I26" s="324"/>
      <c r="J26" s="324"/>
      <c r="K26" s="322"/>
    </row>
    <row r="27" spans="2:11" s="1" customFormat="1" ht="15" customHeight="1">
      <c r="B27" s="325"/>
      <c r="C27" s="324"/>
      <c r="D27" s="324" t="s">
        <v>928</v>
      </c>
      <c r="E27" s="324"/>
      <c r="F27" s="324"/>
      <c r="G27" s="324"/>
      <c r="H27" s="324"/>
      <c r="I27" s="324"/>
      <c r="J27" s="324"/>
      <c r="K27" s="322"/>
    </row>
    <row r="28" spans="2:11" s="1" customFormat="1" ht="15" customHeight="1">
      <c r="B28" s="325"/>
      <c r="C28" s="326"/>
      <c r="D28" s="324" t="s">
        <v>929</v>
      </c>
      <c r="E28" s="324"/>
      <c r="F28" s="324"/>
      <c r="G28" s="324"/>
      <c r="H28" s="324"/>
      <c r="I28" s="324"/>
      <c r="J28" s="324"/>
      <c r="K28" s="322"/>
    </row>
    <row r="29" spans="2:11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pans="2:11" s="1" customFormat="1" ht="15" customHeight="1">
      <c r="B30" s="325"/>
      <c r="C30" s="326"/>
      <c r="D30" s="324" t="s">
        <v>930</v>
      </c>
      <c r="E30" s="324"/>
      <c r="F30" s="324"/>
      <c r="G30" s="324"/>
      <c r="H30" s="324"/>
      <c r="I30" s="324"/>
      <c r="J30" s="324"/>
      <c r="K30" s="322"/>
    </row>
    <row r="31" spans="2:11" s="1" customFormat="1" ht="15" customHeight="1">
      <c r="B31" s="325"/>
      <c r="C31" s="326"/>
      <c r="D31" s="324" t="s">
        <v>931</v>
      </c>
      <c r="E31" s="324"/>
      <c r="F31" s="324"/>
      <c r="G31" s="324"/>
      <c r="H31" s="324"/>
      <c r="I31" s="324"/>
      <c r="J31" s="324"/>
      <c r="K31" s="322"/>
    </row>
    <row r="32" spans="2:11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pans="2:11" s="1" customFormat="1" ht="15" customHeight="1">
      <c r="B33" s="325"/>
      <c r="C33" s="326"/>
      <c r="D33" s="324" t="s">
        <v>932</v>
      </c>
      <c r="E33" s="324"/>
      <c r="F33" s="324"/>
      <c r="G33" s="324"/>
      <c r="H33" s="324"/>
      <c r="I33" s="324"/>
      <c r="J33" s="324"/>
      <c r="K33" s="322"/>
    </row>
    <row r="34" spans="2:11" s="1" customFormat="1" ht="15" customHeight="1">
      <c r="B34" s="325"/>
      <c r="C34" s="326"/>
      <c r="D34" s="324" t="s">
        <v>933</v>
      </c>
      <c r="E34" s="324"/>
      <c r="F34" s="324"/>
      <c r="G34" s="324"/>
      <c r="H34" s="324"/>
      <c r="I34" s="324"/>
      <c r="J34" s="324"/>
      <c r="K34" s="322"/>
    </row>
    <row r="35" spans="2:11" s="1" customFormat="1" ht="15" customHeight="1">
      <c r="B35" s="325"/>
      <c r="C35" s="326"/>
      <c r="D35" s="324" t="s">
        <v>934</v>
      </c>
      <c r="E35" s="324"/>
      <c r="F35" s="324"/>
      <c r="G35" s="324"/>
      <c r="H35" s="324"/>
      <c r="I35" s="324"/>
      <c r="J35" s="324"/>
      <c r="K35" s="322"/>
    </row>
    <row r="36" spans="2:11" s="1" customFormat="1" ht="15" customHeight="1">
      <c r="B36" s="325"/>
      <c r="C36" s="326"/>
      <c r="D36" s="324"/>
      <c r="E36" s="327" t="s">
        <v>116</v>
      </c>
      <c r="F36" s="324"/>
      <c r="G36" s="324" t="s">
        <v>935</v>
      </c>
      <c r="H36" s="324"/>
      <c r="I36" s="324"/>
      <c r="J36" s="324"/>
      <c r="K36" s="322"/>
    </row>
    <row r="37" spans="2:11" s="1" customFormat="1" ht="30.75" customHeight="1">
      <c r="B37" s="325"/>
      <c r="C37" s="326"/>
      <c r="D37" s="324"/>
      <c r="E37" s="327" t="s">
        <v>936</v>
      </c>
      <c r="F37" s="324"/>
      <c r="G37" s="324" t="s">
        <v>937</v>
      </c>
      <c r="H37" s="324"/>
      <c r="I37" s="324"/>
      <c r="J37" s="324"/>
      <c r="K37" s="322"/>
    </row>
    <row r="38" spans="2:11" s="1" customFormat="1" ht="15" customHeight="1">
      <c r="B38" s="325"/>
      <c r="C38" s="326"/>
      <c r="D38" s="324"/>
      <c r="E38" s="327" t="s">
        <v>53</v>
      </c>
      <c r="F38" s="324"/>
      <c r="G38" s="324" t="s">
        <v>938</v>
      </c>
      <c r="H38" s="324"/>
      <c r="I38" s="324"/>
      <c r="J38" s="324"/>
      <c r="K38" s="322"/>
    </row>
    <row r="39" spans="2:11" s="1" customFormat="1" ht="15" customHeight="1">
      <c r="B39" s="325"/>
      <c r="C39" s="326"/>
      <c r="D39" s="324"/>
      <c r="E39" s="327" t="s">
        <v>54</v>
      </c>
      <c r="F39" s="324"/>
      <c r="G39" s="324" t="s">
        <v>939</v>
      </c>
      <c r="H39" s="324"/>
      <c r="I39" s="324"/>
      <c r="J39" s="324"/>
      <c r="K39" s="322"/>
    </row>
    <row r="40" spans="2:11" s="1" customFormat="1" ht="15" customHeight="1">
      <c r="B40" s="325"/>
      <c r="C40" s="326"/>
      <c r="D40" s="324"/>
      <c r="E40" s="327" t="s">
        <v>117</v>
      </c>
      <c r="F40" s="324"/>
      <c r="G40" s="324" t="s">
        <v>940</v>
      </c>
      <c r="H40" s="324"/>
      <c r="I40" s="324"/>
      <c r="J40" s="324"/>
      <c r="K40" s="322"/>
    </row>
    <row r="41" spans="2:11" s="1" customFormat="1" ht="15" customHeight="1">
      <c r="B41" s="325"/>
      <c r="C41" s="326"/>
      <c r="D41" s="324"/>
      <c r="E41" s="327" t="s">
        <v>118</v>
      </c>
      <c r="F41" s="324"/>
      <c r="G41" s="324" t="s">
        <v>941</v>
      </c>
      <c r="H41" s="324"/>
      <c r="I41" s="324"/>
      <c r="J41" s="324"/>
      <c r="K41" s="322"/>
    </row>
    <row r="42" spans="2:11" s="1" customFormat="1" ht="15" customHeight="1">
      <c r="B42" s="325"/>
      <c r="C42" s="326"/>
      <c r="D42" s="324"/>
      <c r="E42" s="327" t="s">
        <v>942</v>
      </c>
      <c r="F42" s="324"/>
      <c r="G42" s="324" t="s">
        <v>943</v>
      </c>
      <c r="H42" s="324"/>
      <c r="I42" s="324"/>
      <c r="J42" s="324"/>
      <c r="K42" s="322"/>
    </row>
    <row r="43" spans="2:11" s="1" customFormat="1" ht="15" customHeight="1">
      <c r="B43" s="325"/>
      <c r="C43" s="326"/>
      <c r="D43" s="324"/>
      <c r="E43" s="327"/>
      <c r="F43" s="324"/>
      <c r="G43" s="324" t="s">
        <v>944</v>
      </c>
      <c r="H43" s="324"/>
      <c r="I43" s="324"/>
      <c r="J43" s="324"/>
      <c r="K43" s="322"/>
    </row>
    <row r="44" spans="2:11" s="1" customFormat="1" ht="15" customHeight="1">
      <c r="B44" s="325"/>
      <c r="C44" s="326"/>
      <c r="D44" s="324"/>
      <c r="E44" s="327" t="s">
        <v>945</v>
      </c>
      <c r="F44" s="324"/>
      <c r="G44" s="324" t="s">
        <v>946</v>
      </c>
      <c r="H44" s="324"/>
      <c r="I44" s="324"/>
      <c r="J44" s="324"/>
      <c r="K44" s="322"/>
    </row>
    <row r="45" spans="2:11" s="1" customFormat="1" ht="15" customHeight="1">
      <c r="B45" s="325"/>
      <c r="C45" s="326"/>
      <c r="D45" s="324"/>
      <c r="E45" s="327" t="s">
        <v>120</v>
      </c>
      <c r="F45" s="324"/>
      <c r="G45" s="324" t="s">
        <v>947</v>
      </c>
      <c r="H45" s="324"/>
      <c r="I45" s="324"/>
      <c r="J45" s="324"/>
      <c r="K45" s="322"/>
    </row>
    <row r="46" spans="2:11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pans="2:11" s="1" customFormat="1" ht="15" customHeight="1">
      <c r="B47" s="325"/>
      <c r="C47" s="326"/>
      <c r="D47" s="324" t="s">
        <v>948</v>
      </c>
      <c r="E47" s="324"/>
      <c r="F47" s="324"/>
      <c r="G47" s="324"/>
      <c r="H47" s="324"/>
      <c r="I47" s="324"/>
      <c r="J47" s="324"/>
      <c r="K47" s="322"/>
    </row>
    <row r="48" spans="2:11" s="1" customFormat="1" ht="15" customHeight="1">
      <c r="B48" s="325"/>
      <c r="C48" s="326"/>
      <c r="D48" s="326"/>
      <c r="E48" s="324" t="s">
        <v>949</v>
      </c>
      <c r="F48" s="324"/>
      <c r="G48" s="324"/>
      <c r="H48" s="324"/>
      <c r="I48" s="324"/>
      <c r="J48" s="324"/>
      <c r="K48" s="322"/>
    </row>
    <row r="49" spans="2:11" s="1" customFormat="1" ht="15" customHeight="1">
      <c r="B49" s="325"/>
      <c r="C49" s="326"/>
      <c r="D49" s="326"/>
      <c r="E49" s="324" t="s">
        <v>950</v>
      </c>
      <c r="F49" s="324"/>
      <c r="G49" s="324"/>
      <c r="H49" s="324"/>
      <c r="I49" s="324"/>
      <c r="J49" s="324"/>
      <c r="K49" s="322"/>
    </row>
    <row r="50" spans="2:11" s="1" customFormat="1" ht="15" customHeight="1">
      <c r="B50" s="325"/>
      <c r="C50" s="326"/>
      <c r="D50" s="326"/>
      <c r="E50" s="324" t="s">
        <v>951</v>
      </c>
      <c r="F50" s="324"/>
      <c r="G50" s="324"/>
      <c r="H50" s="324"/>
      <c r="I50" s="324"/>
      <c r="J50" s="324"/>
      <c r="K50" s="322"/>
    </row>
    <row r="51" spans="2:11" s="1" customFormat="1" ht="15" customHeight="1">
      <c r="B51" s="325"/>
      <c r="C51" s="326"/>
      <c r="D51" s="324" t="s">
        <v>952</v>
      </c>
      <c r="E51" s="324"/>
      <c r="F51" s="324"/>
      <c r="G51" s="324"/>
      <c r="H51" s="324"/>
      <c r="I51" s="324"/>
      <c r="J51" s="324"/>
      <c r="K51" s="322"/>
    </row>
    <row r="52" spans="2:11" s="1" customFormat="1" ht="25.5" customHeight="1">
      <c r="B52" s="320"/>
      <c r="C52" s="321" t="s">
        <v>953</v>
      </c>
      <c r="D52" s="321"/>
      <c r="E52" s="321"/>
      <c r="F52" s="321"/>
      <c r="G52" s="321"/>
      <c r="H52" s="321"/>
      <c r="I52" s="321"/>
      <c r="J52" s="321"/>
      <c r="K52" s="322"/>
    </row>
    <row r="53" spans="2:11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pans="2:11" s="1" customFormat="1" ht="15" customHeight="1">
      <c r="B54" s="320"/>
      <c r="C54" s="324" t="s">
        <v>954</v>
      </c>
      <c r="D54" s="324"/>
      <c r="E54" s="324"/>
      <c r="F54" s="324"/>
      <c r="G54" s="324"/>
      <c r="H54" s="324"/>
      <c r="I54" s="324"/>
      <c r="J54" s="324"/>
      <c r="K54" s="322"/>
    </row>
    <row r="55" spans="2:11" s="1" customFormat="1" ht="15" customHeight="1">
      <c r="B55" s="320"/>
      <c r="C55" s="324" t="s">
        <v>955</v>
      </c>
      <c r="D55" s="324"/>
      <c r="E55" s="324"/>
      <c r="F55" s="324"/>
      <c r="G55" s="324"/>
      <c r="H55" s="324"/>
      <c r="I55" s="324"/>
      <c r="J55" s="324"/>
      <c r="K55" s="322"/>
    </row>
    <row r="56" spans="2:11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pans="2:11" s="1" customFormat="1" ht="15" customHeight="1">
      <c r="B57" s="320"/>
      <c r="C57" s="324" t="s">
        <v>956</v>
      </c>
      <c r="D57" s="324"/>
      <c r="E57" s="324"/>
      <c r="F57" s="324"/>
      <c r="G57" s="324"/>
      <c r="H57" s="324"/>
      <c r="I57" s="324"/>
      <c r="J57" s="324"/>
      <c r="K57" s="322"/>
    </row>
    <row r="58" spans="2:11" s="1" customFormat="1" ht="15" customHeight="1">
      <c r="B58" s="320"/>
      <c r="C58" s="326"/>
      <c r="D58" s="324" t="s">
        <v>957</v>
      </c>
      <c r="E58" s="324"/>
      <c r="F58" s="324"/>
      <c r="G58" s="324"/>
      <c r="H58" s="324"/>
      <c r="I58" s="324"/>
      <c r="J58" s="324"/>
      <c r="K58" s="322"/>
    </row>
    <row r="59" spans="2:11" s="1" customFormat="1" ht="15" customHeight="1">
      <c r="B59" s="320"/>
      <c r="C59" s="326"/>
      <c r="D59" s="324" t="s">
        <v>958</v>
      </c>
      <c r="E59" s="324"/>
      <c r="F59" s="324"/>
      <c r="G59" s="324"/>
      <c r="H59" s="324"/>
      <c r="I59" s="324"/>
      <c r="J59" s="324"/>
      <c r="K59" s="322"/>
    </row>
    <row r="60" spans="2:11" s="1" customFormat="1" ht="15" customHeight="1">
      <c r="B60" s="320"/>
      <c r="C60" s="326"/>
      <c r="D60" s="324" t="s">
        <v>959</v>
      </c>
      <c r="E60" s="324"/>
      <c r="F60" s="324"/>
      <c r="G60" s="324"/>
      <c r="H60" s="324"/>
      <c r="I60" s="324"/>
      <c r="J60" s="324"/>
      <c r="K60" s="322"/>
    </row>
    <row r="61" spans="2:11" s="1" customFormat="1" ht="15" customHeight="1">
      <c r="B61" s="320"/>
      <c r="C61" s="326"/>
      <c r="D61" s="324" t="s">
        <v>960</v>
      </c>
      <c r="E61" s="324"/>
      <c r="F61" s="324"/>
      <c r="G61" s="324"/>
      <c r="H61" s="324"/>
      <c r="I61" s="324"/>
      <c r="J61" s="324"/>
      <c r="K61" s="322"/>
    </row>
    <row r="62" spans="2:11" s="1" customFormat="1" ht="15" customHeight="1">
      <c r="B62" s="320"/>
      <c r="C62" s="326"/>
      <c r="D62" s="329" t="s">
        <v>961</v>
      </c>
      <c r="E62" s="329"/>
      <c r="F62" s="329"/>
      <c r="G62" s="329"/>
      <c r="H62" s="329"/>
      <c r="I62" s="329"/>
      <c r="J62" s="329"/>
      <c r="K62" s="322"/>
    </row>
    <row r="63" spans="2:11" s="1" customFormat="1" ht="15" customHeight="1">
      <c r="B63" s="320"/>
      <c r="C63" s="326"/>
      <c r="D63" s="324" t="s">
        <v>962</v>
      </c>
      <c r="E63" s="324"/>
      <c r="F63" s="324"/>
      <c r="G63" s="324"/>
      <c r="H63" s="324"/>
      <c r="I63" s="324"/>
      <c r="J63" s="324"/>
      <c r="K63" s="322"/>
    </row>
    <row r="64" spans="2:11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pans="2:11" s="1" customFormat="1" ht="15" customHeight="1">
      <c r="B65" s="320"/>
      <c r="C65" s="326"/>
      <c r="D65" s="324" t="s">
        <v>963</v>
      </c>
      <c r="E65" s="324"/>
      <c r="F65" s="324"/>
      <c r="G65" s="324"/>
      <c r="H65" s="324"/>
      <c r="I65" s="324"/>
      <c r="J65" s="324"/>
      <c r="K65" s="322"/>
    </row>
    <row r="66" spans="2:11" s="1" customFormat="1" ht="15" customHeight="1">
      <c r="B66" s="320"/>
      <c r="C66" s="326"/>
      <c r="D66" s="329" t="s">
        <v>964</v>
      </c>
      <c r="E66" s="329"/>
      <c r="F66" s="329"/>
      <c r="G66" s="329"/>
      <c r="H66" s="329"/>
      <c r="I66" s="329"/>
      <c r="J66" s="329"/>
      <c r="K66" s="322"/>
    </row>
    <row r="67" spans="2:11" s="1" customFormat="1" ht="15" customHeight="1">
      <c r="B67" s="320"/>
      <c r="C67" s="326"/>
      <c r="D67" s="324" t="s">
        <v>965</v>
      </c>
      <c r="E67" s="324"/>
      <c r="F67" s="324"/>
      <c r="G67" s="324"/>
      <c r="H67" s="324"/>
      <c r="I67" s="324"/>
      <c r="J67" s="324"/>
      <c r="K67" s="322"/>
    </row>
    <row r="68" spans="2:11" s="1" customFormat="1" ht="15" customHeight="1">
      <c r="B68" s="320"/>
      <c r="C68" s="326"/>
      <c r="D68" s="324" t="s">
        <v>966</v>
      </c>
      <c r="E68" s="324"/>
      <c r="F68" s="324"/>
      <c r="G68" s="324"/>
      <c r="H68" s="324"/>
      <c r="I68" s="324"/>
      <c r="J68" s="324"/>
      <c r="K68" s="322"/>
    </row>
    <row r="69" spans="2:11" s="1" customFormat="1" ht="15" customHeight="1">
      <c r="B69" s="320"/>
      <c r="C69" s="326"/>
      <c r="D69" s="324" t="s">
        <v>967</v>
      </c>
      <c r="E69" s="324"/>
      <c r="F69" s="324"/>
      <c r="G69" s="324"/>
      <c r="H69" s="324"/>
      <c r="I69" s="324"/>
      <c r="J69" s="324"/>
      <c r="K69" s="322"/>
    </row>
    <row r="70" spans="2:11" s="1" customFormat="1" ht="15" customHeight="1">
      <c r="B70" s="320"/>
      <c r="C70" s="326"/>
      <c r="D70" s="324" t="s">
        <v>968</v>
      </c>
      <c r="E70" s="324"/>
      <c r="F70" s="324"/>
      <c r="G70" s="324"/>
      <c r="H70" s="324"/>
      <c r="I70" s="324"/>
      <c r="J70" s="324"/>
      <c r="K70" s="322"/>
    </row>
    <row r="71" spans="2:1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pans="2:11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pans="2:11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2:11" s="1" customFormat="1" ht="45" customHeight="1">
      <c r="B75" s="339"/>
      <c r="C75" s="340" t="s">
        <v>969</v>
      </c>
      <c r="D75" s="340"/>
      <c r="E75" s="340"/>
      <c r="F75" s="340"/>
      <c r="G75" s="340"/>
      <c r="H75" s="340"/>
      <c r="I75" s="340"/>
      <c r="J75" s="340"/>
      <c r="K75" s="341"/>
    </row>
    <row r="76" spans="2:11" s="1" customFormat="1" ht="17.25" customHeight="1">
      <c r="B76" s="339"/>
      <c r="C76" s="342" t="s">
        <v>970</v>
      </c>
      <c r="D76" s="342"/>
      <c r="E76" s="342"/>
      <c r="F76" s="342" t="s">
        <v>971</v>
      </c>
      <c r="G76" s="343"/>
      <c r="H76" s="342" t="s">
        <v>54</v>
      </c>
      <c r="I76" s="342" t="s">
        <v>57</v>
      </c>
      <c r="J76" s="342" t="s">
        <v>972</v>
      </c>
      <c r="K76" s="341"/>
    </row>
    <row r="77" spans="2:11" s="1" customFormat="1" ht="17.25" customHeight="1">
      <c r="B77" s="339"/>
      <c r="C77" s="344" t="s">
        <v>973</v>
      </c>
      <c r="D77" s="344"/>
      <c r="E77" s="344"/>
      <c r="F77" s="345" t="s">
        <v>974</v>
      </c>
      <c r="G77" s="346"/>
      <c r="H77" s="344"/>
      <c r="I77" s="344"/>
      <c r="J77" s="344" t="s">
        <v>975</v>
      </c>
      <c r="K77" s="341"/>
    </row>
    <row r="78" spans="2:11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pans="2:11" s="1" customFormat="1" ht="15" customHeight="1">
      <c r="B79" s="339"/>
      <c r="C79" s="327" t="s">
        <v>53</v>
      </c>
      <c r="D79" s="349"/>
      <c r="E79" s="349"/>
      <c r="F79" s="350" t="s">
        <v>89</v>
      </c>
      <c r="G79" s="351"/>
      <c r="H79" s="327" t="s">
        <v>976</v>
      </c>
      <c r="I79" s="327" t="s">
        <v>977</v>
      </c>
      <c r="J79" s="327">
        <v>20</v>
      </c>
      <c r="K79" s="341"/>
    </row>
    <row r="80" spans="2:11" s="1" customFormat="1" ht="15" customHeight="1">
      <c r="B80" s="339"/>
      <c r="C80" s="327" t="s">
        <v>978</v>
      </c>
      <c r="D80" s="327"/>
      <c r="E80" s="327"/>
      <c r="F80" s="350" t="s">
        <v>89</v>
      </c>
      <c r="G80" s="351"/>
      <c r="H80" s="327" t="s">
        <v>979</v>
      </c>
      <c r="I80" s="327" t="s">
        <v>977</v>
      </c>
      <c r="J80" s="327">
        <v>120</v>
      </c>
      <c r="K80" s="341"/>
    </row>
    <row r="81" spans="2:11" s="1" customFormat="1" ht="15" customHeight="1">
      <c r="B81" s="352"/>
      <c r="C81" s="327" t="s">
        <v>980</v>
      </c>
      <c r="D81" s="327"/>
      <c r="E81" s="327"/>
      <c r="F81" s="350" t="s">
        <v>981</v>
      </c>
      <c r="G81" s="351"/>
      <c r="H81" s="327" t="s">
        <v>982</v>
      </c>
      <c r="I81" s="327" t="s">
        <v>977</v>
      </c>
      <c r="J81" s="327">
        <v>50</v>
      </c>
      <c r="K81" s="341"/>
    </row>
    <row r="82" spans="2:11" s="1" customFormat="1" ht="15" customHeight="1">
      <c r="B82" s="352"/>
      <c r="C82" s="327" t="s">
        <v>983</v>
      </c>
      <c r="D82" s="327"/>
      <c r="E82" s="327"/>
      <c r="F82" s="350" t="s">
        <v>89</v>
      </c>
      <c r="G82" s="351"/>
      <c r="H82" s="327" t="s">
        <v>984</v>
      </c>
      <c r="I82" s="327" t="s">
        <v>985</v>
      </c>
      <c r="J82" s="327"/>
      <c r="K82" s="341"/>
    </row>
    <row r="83" spans="2:11" s="1" customFormat="1" ht="15" customHeight="1">
      <c r="B83" s="352"/>
      <c r="C83" s="353" t="s">
        <v>986</v>
      </c>
      <c r="D83" s="353"/>
      <c r="E83" s="353"/>
      <c r="F83" s="354" t="s">
        <v>981</v>
      </c>
      <c r="G83" s="353"/>
      <c r="H83" s="353" t="s">
        <v>987</v>
      </c>
      <c r="I83" s="353" t="s">
        <v>977</v>
      </c>
      <c r="J83" s="353">
        <v>15</v>
      </c>
      <c r="K83" s="341"/>
    </row>
    <row r="84" spans="2:11" s="1" customFormat="1" ht="15" customHeight="1">
      <c r="B84" s="352"/>
      <c r="C84" s="353" t="s">
        <v>988</v>
      </c>
      <c r="D84" s="353"/>
      <c r="E84" s="353"/>
      <c r="F84" s="354" t="s">
        <v>981</v>
      </c>
      <c r="G84" s="353"/>
      <c r="H84" s="353" t="s">
        <v>989</v>
      </c>
      <c r="I84" s="353" t="s">
        <v>977</v>
      </c>
      <c r="J84" s="353">
        <v>15</v>
      </c>
      <c r="K84" s="341"/>
    </row>
    <row r="85" spans="2:11" s="1" customFormat="1" ht="15" customHeight="1">
      <c r="B85" s="352"/>
      <c r="C85" s="353" t="s">
        <v>990</v>
      </c>
      <c r="D85" s="353"/>
      <c r="E85" s="353"/>
      <c r="F85" s="354" t="s">
        <v>981</v>
      </c>
      <c r="G85" s="353"/>
      <c r="H85" s="353" t="s">
        <v>991</v>
      </c>
      <c r="I85" s="353" t="s">
        <v>977</v>
      </c>
      <c r="J85" s="353">
        <v>20</v>
      </c>
      <c r="K85" s="341"/>
    </row>
    <row r="86" spans="2:11" s="1" customFormat="1" ht="15" customHeight="1">
      <c r="B86" s="352"/>
      <c r="C86" s="353" t="s">
        <v>992</v>
      </c>
      <c r="D86" s="353"/>
      <c r="E86" s="353"/>
      <c r="F86" s="354" t="s">
        <v>981</v>
      </c>
      <c r="G86" s="353"/>
      <c r="H86" s="353" t="s">
        <v>993</v>
      </c>
      <c r="I86" s="353" t="s">
        <v>977</v>
      </c>
      <c r="J86" s="353">
        <v>20</v>
      </c>
      <c r="K86" s="341"/>
    </row>
    <row r="87" spans="2:11" s="1" customFormat="1" ht="15" customHeight="1">
      <c r="B87" s="352"/>
      <c r="C87" s="327" t="s">
        <v>994</v>
      </c>
      <c r="D87" s="327"/>
      <c r="E87" s="327"/>
      <c r="F87" s="350" t="s">
        <v>981</v>
      </c>
      <c r="G87" s="351"/>
      <c r="H87" s="327" t="s">
        <v>995</v>
      </c>
      <c r="I87" s="327" t="s">
        <v>977</v>
      </c>
      <c r="J87" s="327">
        <v>50</v>
      </c>
      <c r="K87" s="341"/>
    </row>
    <row r="88" spans="2:11" s="1" customFormat="1" ht="15" customHeight="1">
      <c r="B88" s="352"/>
      <c r="C88" s="327" t="s">
        <v>996</v>
      </c>
      <c r="D88" s="327"/>
      <c r="E88" s="327"/>
      <c r="F88" s="350" t="s">
        <v>981</v>
      </c>
      <c r="G88" s="351"/>
      <c r="H88" s="327" t="s">
        <v>997</v>
      </c>
      <c r="I88" s="327" t="s">
        <v>977</v>
      </c>
      <c r="J88" s="327">
        <v>20</v>
      </c>
      <c r="K88" s="341"/>
    </row>
    <row r="89" spans="2:11" s="1" customFormat="1" ht="15" customHeight="1">
      <c r="B89" s="352"/>
      <c r="C89" s="327" t="s">
        <v>998</v>
      </c>
      <c r="D89" s="327"/>
      <c r="E89" s="327"/>
      <c r="F89" s="350" t="s">
        <v>981</v>
      </c>
      <c r="G89" s="351"/>
      <c r="H89" s="327" t="s">
        <v>999</v>
      </c>
      <c r="I89" s="327" t="s">
        <v>977</v>
      </c>
      <c r="J89" s="327">
        <v>20</v>
      </c>
      <c r="K89" s="341"/>
    </row>
    <row r="90" spans="2:11" s="1" customFormat="1" ht="15" customHeight="1">
      <c r="B90" s="352"/>
      <c r="C90" s="327" t="s">
        <v>1000</v>
      </c>
      <c r="D90" s="327"/>
      <c r="E90" s="327"/>
      <c r="F90" s="350" t="s">
        <v>981</v>
      </c>
      <c r="G90" s="351"/>
      <c r="H90" s="327" t="s">
        <v>1001</v>
      </c>
      <c r="I90" s="327" t="s">
        <v>977</v>
      </c>
      <c r="J90" s="327">
        <v>50</v>
      </c>
      <c r="K90" s="341"/>
    </row>
    <row r="91" spans="2:11" s="1" customFormat="1" ht="15" customHeight="1">
      <c r="B91" s="352"/>
      <c r="C91" s="327" t="s">
        <v>1002</v>
      </c>
      <c r="D91" s="327"/>
      <c r="E91" s="327"/>
      <c r="F91" s="350" t="s">
        <v>981</v>
      </c>
      <c r="G91" s="351"/>
      <c r="H91" s="327" t="s">
        <v>1002</v>
      </c>
      <c r="I91" s="327" t="s">
        <v>977</v>
      </c>
      <c r="J91" s="327">
        <v>50</v>
      </c>
      <c r="K91" s="341"/>
    </row>
    <row r="92" spans="2:11" s="1" customFormat="1" ht="15" customHeight="1">
      <c r="B92" s="352"/>
      <c r="C92" s="327" t="s">
        <v>1003</v>
      </c>
      <c r="D92" s="327"/>
      <c r="E92" s="327"/>
      <c r="F92" s="350" t="s">
        <v>981</v>
      </c>
      <c r="G92" s="351"/>
      <c r="H92" s="327" t="s">
        <v>1004</v>
      </c>
      <c r="I92" s="327" t="s">
        <v>977</v>
      </c>
      <c r="J92" s="327">
        <v>255</v>
      </c>
      <c r="K92" s="341"/>
    </row>
    <row r="93" spans="2:11" s="1" customFormat="1" ht="15" customHeight="1">
      <c r="B93" s="352"/>
      <c r="C93" s="327" t="s">
        <v>1005</v>
      </c>
      <c r="D93" s="327"/>
      <c r="E93" s="327"/>
      <c r="F93" s="350" t="s">
        <v>89</v>
      </c>
      <c r="G93" s="351"/>
      <c r="H93" s="327" t="s">
        <v>1006</v>
      </c>
      <c r="I93" s="327" t="s">
        <v>1007</v>
      </c>
      <c r="J93" s="327"/>
      <c r="K93" s="341"/>
    </row>
    <row r="94" spans="2:11" s="1" customFormat="1" ht="15" customHeight="1">
      <c r="B94" s="352"/>
      <c r="C94" s="327" t="s">
        <v>1008</v>
      </c>
      <c r="D94" s="327"/>
      <c r="E94" s="327"/>
      <c r="F94" s="350" t="s">
        <v>89</v>
      </c>
      <c r="G94" s="351"/>
      <c r="H94" s="327" t="s">
        <v>1009</v>
      </c>
      <c r="I94" s="327" t="s">
        <v>1010</v>
      </c>
      <c r="J94" s="327"/>
      <c r="K94" s="341"/>
    </row>
    <row r="95" spans="2:11" s="1" customFormat="1" ht="15" customHeight="1">
      <c r="B95" s="352"/>
      <c r="C95" s="327" t="s">
        <v>1011</v>
      </c>
      <c r="D95" s="327"/>
      <c r="E95" s="327"/>
      <c r="F95" s="350" t="s">
        <v>89</v>
      </c>
      <c r="G95" s="351"/>
      <c r="H95" s="327" t="s">
        <v>1011</v>
      </c>
      <c r="I95" s="327" t="s">
        <v>1010</v>
      </c>
      <c r="J95" s="327"/>
      <c r="K95" s="341"/>
    </row>
    <row r="96" spans="2:11" s="1" customFormat="1" ht="15" customHeight="1">
      <c r="B96" s="352"/>
      <c r="C96" s="327" t="s">
        <v>38</v>
      </c>
      <c r="D96" s="327"/>
      <c r="E96" s="327"/>
      <c r="F96" s="350" t="s">
        <v>89</v>
      </c>
      <c r="G96" s="351"/>
      <c r="H96" s="327" t="s">
        <v>1012</v>
      </c>
      <c r="I96" s="327" t="s">
        <v>1010</v>
      </c>
      <c r="J96" s="327"/>
      <c r="K96" s="341"/>
    </row>
    <row r="97" spans="2:11" s="1" customFormat="1" ht="15" customHeight="1">
      <c r="B97" s="352"/>
      <c r="C97" s="327" t="s">
        <v>48</v>
      </c>
      <c r="D97" s="327"/>
      <c r="E97" s="327"/>
      <c r="F97" s="350" t="s">
        <v>89</v>
      </c>
      <c r="G97" s="351"/>
      <c r="H97" s="327" t="s">
        <v>1013</v>
      </c>
      <c r="I97" s="327" t="s">
        <v>1010</v>
      </c>
      <c r="J97" s="327"/>
      <c r="K97" s="341"/>
    </row>
    <row r="98" spans="2:11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pans="2:11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pans="2:11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2:1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pans="2:11" s="1" customFormat="1" ht="45" customHeight="1">
      <c r="B102" s="339"/>
      <c r="C102" s="340" t="s">
        <v>1014</v>
      </c>
      <c r="D102" s="340"/>
      <c r="E102" s="340"/>
      <c r="F102" s="340"/>
      <c r="G102" s="340"/>
      <c r="H102" s="340"/>
      <c r="I102" s="340"/>
      <c r="J102" s="340"/>
      <c r="K102" s="341"/>
    </row>
    <row r="103" spans="2:11" s="1" customFormat="1" ht="17.25" customHeight="1">
      <c r="B103" s="339"/>
      <c r="C103" s="342" t="s">
        <v>970</v>
      </c>
      <c r="D103" s="342"/>
      <c r="E103" s="342"/>
      <c r="F103" s="342" t="s">
        <v>971</v>
      </c>
      <c r="G103" s="343"/>
      <c r="H103" s="342" t="s">
        <v>54</v>
      </c>
      <c r="I103" s="342" t="s">
        <v>57</v>
      </c>
      <c r="J103" s="342" t="s">
        <v>972</v>
      </c>
      <c r="K103" s="341"/>
    </row>
    <row r="104" spans="2:11" s="1" customFormat="1" ht="17.25" customHeight="1">
      <c r="B104" s="339"/>
      <c r="C104" s="344" t="s">
        <v>973</v>
      </c>
      <c r="D104" s="344"/>
      <c r="E104" s="344"/>
      <c r="F104" s="345" t="s">
        <v>974</v>
      </c>
      <c r="G104" s="346"/>
      <c r="H104" s="344"/>
      <c r="I104" s="344"/>
      <c r="J104" s="344" t="s">
        <v>975</v>
      </c>
      <c r="K104" s="341"/>
    </row>
    <row r="105" spans="2:11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pans="2:11" s="1" customFormat="1" ht="15" customHeight="1">
      <c r="B106" s="339"/>
      <c r="C106" s="327" t="s">
        <v>53</v>
      </c>
      <c r="D106" s="349"/>
      <c r="E106" s="349"/>
      <c r="F106" s="350" t="s">
        <v>89</v>
      </c>
      <c r="G106" s="327"/>
      <c r="H106" s="327" t="s">
        <v>1015</v>
      </c>
      <c r="I106" s="327" t="s">
        <v>977</v>
      </c>
      <c r="J106" s="327">
        <v>20</v>
      </c>
      <c r="K106" s="341"/>
    </row>
    <row r="107" spans="2:11" s="1" customFormat="1" ht="15" customHeight="1">
      <c r="B107" s="339"/>
      <c r="C107" s="327" t="s">
        <v>978</v>
      </c>
      <c r="D107" s="327"/>
      <c r="E107" s="327"/>
      <c r="F107" s="350" t="s">
        <v>89</v>
      </c>
      <c r="G107" s="327"/>
      <c r="H107" s="327" t="s">
        <v>1015</v>
      </c>
      <c r="I107" s="327" t="s">
        <v>977</v>
      </c>
      <c r="J107" s="327">
        <v>120</v>
      </c>
      <c r="K107" s="341"/>
    </row>
    <row r="108" spans="2:11" s="1" customFormat="1" ht="15" customHeight="1">
      <c r="B108" s="352"/>
      <c r="C108" s="327" t="s">
        <v>980</v>
      </c>
      <c r="D108" s="327"/>
      <c r="E108" s="327"/>
      <c r="F108" s="350" t="s">
        <v>981</v>
      </c>
      <c r="G108" s="327"/>
      <c r="H108" s="327" t="s">
        <v>1015</v>
      </c>
      <c r="I108" s="327" t="s">
        <v>977</v>
      </c>
      <c r="J108" s="327">
        <v>50</v>
      </c>
      <c r="K108" s="341"/>
    </row>
    <row r="109" spans="2:11" s="1" customFormat="1" ht="15" customHeight="1">
      <c r="B109" s="352"/>
      <c r="C109" s="327" t="s">
        <v>983</v>
      </c>
      <c r="D109" s="327"/>
      <c r="E109" s="327"/>
      <c r="F109" s="350" t="s">
        <v>89</v>
      </c>
      <c r="G109" s="327"/>
      <c r="H109" s="327" t="s">
        <v>1015</v>
      </c>
      <c r="I109" s="327" t="s">
        <v>985</v>
      </c>
      <c r="J109" s="327"/>
      <c r="K109" s="341"/>
    </row>
    <row r="110" spans="2:11" s="1" customFormat="1" ht="15" customHeight="1">
      <c r="B110" s="352"/>
      <c r="C110" s="327" t="s">
        <v>994</v>
      </c>
      <c r="D110" s="327"/>
      <c r="E110" s="327"/>
      <c r="F110" s="350" t="s">
        <v>981</v>
      </c>
      <c r="G110" s="327"/>
      <c r="H110" s="327" t="s">
        <v>1015</v>
      </c>
      <c r="I110" s="327" t="s">
        <v>977</v>
      </c>
      <c r="J110" s="327">
        <v>50</v>
      </c>
      <c r="K110" s="341"/>
    </row>
    <row r="111" spans="2:11" s="1" customFormat="1" ht="15" customHeight="1">
      <c r="B111" s="352"/>
      <c r="C111" s="327" t="s">
        <v>1002</v>
      </c>
      <c r="D111" s="327"/>
      <c r="E111" s="327"/>
      <c r="F111" s="350" t="s">
        <v>981</v>
      </c>
      <c r="G111" s="327"/>
      <c r="H111" s="327" t="s">
        <v>1015</v>
      </c>
      <c r="I111" s="327" t="s">
        <v>977</v>
      </c>
      <c r="J111" s="327">
        <v>50</v>
      </c>
      <c r="K111" s="341"/>
    </row>
    <row r="112" spans="2:11" s="1" customFormat="1" ht="15" customHeight="1">
      <c r="B112" s="352"/>
      <c r="C112" s="327" t="s">
        <v>1000</v>
      </c>
      <c r="D112" s="327"/>
      <c r="E112" s="327"/>
      <c r="F112" s="350" t="s">
        <v>981</v>
      </c>
      <c r="G112" s="327"/>
      <c r="H112" s="327" t="s">
        <v>1015</v>
      </c>
      <c r="I112" s="327" t="s">
        <v>977</v>
      </c>
      <c r="J112" s="327">
        <v>50</v>
      </c>
      <c r="K112" s="341"/>
    </row>
    <row r="113" spans="2:11" s="1" customFormat="1" ht="15" customHeight="1">
      <c r="B113" s="352"/>
      <c r="C113" s="327" t="s">
        <v>53</v>
      </c>
      <c r="D113" s="327"/>
      <c r="E113" s="327"/>
      <c r="F113" s="350" t="s">
        <v>89</v>
      </c>
      <c r="G113" s="327"/>
      <c r="H113" s="327" t="s">
        <v>1016</v>
      </c>
      <c r="I113" s="327" t="s">
        <v>977</v>
      </c>
      <c r="J113" s="327">
        <v>20</v>
      </c>
      <c r="K113" s="341"/>
    </row>
    <row r="114" spans="2:11" s="1" customFormat="1" ht="15" customHeight="1">
      <c r="B114" s="352"/>
      <c r="C114" s="327" t="s">
        <v>1017</v>
      </c>
      <c r="D114" s="327"/>
      <c r="E114" s="327"/>
      <c r="F114" s="350" t="s">
        <v>89</v>
      </c>
      <c r="G114" s="327"/>
      <c r="H114" s="327" t="s">
        <v>1018</v>
      </c>
      <c r="I114" s="327" t="s">
        <v>977</v>
      </c>
      <c r="J114" s="327">
        <v>120</v>
      </c>
      <c r="K114" s="341"/>
    </row>
    <row r="115" spans="2:11" s="1" customFormat="1" ht="15" customHeight="1">
      <c r="B115" s="352"/>
      <c r="C115" s="327" t="s">
        <v>38</v>
      </c>
      <c r="D115" s="327"/>
      <c r="E115" s="327"/>
      <c r="F115" s="350" t="s">
        <v>89</v>
      </c>
      <c r="G115" s="327"/>
      <c r="H115" s="327" t="s">
        <v>1019</v>
      </c>
      <c r="I115" s="327" t="s">
        <v>1010</v>
      </c>
      <c r="J115" s="327"/>
      <c r="K115" s="341"/>
    </row>
    <row r="116" spans="2:11" s="1" customFormat="1" ht="15" customHeight="1">
      <c r="B116" s="352"/>
      <c r="C116" s="327" t="s">
        <v>48</v>
      </c>
      <c r="D116" s="327"/>
      <c r="E116" s="327"/>
      <c r="F116" s="350" t="s">
        <v>89</v>
      </c>
      <c r="G116" s="327"/>
      <c r="H116" s="327" t="s">
        <v>1020</v>
      </c>
      <c r="I116" s="327" t="s">
        <v>1010</v>
      </c>
      <c r="J116" s="327"/>
      <c r="K116" s="341"/>
    </row>
    <row r="117" spans="2:11" s="1" customFormat="1" ht="15" customHeight="1">
      <c r="B117" s="352"/>
      <c r="C117" s="327" t="s">
        <v>57</v>
      </c>
      <c r="D117" s="327"/>
      <c r="E117" s="327"/>
      <c r="F117" s="350" t="s">
        <v>89</v>
      </c>
      <c r="G117" s="327"/>
      <c r="H117" s="327" t="s">
        <v>1021</v>
      </c>
      <c r="I117" s="327" t="s">
        <v>1022</v>
      </c>
      <c r="J117" s="327"/>
      <c r="K117" s="341"/>
    </row>
    <row r="118" spans="2:11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pans="2:11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pans="2:11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2:1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pans="2:11" s="1" customFormat="1" ht="45" customHeight="1">
      <c r="B122" s="368"/>
      <c r="C122" s="318" t="s">
        <v>1023</v>
      </c>
      <c r="D122" s="318"/>
      <c r="E122" s="318"/>
      <c r="F122" s="318"/>
      <c r="G122" s="318"/>
      <c r="H122" s="318"/>
      <c r="I122" s="318"/>
      <c r="J122" s="318"/>
      <c r="K122" s="369"/>
    </row>
    <row r="123" spans="2:11" s="1" customFormat="1" ht="17.25" customHeight="1">
      <c r="B123" s="370"/>
      <c r="C123" s="342" t="s">
        <v>970</v>
      </c>
      <c r="D123" s="342"/>
      <c r="E123" s="342"/>
      <c r="F123" s="342" t="s">
        <v>971</v>
      </c>
      <c r="G123" s="343"/>
      <c r="H123" s="342" t="s">
        <v>54</v>
      </c>
      <c r="I123" s="342" t="s">
        <v>57</v>
      </c>
      <c r="J123" s="342" t="s">
        <v>972</v>
      </c>
      <c r="K123" s="371"/>
    </row>
    <row r="124" spans="2:11" s="1" customFormat="1" ht="17.25" customHeight="1">
      <c r="B124" s="370"/>
      <c r="C124" s="344" t="s">
        <v>973</v>
      </c>
      <c r="D124" s="344"/>
      <c r="E124" s="344"/>
      <c r="F124" s="345" t="s">
        <v>974</v>
      </c>
      <c r="G124" s="346"/>
      <c r="H124" s="344"/>
      <c r="I124" s="344"/>
      <c r="J124" s="344" t="s">
        <v>975</v>
      </c>
      <c r="K124" s="371"/>
    </row>
    <row r="125" spans="2:11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pans="2:11" s="1" customFormat="1" ht="15" customHeight="1">
      <c r="B126" s="372"/>
      <c r="C126" s="327" t="s">
        <v>978</v>
      </c>
      <c r="D126" s="349"/>
      <c r="E126" s="349"/>
      <c r="F126" s="350" t="s">
        <v>89</v>
      </c>
      <c r="G126" s="327"/>
      <c r="H126" s="327" t="s">
        <v>1015</v>
      </c>
      <c r="I126" s="327" t="s">
        <v>977</v>
      </c>
      <c r="J126" s="327">
        <v>120</v>
      </c>
      <c r="K126" s="375"/>
    </row>
    <row r="127" spans="2:11" s="1" customFormat="1" ht="15" customHeight="1">
      <c r="B127" s="372"/>
      <c r="C127" s="327" t="s">
        <v>1024</v>
      </c>
      <c r="D127" s="327"/>
      <c r="E127" s="327"/>
      <c r="F127" s="350" t="s">
        <v>89</v>
      </c>
      <c r="G127" s="327"/>
      <c r="H127" s="327" t="s">
        <v>1025</v>
      </c>
      <c r="I127" s="327" t="s">
        <v>977</v>
      </c>
      <c r="J127" s="327" t="s">
        <v>1026</v>
      </c>
      <c r="K127" s="375"/>
    </row>
    <row r="128" spans="2:11" s="1" customFormat="1" ht="15" customHeight="1">
      <c r="B128" s="372"/>
      <c r="C128" s="327" t="s">
        <v>924</v>
      </c>
      <c r="D128" s="327"/>
      <c r="E128" s="327"/>
      <c r="F128" s="350" t="s">
        <v>89</v>
      </c>
      <c r="G128" s="327"/>
      <c r="H128" s="327" t="s">
        <v>1027</v>
      </c>
      <c r="I128" s="327" t="s">
        <v>977</v>
      </c>
      <c r="J128" s="327" t="s">
        <v>1026</v>
      </c>
      <c r="K128" s="375"/>
    </row>
    <row r="129" spans="2:11" s="1" customFormat="1" ht="15" customHeight="1">
      <c r="B129" s="372"/>
      <c r="C129" s="327" t="s">
        <v>986</v>
      </c>
      <c r="D129" s="327"/>
      <c r="E129" s="327"/>
      <c r="F129" s="350" t="s">
        <v>981</v>
      </c>
      <c r="G129" s="327"/>
      <c r="H129" s="327" t="s">
        <v>987</v>
      </c>
      <c r="I129" s="327" t="s">
        <v>977</v>
      </c>
      <c r="J129" s="327">
        <v>15</v>
      </c>
      <c r="K129" s="375"/>
    </row>
    <row r="130" spans="2:11" s="1" customFormat="1" ht="15" customHeight="1">
      <c r="B130" s="372"/>
      <c r="C130" s="353" t="s">
        <v>988</v>
      </c>
      <c r="D130" s="353"/>
      <c r="E130" s="353"/>
      <c r="F130" s="354" t="s">
        <v>981</v>
      </c>
      <c r="G130" s="353"/>
      <c r="H130" s="353" t="s">
        <v>989</v>
      </c>
      <c r="I130" s="353" t="s">
        <v>977</v>
      </c>
      <c r="J130" s="353">
        <v>15</v>
      </c>
      <c r="K130" s="375"/>
    </row>
    <row r="131" spans="2:11" s="1" customFormat="1" ht="15" customHeight="1">
      <c r="B131" s="372"/>
      <c r="C131" s="353" t="s">
        <v>990</v>
      </c>
      <c r="D131" s="353"/>
      <c r="E131" s="353"/>
      <c r="F131" s="354" t="s">
        <v>981</v>
      </c>
      <c r="G131" s="353"/>
      <c r="H131" s="353" t="s">
        <v>991</v>
      </c>
      <c r="I131" s="353" t="s">
        <v>977</v>
      </c>
      <c r="J131" s="353">
        <v>20</v>
      </c>
      <c r="K131" s="375"/>
    </row>
    <row r="132" spans="2:11" s="1" customFormat="1" ht="15" customHeight="1">
      <c r="B132" s="372"/>
      <c r="C132" s="353" t="s">
        <v>992</v>
      </c>
      <c r="D132" s="353"/>
      <c r="E132" s="353"/>
      <c r="F132" s="354" t="s">
        <v>981</v>
      </c>
      <c r="G132" s="353"/>
      <c r="H132" s="353" t="s">
        <v>993</v>
      </c>
      <c r="I132" s="353" t="s">
        <v>977</v>
      </c>
      <c r="J132" s="353">
        <v>20</v>
      </c>
      <c r="K132" s="375"/>
    </row>
    <row r="133" spans="2:11" s="1" customFormat="1" ht="15" customHeight="1">
      <c r="B133" s="372"/>
      <c r="C133" s="327" t="s">
        <v>980</v>
      </c>
      <c r="D133" s="327"/>
      <c r="E133" s="327"/>
      <c r="F133" s="350" t="s">
        <v>981</v>
      </c>
      <c r="G133" s="327"/>
      <c r="H133" s="327" t="s">
        <v>1015</v>
      </c>
      <c r="I133" s="327" t="s">
        <v>977</v>
      </c>
      <c r="J133" s="327">
        <v>50</v>
      </c>
      <c r="K133" s="375"/>
    </row>
    <row r="134" spans="2:11" s="1" customFormat="1" ht="15" customHeight="1">
      <c r="B134" s="372"/>
      <c r="C134" s="327" t="s">
        <v>994</v>
      </c>
      <c r="D134" s="327"/>
      <c r="E134" s="327"/>
      <c r="F134" s="350" t="s">
        <v>981</v>
      </c>
      <c r="G134" s="327"/>
      <c r="H134" s="327" t="s">
        <v>1015</v>
      </c>
      <c r="I134" s="327" t="s">
        <v>977</v>
      </c>
      <c r="J134" s="327">
        <v>50</v>
      </c>
      <c r="K134" s="375"/>
    </row>
    <row r="135" spans="2:11" s="1" customFormat="1" ht="15" customHeight="1">
      <c r="B135" s="372"/>
      <c r="C135" s="327" t="s">
        <v>1000</v>
      </c>
      <c r="D135" s="327"/>
      <c r="E135" s="327"/>
      <c r="F135" s="350" t="s">
        <v>981</v>
      </c>
      <c r="G135" s="327"/>
      <c r="H135" s="327" t="s">
        <v>1015</v>
      </c>
      <c r="I135" s="327" t="s">
        <v>977</v>
      </c>
      <c r="J135" s="327">
        <v>50</v>
      </c>
      <c r="K135" s="375"/>
    </row>
    <row r="136" spans="2:11" s="1" customFormat="1" ht="15" customHeight="1">
      <c r="B136" s="372"/>
      <c r="C136" s="327" t="s">
        <v>1002</v>
      </c>
      <c r="D136" s="327"/>
      <c r="E136" s="327"/>
      <c r="F136" s="350" t="s">
        <v>981</v>
      </c>
      <c r="G136" s="327"/>
      <c r="H136" s="327" t="s">
        <v>1015</v>
      </c>
      <c r="I136" s="327" t="s">
        <v>977</v>
      </c>
      <c r="J136" s="327">
        <v>50</v>
      </c>
      <c r="K136" s="375"/>
    </row>
    <row r="137" spans="2:11" s="1" customFormat="1" ht="15" customHeight="1">
      <c r="B137" s="372"/>
      <c r="C137" s="327" t="s">
        <v>1003</v>
      </c>
      <c r="D137" s="327"/>
      <c r="E137" s="327"/>
      <c r="F137" s="350" t="s">
        <v>981</v>
      </c>
      <c r="G137" s="327"/>
      <c r="H137" s="327" t="s">
        <v>1028</v>
      </c>
      <c r="I137" s="327" t="s">
        <v>977</v>
      </c>
      <c r="J137" s="327">
        <v>255</v>
      </c>
      <c r="K137" s="375"/>
    </row>
    <row r="138" spans="2:11" s="1" customFormat="1" ht="15" customHeight="1">
      <c r="B138" s="372"/>
      <c r="C138" s="327" t="s">
        <v>1005</v>
      </c>
      <c r="D138" s="327"/>
      <c r="E138" s="327"/>
      <c r="F138" s="350" t="s">
        <v>89</v>
      </c>
      <c r="G138" s="327"/>
      <c r="H138" s="327" t="s">
        <v>1029</v>
      </c>
      <c r="I138" s="327" t="s">
        <v>1007</v>
      </c>
      <c r="J138" s="327"/>
      <c r="K138" s="375"/>
    </row>
    <row r="139" spans="2:11" s="1" customFormat="1" ht="15" customHeight="1">
      <c r="B139" s="372"/>
      <c r="C139" s="327" t="s">
        <v>1008</v>
      </c>
      <c r="D139" s="327"/>
      <c r="E139" s="327"/>
      <c r="F139" s="350" t="s">
        <v>89</v>
      </c>
      <c r="G139" s="327"/>
      <c r="H139" s="327" t="s">
        <v>1030</v>
      </c>
      <c r="I139" s="327" t="s">
        <v>1010</v>
      </c>
      <c r="J139" s="327"/>
      <c r="K139" s="375"/>
    </row>
    <row r="140" spans="2:11" s="1" customFormat="1" ht="15" customHeight="1">
      <c r="B140" s="372"/>
      <c r="C140" s="327" t="s">
        <v>1011</v>
      </c>
      <c r="D140" s="327"/>
      <c r="E140" s="327"/>
      <c r="F140" s="350" t="s">
        <v>89</v>
      </c>
      <c r="G140" s="327"/>
      <c r="H140" s="327" t="s">
        <v>1011</v>
      </c>
      <c r="I140" s="327" t="s">
        <v>1010</v>
      </c>
      <c r="J140" s="327"/>
      <c r="K140" s="375"/>
    </row>
    <row r="141" spans="2:11" s="1" customFormat="1" ht="15" customHeight="1">
      <c r="B141" s="372"/>
      <c r="C141" s="327" t="s">
        <v>38</v>
      </c>
      <c r="D141" s="327"/>
      <c r="E141" s="327"/>
      <c r="F141" s="350" t="s">
        <v>89</v>
      </c>
      <c r="G141" s="327"/>
      <c r="H141" s="327" t="s">
        <v>1031</v>
      </c>
      <c r="I141" s="327" t="s">
        <v>1010</v>
      </c>
      <c r="J141" s="327"/>
      <c r="K141" s="375"/>
    </row>
    <row r="142" spans="2:11" s="1" customFormat="1" ht="15" customHeight="1">
      <c r="B142" s="372"/>
      <c r="C142" s="327" t="s">
        <v>1032</v>
      </c>
      <c r="D142" s="327"/>
      <c r="E142" s="327"/>
      <c r="F142" s="350" t="s">
        <v>89</v>
      </c>
      <c r="G142" s="327"/>
      <c r="H142" s="327" t="s">
        <v>1033</v>
      </c>
      <c r="I142" s="327" t="s">
        <v>1010</v>
      </c>
      <c r="J142" s="327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pans="2:11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pans="2:11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2:11" s="1" customFormat="1" ht="45" customHeight="1">
      <c r="B147" s="339"/>
      <c r="C147" s="340" t="s">
        <v>1034</v>
      </c>
      <c r="D147" s="340"/>
      <c r="E147" s="340"/>
      <c r="F147" s="340"/>
      <c r="G147" s="340"/>
      <c r="H147" s="340"/>
      <c r="I147" s="340"/>
      <c r="J147" s="340"/>
      <c r="K147" s="341"/>
    </row>
    <row r="148" spans="2:11" s="1" customFormat="1" ht="17.25" customHeight="1">
      <c r="B148" s="339"/>
      <c r="C148" s="342" t="s">
        <v>970</v>
      </c>
      <c r="D148" s="342"/>
      <c r="E148" s="342"/>
      <c r="F148" s="342" t="s">
        <v>971</v>
      </c>
      <c r="G148" s="343"/>
      <c r="H148" s="342" t="s">
        <v>54</v>
      </c>
      <c r="I148" s="342" t="s">
        <v>57</v>
      </c>
      <c r="J148" s="342" t="s">
        <v>972</v>
      </c>
      <c r="K148" s="341"/>
    </row>
    <row r="149" spans="2:11" s="1" customFormat="1" ht="17.25" customHeight="1">
      <c r="B149" s="339"/>
      <c r="C149" s="344" t="s">
        <v>973</v>
      </c>
      <c r="D149" s="344"/>
      <c r="E149" s="344"/>
      <c r="F149" s="345" t="s">
        <v>974</v>
      </c>
      <c r="G149" s="346"/>
      <c r="H149" s="344"/>
      <c r="I149" s="344"/>
      <c r="J149" s="344" t="s">
        <v>975</v>
      </c>
      <c r="K149" s="341"/>
    </row>
    <row r="150" spans="2:11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pans="2:11" s="1" customFormat="1" ht="15" customHeight="1">
      <c r="B151" s="352"/>
      <c r="C151" s="379" t="s">
        <v>978</v>
      </c>
      <c r="D151" s="327"/>
      <c r="E151" s="327"/>
      <c r="F151" s="380" t="s">
        <v>89</v>
      </c>
      <c r="G151" s="327"/>
      <c r="H151" s="379" t="s">
        <v>1015</v>
      </c>
      <c r="I151" s="379" t="s">
        <v>977</v>
      </c>
      <c r="J151" s="379">
        <v>120</v>
      </c>
      <c r="K151" s="375"/>
    </row>
    <row r="152" spans="2:11" s="1" customFormat="1" ht="15" customHeight="1">
      <c r="B152" s="352"/>
      <c r="C152" s="379" t="s">
        <v>1024</v>
      </c>
      <c r="D152" s="327"/>
      <c r="E152" s="327"/>
      <c r="F152" s="380" t="s">
        <v>89</v>
      </c>
      <c r="G152" s="327"/>
      <c r="H152" s="379" t="s">
        <v>1035</v>
      </c>
      <c r="I152" s="379" t="s">
        <v>977</v>
      </c>
      <c r="J152" s="379" t="s">
        <v>1026</v>
      </c>
      <c r="K152" s="375"/>
    </row>
    <row r="153" spans="2:11" s="1" customFormat="1" ht="15" customHeight="1">
      <c r="B153" s="352"/>
      <c r="C153" s="379" t="s">
        <v>924</v>
      </c>
      <c r="D153" s="327"/>
      <c r="E153" s="327"/>
      <c r="F153" s="380" t="s">
        <v>89</v>
      </c>
      <c r="G153" s="327"/>
      <c r="H153" s="379" t="s">
        <v>1036</v>
      </c>
      <c r="I153" s="379" t="s">
        <v>977</v>
      </c>
      <c r="J153" s="379" t="s">
        <v>1026</v>
      </c>
      <c r="K153" s="375"/>
    </row>
    <row r="154" spans="2:11" s="1" customFormat="1" ht="15" customHeight="1">
      <c r="B154" s="352"/>
      <c r="C154" s="379" t="s">
        <v>980</v>
      </c>
      <c r="D154" s="327"/>
      <c r="E154" s="327"/>
      <c r="F154" s="380" t="s">
        <v>981</v>
      </c>
      <c r="G154" s="327"/>
      <c r="H154" s="379" t="s">
        <v>1015</v>
      </c>
      <c r="I154" s="379" t="s">
        <v>977</v>
      </c>
      <c r="J154" s="379">
        <v>50</v>
      </c>
      <c r="K154" s="375"/>
    </row>
    <row r="155" spans="2:11" s="1" customFormat="1" ht="15" customHeight="1">
      <c r="B155" s="352"/>
      <c r="C155" s="379" t="s">
        <v>983</v>
      </c>
      <c r="D155" s="327"/>
      <c r="E155" s="327"/>
      <c r="F155" s="380" t="s">
        <v>89</v>
      </c>
      <c r="G155" s="327"/>
      <c r="H155" s="379" t="s">
        <v>1015</v>
      </c>
      <c r="I155" s="379" t="s">
        <v>985</v>
      </c>
      <c r="J155" s="379"/>
      <c r="K155" s="375"/>
    </row>
    <row r="156" spans="2:11" s="1" customFormat="1" ht="15" customHeight="1">
      <c r="B156" s="352"/>
      <c r="C156" s="379" t="s">
        <v>994</v>
      </c>
      <c r="D156" s="327"/>
      <c r="E156" s="327"/>
      <c r="F156" s="380" t="s">
        <v>981</v>
      </c>
      <c r="G156" s="327"/>
      <c r="H156" s="379" t="s">
        <v>1015</v>
      </c>
      <c r="I156" s="379" t="s">
        <v>977</v>
      </c>
      <c r="J156" s="379">
        <v>50</v>
      </c>
      <c r="K156" s="375"/>
    </row>
    <row r="157" spans="2:11" s="1" customFormat="1" ht="15" customHeight="1">
      <c r="B157" s="352"/>
      <c r="C157" s="379" t="s">
        <v>1002</v>
      </c>
      <c r="D157" s="327"/>
      <c r="E157" s="327"/>
      <c r="F157" s="380" t="s">
        <v>981</v>
      </c>
      <c r="G157" s="327"/>
      <c r="H157" s="379" t="s">
        <v>1015</v>
      </c>
      <c r="I157" s="379" t="s">
        <v>977</v>
      </c>
      <c r="J157" s="379">
        <v>50</v>
      </c>
      <c r="K157" s="375"/>
    </row>
    <row r="158" spans="2:11" s="1" customFormat="1" ht="15" customHeight="1">
      <c r="B158" s="352"/>
      <c r="C158" s="379" t="s">
        <v>1000</v>
      </c>
      <c r="D158" s="327"/>
      <c r="E158" s="327"/>
      <c r="F158" s="380" t="s">
        <v>981</v>
      </c>
      <c r="G158" s="327"/>
      <c r="H158" s="379" t="s">
        <v>1015</v>
      </c>
      <c r="I158" s="379" t="s">
        <v>977</v>
      </c>
      <c r="J158" s="379">
        <v>50</v>
      </c>
      <c r="K158" s="375"/>
    </row>
    <row r="159" spans="2:11" s="1" customFormat="1" ht="15" customHeight="1">
      <c r="B159" s="352"/>
      <c r="C159" s="379" t="s">
        <v>101</v>
      </c>
      <c r="D159" s="327"/>
      <c r="E159" s="327"/>
      <c r="F159" s="380" t="s">
        <v>89</v>
      </c>
      <c r="G159" s="327"/>
      <c r="H159" s="379" t="s">
        <v>1037</v>
      </c>
      <c r="I159" s="379" t="s">
        <v>977</v>
      </c>
      <c r="J159" s="379" t="s">
        <v>1038</v>
      </c>
      <c r="K159" s="375"/>
    </row>
    <row r="160" spans="2:11" s="1" customFormat="1" ht="15" customHeight="1">
      <c r="B160" s="352"/>
      <c r="C160" s="379" t="s">
        <v>1039</v>
      </c>
      <c r="D160" s="327"/>
      <c r="E160" s="327"/>
      <c r="F160" s="380" t="s">
        <v>89</v>
      </c>
      <c r="G160" s="327"/>
      <c r="H160" s="379" t="s">
        <v>1040</v>
      </c>
      <c r="I160" s="379" t="s">
        <v>1010</v>
      </c>
      <c r="J160" s="379"/>
      <c r="K160" s="375"/>
    </row>
    <row r="161" spans="2:1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pans="2:11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pans="2:11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pans="2:11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pans="2:11" s="1" customFormat="1" ht="45" customHeight="1">
      <c r="B165" s="317"/>
      <c r="C165" s="318" t="s">
        <v>1041</v>
      </c>
      <c r="D165" s="318"/>
      <c r="E165" s="318"/>
      <c r="F165" s="318"/>
      <c r="G165" s="318"/>
      <c r="H165" s="318"/>
      <c r="I165" s="318"/>
      <c r="J165" s="318"/>
      <c r="K165" s="319"/>
    </row>
    <row r="166" spans="2:11" s="1" customFormat="1" ht="17.25" customHeight="1">
      <c r="B166" s="317"/>
      <c r="C166" s="342" t="s">
        <v>970</v>
      </c>
      <c r="D166" s="342"/>
      <c r="E166" s="342"/>
      <c r="F166" s="342" t="s">
        <v>971</v>
      </c>
      <c r="G166" s="384"/>
      <c r="H166" s="385" t="s">
        <v>54</v>
      </c>
      <c r="I166" s="385" t="s">
        <v>57</v>
      </c>
      <c r="J166" s="342" t="s">
        <v>972</v>
      </c>
      <c r="K166" s="319"/>
    </row>
    <row r="167" spans="2:11" s="1" customFormat="1" ht="17.25" customHeight="1">
      <c r="B167" s="320"/>
      <c r="C167" s="344" t="s">
        <v>973</v>
      </c>
      <c r="D167" s="344"/>
      <c r="E167" s="344"/>
      <c r="F167" s="345" t="s">
        <v>974</v>
      </c>
      <c r="G167" s="386"/>
      <c r="H167" s="387"/>
      <c r="I167" s="387"/>
      <c r="J167" s="344" t="s">
        <v>975</v>
      </c>
      <c r="K167" s="322"/>
    </row>
    <row r="168" spans="2:11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pans="2:11" s="1" customFormat="1" ht="15" customHeight="1">
      <c r="B169" s="352"/>
      <c r="C169" s="327" t="s">
        <v>978</v>
      </c>
      <c r="D169" s="327"/>
      <c r="E169" s="327"/>
      <c r="F169" s="350" t="s">
        <v>89</v>
      </c>
      <c r="G169" s="327"/>
      <c r="H169" s="327" t="s">
        <v>1015</v>
      </c>
      <c r="I169" s="327" t="s">
        <v>977</v>
      </c>
      <c r="J169" s="327">
        <v>120</v>
      </c>
      <c r="K169" s="375"/>
    </row>
    <row r="170" spans="2:11" s="1" customFormat="1" ht="15" customHeight="1">
      <c r="B170" s="352"/>
      <c r="C170" s="327" t="s">
        <v>1024</v>
      </c>
      <c r="D170" s="327"/>
      <c r="E170" s="327"/>
      <c r="F170" s="350" t="s">
        <v>89</v>
      </c>
      <c r="G170" s="327"/>
      <c r="H170" s="327" t="s">
        <v>1025</v>
      </c>
      <c r="I170" s="327" t="s">
        <v>977</v>
      </c>
      <c r="J170" s="327" t="s">
        <v>1026</v>
      </c>
      <c r="K170" s="375"/>
    </row>
    <row r="171" spans="2:11" s="1" customFormat="1" ht="15" customHeight="1">
      <c r="B171" s="352"/>
      <c r="C171" s="327" t="s">
        <v>924</v>
      </c>
      <c r="D171" s="327"/>
      <c r="E171" s="327"/>
      <c r="F171" s="350" t="s">
        <v>89</v>
      </c>
      <c r="G171" s="327"/>
      <c r="H171" s="327" t="s">
        <v>1042</v>
      </c>
      <c r="I171" s="327" t="s">
        <v>977</v>
      </c>
      <c r="J171" s="327" t="s">
        <v>1026</v>
      </c>
      <c r="K171" s="375"/>
    </row>
    <row r="172" spans="2:11" s="1" customFormat="1" ht="15" customHeight="1">
      <c r="B172" s="352"/>
      <c r="C172" s="327" t="s">
        <v>980</v>
      </c>
      <c r="D172" s="327"/>
      <c r="E172" s="327"/>
      <c r="F172" s="350" t="s">
        <v>981</v>
      </c>
      <c r="G172" s="327"/>
      <c r="H172" s="327" t="s">
        <v>1042</v>
      </c>
      <c r="I172" s="327" t="s">
        <v>977</v>
      </c>
      <c r="J172" s="327">
        <v>50</v>
      </c>
      <c r="K172" s="375"/>
    </row>
    <row r="173" spans="2:11" s="1" customFormat="1" ht="15" customHeight="1">
      <c r="B173" s="352"/>
      <c r="C173" s="327" t="s">
        <v>983</v>
      </c>
      <c r="D173" s="327"/>
      <c r="E173" s="327"/>
      <c r="F173" s="350" t="s">
        <v>89</v>
      </c>
      <c r="G173" s="327"/>
      <c r="H173" s="327" t="s">
        <v>1042</v>
      </c>
      <c r="I173" s="327" t="s">
        <v>985</v>
      </c>
      <c r="J173" s="327"/>
      <c r="K173" s="375"/>
    </row>
    <row r="174" spans="2:11" s="1" customFormat="1" ht="15" customHeight="1">
      <c r="B174" s="352"/>
      <c r="C174" s="327" t="s">
        <v>994</v>
      </c>
      <c r="D174" s="327"/>
      <c r="E174" s="327"/>
      <c r="F174" s="350" t="s">
        <v>981</v>
      </c>
      <c r="G174" s="327"/>
      <c r="H174" s="327" t="s">
        <v>1042</v>
      </c>
      <c r="I174" s="327" t="s">
        <v>977</v>
      </c>
      <c r="J174" s="327">
        <v>50</v>
      </c>
      <c r="K174" s="375"/>
    </row>
    <row r="175" spans="2:11" s="1" customFormat="1" ht="15" customHeight="1">
      <c r="B175" s="352"/>
      <c r="C175" s="327" t="s">
        <v>1002</v>
      </c>
      <c r="D175" s="327"/>
      <c r="E175" s="327"/>
      <c r="F175" s="350" t="s">
        <v>981</v>
      </c>
      <c r="G175" s="327"/>
      <c r="H175" s="327" t="s">
        <v>1042</v>
      </c>
      <c r="I175" s="327" t="s">
        <v>977</v>
      </c>
      <c r="J175" s="327">
        <v>50</v>
      </c>
      <c r="K175" s="375"/>
    </row>
    <row r="176" spans="2:11" s="1" customFormat="1" ht="15" customHeight="1">
      <c r="B176" s="352"/>
      <c r="C176" s="327" t="s">
        <v>1000</v>
      </c>
      <c r="D176" s="327"/>
      <c r="E176" s="327"/>
      <c r="F176" s="350" t="s">
        <v>981</v>
      </c>
      <c r="G176" s="327"/>
      <c r="H176" s="327" t="s">
        <v>1042</v>
      </c>
      <c r="I176" s="327" t="s">
        <v>977</v>
      </c>
      <c r="J176" s="327">
        <v>50</v>
      </c>
      <c r="K176" s="375"/>
    </row>
    <row r="177" spans="2:11" s="1" customFormat="1" ht="15" customHeight="1">
      <c r="B177" s="352"/>
      <c r="C177" s="327" t="s">
        <v>116</v>
      </c>
      <c r="D177" s="327"/>
      <c r="E177" s="327"/>
      <c r="F177" s="350" t="s">
        <v>89</v>
      </c>
      <c r="G177" s="327"/>
      <c r="H177" s="327" t="s">
        <v>1043</v>
      </c>
      <c r="I177" s="327" t="s">
        <v>1044</v>
      </c>
      <c r="J177" s="327"/>
      <c r="K177" s="375"/>
    </row>
    <row r="178" spans="2:11" s="1" customFormat="1" ht="15" customHeight="1">
      <c r="B178" s="352"/>
      <c r="C178" s="327" t="s">
        <v>57</v>
      </c>
      <c r="D178" s="327"/>
      <c r="E178" s="327"/>
      <c r="F178" s="350" t="s">
        <v>89</v>
      </c>
      <c r="G178" s="327"/>
      <c r="H178" s="327" t="s">
        <v>1045</v>
      </c>
      <c r="I178" s="327" t="s">
        <v>1046</v>
      </c>
      <c r="J178" s="327">
        <v>1</v>
      </c>
      <c r="K178" s="375"/>
    </row>
    <row r="179" spans="2:11" s="1" customFormat="1" ht="15" customHeight="1">
      <c r="B179" s="352"/>
      <c r="C179" s="327" t="s">
        <v>53</v>
      </c>
      <c r="D179" s="327"/>
      <c r="E179" s="327"/>
      <c r="F179" s="350" t="s">
        <v>89</v>
      </c>
      <c r="G179" s="327"/>
      <c r="H179" s="327" t="s">
        <v>1047</v>
      </c>
      <c r="I179" s="327" t="s">
        <v>977</v>
      </c>
      <c r="J179" s="327">
        <v>20</v>
      </c>
      <c r="K179" s="375"/>
    </row>
    <row r="180" spans="2:11" s="1" customFormat="1" ht="15" customHeight="1">
      <c r="B180" s="352"/>
      <c r="C180" s="327" t="s">
        <v>54</v>
      </c>
      <c r="D180" s="327"/>
      <c r="E180" s="327"/>
      <c r="F180" s="350" t="s">
        <v>89</v>
      </c>
      <c r="G180" s="327"/>
      <c r="H180" s="327" t="s">
        <v>1048</v>
      </c>
      <c r="I180" s="327" t="s">
        <v>977</v>
      </c>
      <c r="J180" s="327">
        <v>255</v>
      </c>
      <c r="K180" s="375"/>
    </row>
    <row r="181" spans="2:11" s="1" customFormat="1" ht="15" customHeight="1">
      <c r="B181" s="352"/>
      <c r="C181" s="327" t="s">
        <v>117</v>
      </c>
      <c r="D181" s="327"/>
      <c r="E181" s="327"/>
      <c r="F181" s="350" t="s">
        <v>89</v>
      </c>
      <c r="G181" s="327"/>
      <c r="H181" s="327" t="s">
        <v>940</v>
      </c>
      <c r="I181" s="327" t="s">
        <v>977</v>
      </c>
      <c r="J181" s="327">
        <v>10</v>
      </c>
      <c r="K181" s="375"/>
    </row>
    <row r="182" spans="2:11" s="1" customFormat="1" ht="15" customHeight="1">
      <c r="B182" s="352"/>
      <c r="C182" s="327" t="s">
        <v>118</v>
      </c>
      <c r="D182" s="327"/>
      <c r="E182" s="327"/>
      <c r="F182" s="350" t="s">
        <v>89</v>
      </c>
      <c r="G182" s="327"/>
      <c r="H182" s="327" t="s">
        <v>1049</v>
      </c>
      <c r="I182" s="327" t="s">
        <v>1010</v>
      </c>
      <c r="J182" s="327"/>
      <c r="K182" s="375"/>
    </row>
    <row r="183" spans="2:11" s="1" customFormat="1" ht="15" customHeight="1">
      <c r="B183" s="352"/>
      <c r="C183" s="327" t="s">
        <v>1050</v>
      </c>
      <c r="D183" s="327"/>
      <c r="E183" s="327"/>
      <c r="F183" s="350" t="s">
        <v>89</v>
      </c>
      <c r="G183" s="327"/>
      <c r="H183" s="327" t="s">
        <v>1051</v>
      </c>
      <c r="I183" s="327" t="s">
        <v>1010</v>
      </c>
      <c r="J183" s="327"/>
      <c r="K183" s="375"/>
    </row>
    <row r="184" spans="2:11" s="1" customFormat="1" ht="15" customHeight="1">
      <c r="B184" s="352"/>
      <c r="C184" s="327" t="s">
        <v>1039</v>
      </c>
      <c r="D184" s="327"/>
      <c r="E184" s="327"/>
      <c r="F184" s="350" t="s">
        <v>89</v>
      </c>
      <c r="G184" s="327"/>
      <c r="H184" s="327" t="s">
        <v>1052</v>
      </c>
      <c r="I184" s="327" t="s">
        <v>1010</v>
      </c>
      <c r="J184" s="327"/>
      <c r="K184" s="375"/>
    </row>
    <row r="185" spans="2:11" s="1" customFormat="1" ht="15" customHeight="1">
      <c r="B185" s="352"/>
      <c r="C185" s="327" t="s">
        <v>120</v>
      </c>
      <c r="D185" s="327"/>
      <c r="E185" s="327"/>
      <c r="F185" s="350" t="s">
        <v>981</v>
      </c>
      <c r="G185" s="327"/>
      <c r="H185" s="327" t="s">
        <v>1053</v>
      </c>
      <c r="I185" s="327" t="s">
        <v>977</v>
      </c>
      <c r="J185" s="327">
        <v>50</v>
      </c>
      <c r="K185" s="375"/>
    </row>
    <row r="186" spans="2:11" s="1" customFormat="1" ht="15" customHeight="1">
      <c r="B186" s="352"/>
      <c r="C186" s="327" t="s">
        <v>1054</v>
      </c>
      <c r="D186" s="327"/>
      <c r="E186" s="327"/>
      <c r="F186" s="350" t="s">
        <v>981</v>
      </c>
      <c r="G186" s="327"/>
      <c r="H186" s="327" t="s">
        <v>1055</v>
      </c>
      <c r="I186" s="327" t="s">
        <v>1056</v>
      </c>
      <c r="J186" s="327"/>
      <c r="K186" s="375"/>
    </row>
    <row r="187" spans="2:11" s="1" customFormat="1" ht="15" customHeight="1">
      <c r="B187" s="352"/>
      <c r="C187" s="327" t="s">
        <v>1057</v>
      </c>
      <c r="D187" s="327"/>
      <c r="E187" s="327"/>
      <c r="F187" s="350" t="s">
        <v>981</v>
      </c>
      <c r="G187" s="327"/>
      <c r="H187" s="327" t="s">
        <v>1058</v>
      </c>
      <c r="I187" s="327" t="s">
        <v>1056</v>
      </c>
      <c r="J187" s="327"/>
      <c r="K187" s="375"/>
    </row>
    <row r="188" spans="2:11" s="1" customFormat="1" ht="15" customHeight="1">
      <c r="B188" s="352"/>
      <c r="C188" s="327" t="s">
        <v>1059</v>
      </c>
      <c r="D188" s="327"/>
      <c r="E188" s="327"/>
      <c r="F188" s="350" t="s">
        <v>981</v>
      </c>
      <c r="G188" s="327"/>
      <c r="H188" s="327" t="s">
        <v>1060</v>
      </c>
      <c r="I188" s="327" t="s">
        <v>1056</v>
      </c>
      <c r="J188" s="327"/>
      <c r="K188" s="375"/>
    </row>
    <row r="189" spans="2:11" s="1" customFormat="1" ht="15" customHeight="1">
      <c r="B189" s="352"/>
      <c r="C189" s="388" t="s">
        <v>1061</v>
      </c>
      <c r="D189" s="327"/>
      <c r="E189" s="327"/>
      <c r="F189" s="350" t="s">
        <v>981</v>
      </c>
      <c r="G189" s="327"/>
      <c r="H189" s="327" t="s">
        <v>1062</v>
      </c>
      <c r="I189" s="327" t="s">
        <v>1063</v>
      </c>
      <c r="J189" s="389" t="s">
        <v>1064</v>
      </c>
      <c r="K189" s="375"/>
    </row>
    <row r="190" spans="2:11" s="1" customFormat="1" ht="15" customHeight="1">
      <c r="B190" s="352"/>
      <c r="C190" s="388" t="s">
        <v>42</v>
      </c>
      <c r="D190" s="327"/>
      <c r="E190" s="327"/>
      <c r="F190" s="350" t="s">
        <v>89</v>
      </c>
      <c r="G190" s="327"/>
      <c r="H190" s="324" t="s">
        <v>1065</v>
      </c>
      <c r="I190" s="327" t="s">
        <v>1066</v>
      </c>
      <c r="J190" s="327"/>
      <c r="K190" s="375"/>
    </row>
    <row r="191" spans="2:11" s="1" customFormat="1" ht="15" customHeight="1">
      <c r="B191" s="352"/>
      <c r="C191" s="388" t="s">
        <v>1067</v>
      </c>
      <c r="D191" s="327"/>
      <c r="E191" s="327"/>
      <c r="F191" s="350" t="s">
        <v>89</v>
      </c>
      <c r="G191" s="327"/>
      <c r="H191" s="327" t="s">
        <v>1068</v>
      </c>
      <c r="I191" s="327" t="s">
        <v>1010</v>
      </c>
      <c r="J191" s="327"/>
      <c r="K191" s="375"/>
    </row>
    <row r="192" spans="2:11" s="1" customFormat="1" ht="15" customHeight="1">
      <c r="B192" s="352"/>
      <c r="C192" s="388" t="s">
        <v>1069</v>
      </c>
      <c r="D192" s="327"/>
      <c r="E192" s="327"/>
      <c r="F192" s="350" t="s">
        <v>89</v>
      </c>
      <c r="G192" s="327"/>
      <c r="H192" s="327" t="s">
        <v>1070</v>
      </c>
      <c r="I192" s="327" t="s">
        <v>1010</v>
      </c>
      <c r="J192" s="327"/>
      <c r="K192" s="375"/>
    </row>
    <row r="193" spans="2:11" s="1" customFormat="1" ht="15" customHeight="1">
      <c r="B193" s="352"/>
      <c r="C193" s="388" t="s">
        <v>1071</v>
      </c>
      <c r="D193" s="327"/>
      <c r="E193" s="327"/>
      <c r="F193" s="350" t="s">
        <v>981</v>
      </c>
      <c r="G193" s="327"/>
      <c r="H193" s="327" t="s">
        <v>1072</v>
      </c>
      <c r="I193" s="327" t="s">
        <v>1010</v>
      </c>
      <c r="J193" s="327"/>
      <c r="K193" s="375"/>
    </row>
    <row r="194" spans="2:11" s="1" customFormat="1" ht="15" customHeight="1">
      <c r="B194" s="381"/>
      <c r="C194" s="390"/>
      <c r="D194" s="361"/>
      <c r="E194" s="361"/>
      <c r="F194" s="361"/>
      <c r="G194" s="361"/>
      <c r="H194" s="361"/>
      <c r="I194" s="361"/>
      <c r="J194" s="361"/>
      <c r="K194" s="382"/>
    </row>
    <row r="195" spans="2:11" s="1" customFormat="1" ht="18.75" customHeight="1">
      <c r="B195" s="363"/>
      <c r="C195" s="373"/>
      <c r="D195" s="373"/>
      <c r="E195" s="373"/>
      <c r="F195" s="383"/>
      <c r="G195" s="373"/>
      <c r="H195" s="373"/>
      <c r="I195" s="373"/>
      <c r="J195" s="373"/>
      <c r="K195" s="363"/>
    </row>
    <row r="196" spans="2:11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pans="2:11" s="1" customFormat="1" ht="18.75" customHeight="1"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</row>
    <row r="198" spans="2:11" s="1" customFormat="1" ht="13.5">
      <c r="B198" s="314"/>
      <c r="C198" s="315"/>
      <c r="D198" s="315"/>
      <c r="E198" s="315"/>
      <c r="F198" s="315"/>
      <c r="G198" s="315"/>
      <c r="H198" s="315"/>
      <c r="I198" s="315"/>
      <c r="J198" s="315"/>
      <c r="K198" s="316"/>
    </row>
    <row r="199" spans="2:11" s="1" customFormat="1" ht="21">
      <c r="B199" s="317"/>
      <c r="C199" s="318" t="s">
        <v>1073</v>
      </c>
      <c r="D199" s="318"/>
      <c r="E199" s="318"/>
      <c r="F199" s="318"/>
      <c r="G199" s="318"/>
      <c r="H199" s="318"/>
      <c r="I199" s="318"/>
      <c r="J199" s="318"/>
      <c r="K199" s="319"/>
    </row>
    <row r="200" spans="2:11" s="1" customFormat="1" ht="25.5" customHeight="1">
      <c r="B200" s="317"/>
      <c r="C200" s="391" t="s">
        <v>1074</v>
      </c>
      <c r="D200" s="391"/>
      <c r="E200" s="391"/>
      <c r="F200" s="391" t="s">
        <v>1075</v>
      </c>
      <c r="G200" s="392"/>
      <c r="H200" s="391" t="s">
        <v>1076</v>
      </c>
      <c r="I200" s="391"/>
      <c r="J200" s="391"/>
      <c r="K200" s="319"/>
    </row>
    <row r="201" spans="2:11" s="1" customFormat="1" ht="5.25" customHeight="1">
      <c r="B201" s="352"/>
      <c r="C201" s="347"/>
      <c r="D201" s="347"/>
      <c r="E201" s="347"/>
      <c r="F201" s="347"/>
      <c r="G201" s="373"/>
      <c r="H201" s="347"/>
      <c r="I201" s="347"/>
      <c r="J201" s="347"/>
      <c r="K201" s="375"/>
    </row>
    <row r="202" spans="2:11" s="1" customFormat="1" ht="15" customHeight="1">
      <c r="B202" s="352"/>
      <c r="C202" s="327" t="s">
        <v>1066</v>
      </c>
      <c r="D202" s="327"/>
      <c r="E202" s="327"/>
      <c r="F202" s="350" t="s">
        <v>43</v>
      </c>
      <c r="G202" s="327"/>
      <c r="H202" s="327" t="s">
        <v>1077</v>
      </c>
      <c r="I202" s="327"/>
      <c r="J202" s="327"/>
      <c r="K202" s="375"/>
    </row>
    <row r="203" spans="2:11" s="1" customFormat="1" ht="15" customHeight="1">
      <c r="B203" s="352"/>
      <c r="C203" s="327"/>
      <c r="D203" s="327"/>
      <c r="E203" s="327"/>
      <c r="F203" s="350" t="s">
        <v>44</v>
      </c>
      <c r="G203" s="327"/>
      <c r="H203" s="327" t="s">
        <v>1078</v>
      </c>
      <c r="I203" s="327"/>
      <c r="J203" s="327"/>
      <c r="K203" s="375"/>
    </row>
    <row r="204" spans="2:11" s="1" customFormat="1" ht="15" customHeight="1">
      <c r="B204" s="352"/>
      <c r="C204" s="327"/>
      <c r="D204" s="327"/>
      <c r="E204" s="327"/>
      <c r="F204" s="350" t="s">
        <v>47</v>
      </c>
      <c r="G204" s="327"/>
      <c r="H204" s="327" t="s">
        <v>1079</v>
      </c>
      <c r="I204" s="327"/>
      <c r="J204" s="327"/>
      <c r="K204" s="375"/>
    </row>
    <row r="205" spans="2:11" s="1" customFormat="1" ht="15" customHeight="1">
      <c r="B205" s="352"/>
      <c r="C205" s="327"/>
      <c r="D205" s="327"/>
      <c r="E205" s="327"/>
      <c r="F205" s="350" t="s">
        <v>45</v>
      </c>
      <c r="G205" s="327"/>
      <c r="H205" s="327" t="s">
        <v>1080</v>
      </c>
      <c r="I205" s="327"/>
      <c r="J205" s="327"/>
      <c r="K205" s="375"/>
    </row>
    <row r="206" spans="2:11" s="1" customFormat="1" ht="15" customHeight="1">
      <c r="B206" s="352"/>
      <c r="C206" s="327"/>
      <c r="D206" s="327"/>
      <c r="E206" s="327"/>
      <c r="F206" s="350" t="s">
        <v>46</v>
      </c>
      <c r="G206" s="327"/>
      <c r="H206" s="327" t="s">
        <v>1081</v>
      </c>
      <c r="I206" s="327"/>
      <c r="J206" s="327"/>
      <c r="K206" s="375"/>
    </row>
    <row r="207" spans="2:11" s="1" customFormat="1" ht="15" customHeight="1">
      <c r="B207" s="352"/>
      <c r="C207" s="327"/>
      <c r="D207" s="327"/>
      <c r="E207" s="327"/>
      <c r="F207" s="350"/>
      <c r="G207" s="327"/>
      <c r="H207" s="327"/>
      <c r="I207" s="327"/>
      <c r="J207" s="327"/>
      <c r="K207" s="375"/>
    </row>
    <row r="208" spans="2:11" s="1" customFormat="1" ht="15" customHeight="1">
      <c r="B208" s="352"/>
      <c r="C208" s="327" t="s">
        <v>1022</v>
      </c>
      <c r="D208" s="327"/>
      <c r="E208" s="327"/>
      <c r="F208" s="350" t="s">
        <v>79</v>
      </c>
      <c r="G208" s="327"/>
      <c r="H208" s="327" t="s">
        <v>1082</v>
      </c>
      <c r="I208" s="327"/>
      <c r="J208" s="327"/>
      <c r="K208" s="375"/>
    </row>
    <row r="209" spans="2:11" s="1" customFormat="1" ht="15" customHeight="1">
      <c r="B209" s="352"/>
      <c r="C209" s="327"/>
      <c r="D209" s="327"/>
      <c r="E209" s="327"/>
      <c r="F209" s="350" t="s">
        <v>919</v>
      </c>
      <c r="G209" s="327"/>
      <c r="H209" s="327" t="s">
        <v>920</v>
      </c>
      <c r="I209" s="327"/>
      <c r="J209" s="327"/>
      <c r="K209" s="375"/>
    </row>
    <row r="210" spans="2:11" s="1" customFormat="1" ht="15" customHeight="1">
      <c r="B210" s="352"/>
      <c r="C210" s="327"/>
      <c r="D210" s="327"/>
      <c r="E210" s="327"/>
      <c r="F210" s="350" t="s">
        <v>917</v>
      </c>
      <c r="G210" s="327"/>
      <c r="H210" s="327" t="s">
        <v>1083</v>
      </c>
      <c r="I210" s="327"/>
      <c r="J210" s="327"/>
      <c r="K210" s="375"/>
    </row>
    <row r="211" spans="2:11" s="1" customFormat="1" ht="15" customHeight="1">
      <c r="B211" s="393"/>
      <c r="C211" s="327"/>
      <c r="D211" s="327"/>
      <c r="E211" s="327"/>
      <c r="F211" s="350" t="s">
        <v>86</v>
      </c>
      <c r="G211" s="388"/>
      <c r="H211" s="379" t="s">
        <v>921</v>
      </c>
      <c r="I211" s="379"/>
      <c r="J211" s="379"/>
      <c r="K211" s="394"/>
    </row>
    <row r="212" spans="2:11" s="1" customFormat="1" ht="15" customHeight="1">
      <c r="B212" s="393"/>
      <c r="C212" s="327"/>
      <c r="D212" s="327"/>
      <c r="E212" s="327"/>
      <c r="F212" s="350" t="s">
        <v>922</v>
      </c>
      <c r="G212" s="388"/>
      <c r="H212" s="379" t="s">
        <v>1084</v>
      </c>
      <c r="I212" s="379"/>
      <c r="J212" s="379"/>
      <c r="K212" s="394"/>
    </row>
    <row r="213" spans="2:11" s="1" customFormat="1" ht="15" customHeight="1">
      <c r="B213" s="393"/>
      <c r="C213" s="327"/>
      <c r="D213" s="327"/>
      <c r="E213" s="327"/>
      <c r="F213" s="350"/>
      <c r="G213" s="388"/>
      <c r="H213" s="379"/>
      <c r="I213" s="379"/>
      <c r="J213" s="379"/>
      <c r="K213" s="394"/>
    </row>
    <row r="214" spans="2:11" s="1" customFormat="1" ht="15" customHeight="1">
      <c r="B214" s="393"/>
      <c r="C214" s="327" t="s">
        <v>1046</v>
      </c>
      <c r="D214" s="327"/>
      <c r="E214" s="327"/>
      <c r="F214" s="350">
        <v>1</v>
      </c>
      <c r="G214" s="388"/>
      <c r="H214" s="379" t="s">
        <v>1085</v>
      </c>
      <c r="I214" s="379"/>
      <c r="J214" s="379"/>
      <c r="K214" s="394"/>
    </row>
    <row r="215" spans="2:11" s="1" customFormat="1" ht="15" customHeight="1">
      <c r="B215" s="393"/>
      <c r="C215" s="327"/>
      <c r="D215" s="327"/>
      <c r="E215" s="327"/>
      <c r="F215" s="350">
        <v>2</v>
      </c>
      <c r="G215" s="388"/>
      <c r="H215" s="379" t="s">
        <v>1086</v>
      </c>
      <c r="I215" s="379"/>
      <c r="J215" s="379"/>
      <c r="K215" s="394"/>
    </row>
    <row r="216" spans="2:11" s="1" customFormat="1" ht="15" customHeight="1">
      <c r="B216" s="393"/>
      <c r="C216" s="327"/>
      <c r="D216" s="327"/>
      <c r="E216" s="327"/>
      <c r="F216" s="350">
        <v>3</v>
      </c>
      <c r="G216" s="388"/>
      <c r="H216" s="379" t="s">
        <v>1087</v>
      </c>
      <c r="I216" s="379"/>
      <c r="J216" s="379"/>
      <c r="K216" s="394"/>
    </row>
    <row r="217" spans="2:11" s="1" customFormat="1" ht="15" customHeight="1">
      <c r="B217" s="393"/>
      <c r="C217" s="327"/>
      <c r="D217" s="327"/>
      <c r="E217" s="327"/>
      <c r="F217" s="350">
        <v>4</v>
      </c>
      <c r="G217" s="388"/>
      <c r="H217" s="379" t="s">
        <v>1088</v>
      </c>
      <c r="I217" s="379"/>
      <c r="J217" s="379"/>
      <c r="K217" s="394"/>
    </row>
    <row r="218" spans="2:11" s="1" customFormat="1" ht="12.75" customHeight="1">
      <c r="B218" s="395"/>
      <c r="C218" s="396"/>
      <c r="D218" s="396"/>
      <c r="E218" s="396"/>
      <c r="F218" s="396"/>
      <c r="G218" s="396"/>
      <c r="H218" s="396"/>
      <c r="I218" s="396"/>
      <c r="J218" s="396"/>
      <c r="K218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2022-07-04T05:46:39Z</dcterms:created>
  <dcterms:modified xsi:type="dcterms:W3CDTF">2022-07-04T05:46:46Z</dcterms:modified>
  <cp:category/>
  <cp:version/>
  <cp:contentType/>
  <cp:contentStatus/>
</cp:coreProperties>
</file>