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0 - Vedlejší a ostat..." sheetId="2" r:id="rId2"/>
    <sheet name="SO 181 - Přechodné doprav..." sheetId="3" r:id="rId3"/>
    <sheet name="SO 201 - Most ev. č. 182-002" sheetId="4" r:id="rId4"/>
    <sheet name="Pokyny pro vyplnění" sheetId="5" r:id="rId5"/>
  </sheets>
  <definedNames>
    <definedName name="_xlnm.Print_Area" localSheetId="0">'Rekapitulace stavby'!$D$4:$AO$36,'Rekapitulace stavby'!$C$42:$AQ$61</definedName>
    <definedName name="_xlnm._FilterDatabase" localSheetId="1" hidden="1">'SO 000 - Vedlejší a ostat...'!$C$89:$K$156</definedName>
    <definedName name="_xlnm.Print_Area" localSheetId="1">'SO 000 - Vedlejší a ostat...'!$C$4:$J$41,'SO 000 - Vedlejší a ostat...'!$C$47:$J$69,'SO 000 - Vedlejší a ostat...'!$C$75:$K$156</definedName>
    <definedName name="_xlnm._FilterDatabase" localSheetId="2" hidden="1">'SO 181 - Přechodné doprav...'!$C$91:$K$158</definedName>
    <definedName name="_xlnm.Print_Area" localSheetId="2">'SO 181 - Přechodné doprav...'!$C$4:$J$41,'SO 181 - Přechodné doprav...'!$C$47:$J$71,'SO 181 - Přechodné doprav...'!$C$77:$K$158</definedName>
    <definedName name="_xlnm._FilterDatabase" localSheetId="3" hidden="1">'SO 201 - Most ev. č. 182-002'!$C$98:$K$961</definedName>
    <definedName name="_xlnm.Print_Area" localSheetId="3">'SO 201 - Most ev. č. 182-002'!$C$4:$J$41,'SO 201 - Most ev. č. 182-002'!$C$47:$J$78,'SO 201 - Most ev. č. 182-002'!$C$84:$K$961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000 - Vedlejší a ostat...'!$89:$89</definedName>
    <definedName name="_xlnm.Print_Titles" localSheetId="2">'SO 181 - Přechodné doprav...'!$91:$91</definedName>
    <definedName name="_xlnm.Print_Titles" localSheetId="3">'SO 201 - Most ev. č. 182-002'!$98:$98</definedName>
  </definedNames>
  <calcPr fullCalcOnLoad="1"/>
</workbook>
</file>

<file path=xl/sharedStrings.xml><?xml version="1.0" encoding="utf-8"?>
<sst xmlns="http://schemas.openxmlformats.org/spreadsheetml/2006/main" count="9307" uniqueCount="1759">
  <si>
    <t>Export Komplet</t>
  </si>
  <si>
    <t>VZ</t>
  </si>
  <si>
    <t>2.0</t>
  </si>
  <si>
    <t>ZAMOK</t>
  </si>
  <si>
    <t>False</t>
  </si>
  <si>
    <t>{17805ba6-8cf5-4f62-ae8b-d75e6d3087a9}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</si>
  <si>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</si>
  <si>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</si>
  <si>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</si>
  <si>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</si>
  <si>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</si>
  <si>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</si>
  <si>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</si>
  <si>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</si>
  <si>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Lisina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</si>
  <si>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</si>
  <si>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</si>
  <si>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mostu ev.č. 182-002 - Líšina</t>
  </si>
  <si>
    <t>KSO:</t>
  </si>
  <si>
    <t/>
  </si>
  <si>
    <t>CC-CZ:</t>
  </si>
  <si>
    <t>Místo:</t>
  </si>
  <si>
    <t>Líšina</t>
  </si>
  <si>
    <t>Datum:</t>
  </si>
  <si>
    <t>20. 10. 2022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</si>
  <si>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</si>
  <si>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</si>
  <si>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</si>
  <si>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</si>
  <si>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</si>
  <si>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</si>
  <si>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</si>
  <si>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</si>
  <si>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</si>
  <si>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</si>
  <si>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</si>
  <si>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</si>
  <si>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</si>
  <si>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</si>
  <si>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</si>
  <si>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</si>
  <si>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</si>
  <si>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</si>
  <si>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</si>
  <si>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</si>
  <si>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</si>
  <si>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</si>
  <si>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</si>
  <si>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</si>
  <si>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</si>
  <si>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</si>
  <si>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</si>
  <si>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</si>
  <si>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</si>
  <si>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</si>
  <si>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</si>
  <si>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</si>
  <si>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</si>
  <si>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</si>
  <si>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</si>
  <si>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</si>
  <si>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</si>
  <si>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</si>
  <si>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</si>
  <si>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</si>
  <si>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</si>
  <si>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</si>
  <si>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</si>
  <si>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</si>
  <si>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</si>
  <si>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</si>
  <si>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</si>
  <si>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</si>
  <si>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</si>
  <si>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000</t>
  </si>
  <si>
    <t>Vedlejší a ostatní náklady</t>
  </si>
  <si>
    <t>STA</t>
  </si>
  <si>
    <t>1</t>
  </si>
  <si>
    <t>{ec5b520a-4819-4a2e-a8f2-613af32e525d}</t>
  </si>
  <si>
    <t>2</t>
  </si>
  <si>
    <t>/</t>
  </si>
  <si>
    <t>Soupis</t>
  </si>
  <si>
    <t>{f6369401-d722-47ac-aa03-856fb3a51a0e}</t>
  </si>
  <si>
    <t>SO 181</t>
  </si>
  <si>
    <t>Přechodné dopravní značení</t>
  </si>
  <si>
    <t>{999ac1c1-d1b7-4663-9049-0b6e55f4dc78}</t>
  </si>
  <si>
    <t>{996ca2d9-f4b4-4ab2-b72f-50f5e3eb2019}</t>
  </si>
  <si>
    <t>SO 201</t>
  </si>
  <si>
    <t>Most ev. č. 182-002</t>
  </si>
  <si>
    <t>{ca16ca78-1a75-469b-a9aa-b85771693a22}</t>
  </si>
  <si>
    <t>{466f6a03-8b21-44fe-bc9f-ba9e39df827e}</t>
  </si>
  <si>
    <t>KRYCÍ LIST SOUPISU PRACÍ</t>
  </si>
  <si>
    <t>Objekt:</t>
  </si>
  <si>
    <t>SO 000 - Vedlejší a ostatní náklady</t>
  </si>
  <si>
    <t>Soupis:</t>
  </si>
  <si>
    <t>Pontex spol. s r.o.</t>
  </si>
  <si>
    <t>ing.Doležalová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</si>
  <si>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</si>
  <si>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</si>
  <si>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</si>
  <si>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</si>
  <si>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</si>
  <si>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</si>
  <si>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</si>
  <si>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</si>
  <si>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</si>
  <si>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</si>
  <si>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</si>
  <si>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</si>
  <si>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</si>
  <si>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</si>
  <si>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</si>
  <si>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</si>
  <si>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</si>
  <si>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</si>
  <si>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</si>
  <si>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</si>
  <si>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</si>
  <si>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</si>
  <si>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</si>
  <si>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</si>
  <si>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</si>
  <si>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</si>
  <si>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</si>
  <si>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</si>
  <si>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</si>
  <si>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011503000</t>
  </si>
  <si>
    <t>Stavební průzkum bez rozlišení</t>
  </si>
  <si>
    <t>kpl</t>
  </si>
  <si>
    <t>CS ÚRS 2022 02</t>
  </si>
  <si>
    <t>1024</t>
  </si>
  <si>
    <t>304117780</t>
  </si>
  <si>
    <t>PP</t>
  </si>
  <si>
    <t>Online PSC</t>
  </si>
  <si>
    <t>https://podminky.urs.cz/item/CS_URS_2022_02/011503000</t>
  </si>
  <si>
    <t>VV</t>
  </si>
  <si>
    <t>"fotodokumentace - Vč. zdokumentování stávajícího stavu během demolice</t>
  </si>
  <si>
    <t>012103000b</t>
  </si>
  <si>
    <t>Geodetické práce před výstavbou</t>
  </si>
  <si>
    <t>-1478452721</t>
  </si>
  <si>
    <t>https://podminky.urs.cz/item/CS_URS_2022_02/012103000b</t>
  </si>
  <si>
    <t>vytyčení hranice staveniště, vč.vyhotovení vytyčovacího protokolu stavby</t>
  </si>
  <si>
    <t>3</t>
  </si>
  <si>
    <t>012103000a</t>
  </si>
  <si>
    <t>-398134653</t>
  </si>
  <si>
    <t>https://podminky.urs.cz/item/CS_URS_2022_02/012103000a</t>
  </si>
  <si>
    <t>vytyčení stávajících IS</t>
  </si>
  <si>
    <t>4</t>
  </si>
  <si>
    <t>012303000</t>
  </si>
  <si>
    <t>Geodetické práce po výstavbě</t>
  </si>
  <si>
    <t>-863810635</t>
  </si>
  <si>
    <t>https://podminky.urs.cz/item/CS_URS_2022_02/012303000</t>
  </si>
  <si>
    <t>Zaměření skutečného stavu po dokončení stavby vč.zákresu do katastrální mapy a</t>
  </si>
  <si>
    <t>její digitalizace</t>
  </si>
  <si>
    <t>013244000</t>
  </si>
  <si>
    <t>Dokumentace pro provádění stavby</t>
  </si>
  <si>
    <t>603981273</t>
  </si>
  <si>
    <t>https://podminky.urs.cz/item/CS_URS_2022_02/013244000</t>
  </si>
  <si>
    <t>"RDS"  1</t>
  </si>
  <si>
    <t>6</t>
  </si>
  <si>
    <t>013254000</t>
  </si>
  <si>
    <t>Dokumentace skutečného provedení stavby</t>
  </si>
  <si>
    <t>-545452245</t>
  </si>
  <si>
    <t>https://podminky.urs.cz/item/CS_URS_2022_02/013254000</t>
  </si>
  <si>
    <t>VRN3</t>
  </si>
  <si>
    <t>Zařízení staveniště</t>
  </si>
  <si>
    <t>7</t>
  </si>
  <si>
    <t>032002000</t>
  </si>
  <si>
    <t>Vybavení staveniště</t>
  </si>
  <si>
    <t>282681327</t>
  </si>
  <si>
    <t>https://podminky.urs.cz/item/CS_URS_2022_02/032002000</t>
  </si>
  <si>
    <t xml:space="preserve">Zajištění veškerých přístupových komunikací do prostoru stavby </t>
  </si>
  <si>
    <t>vč.případných pronájmů pozemku mimo obvod stavby</t>
  </si>
  <si>
    <t>8</t>
  </si>
  <si>
    <t>034002000</t>
  </si>
  <si>
    <t>Zabezpečení staveniště</t>
  </si>
  <si>
    <t>1371795021</t>
  </si>
  <si>
    <t>https://podminky.urs.cz/item/CS_URS_2022_02/034002000</t>
  </si>
  <si>
    <t>9</t>
  </si>
  <si>
    <t>034503000</t>
  </si>
  <si>
    <t>Informační tabule na staveništi</t>
  </si>
  <si>
    <t>kus</t>
  </si>
  <si>
    <t>297572000</t>
  </si>
  <si>
    <t>https://podminky.urs.cz/item/CS_URS_2022_02/034503000</t>
  </si>
  <si>
    <t>"označení stavby dle směrnic investora"  2</t>
  </si>
  <si>
    <t>VRN4</t>
  </si>
  <si>
    <t>Inženýrská činnost</t>
  </si>
  <si>
    <t>10</t>
  </si>
  <si>
    <t>043103000</t>
  </si>
  <si>
    <t>Zkoušky bez rozlišení</t>
  </si>
  <si>
    <t>2016384654</t>
  </si>
  <si>
    <t>https://podminky.urs.cz/item/CS_URS_2022_02/043103000</t>
  </si>
  <si>
    <t>Zkoušení materiálů nezávislou zkušebnou</t>
  </si>
  <si>
    <t>- veškeré zkoušky dle KZP stavby, zkoušky PAU</t>
  </si>
  <si>
    <t>11</t>
  </si>
  <si>
    <t>043194000</t>
  </si>
  <si>
    <t>Ostatní zkoušky</t>
  </si>
  <si>
    <t>-83987021</t>
  </si>
  <si>
    <t>https://podminky.urs.cz/item/CS_URS_2022_02/043194000</t>
  </si>
  <si>
    <t>Zkoušení konstrukcí a prací nezávislou zkušebnou</t>
  </si>
  <si>
    <t>- veškeré zkoušky dle KZP stavby</t>
  </si>
  <si>
    <t>VRN9</t>
  </si>
  <si>
    <t>Ostatní náklady</t>
  </si>
  <si>
    <t>12</t>
  </si>
  <si>
    <t>091002000</t>
  </si>
  <si>
    <t>Ostatní náklady související s objektem</t>
  </si>
  <si>
    <t>1379191992</t>
  </si>
  <si>
    <t>https://podminky.urs.cz/item/CS_URS_2022_02/091002000</t>
  </si>
  <si>
    <t>zajištění ochrany všech stávajících vedení sítí po dobu stavby</t>
  </si>
  <si>
    <t>- ochrana kabelů CETIN (optický a metalický kabel)</t>
  </si>
  <si>
    <t>komplet - odhad, bude upřesněno správcem sítě</t>
  </si>
  <si>
    <t>viz PD výkres č. 5 "Příčný řez"</t>
  </si>
  <si>
    <t>SO 181 - Přechodné dopravní značení</t>
  </si>
  <si>
    <t>Praha</t>
  </si>
  <si>
    <t>TSK hl.m.Prahy</t>
  </si>
  <si>
    <t>HSV - Práce a dodávky HSV</t>
  </si>
  <si>
    <t xml:space="preserve">    5 - Komunikace pozemní</t>
  </si>
  <si>
    <t xml:space="preserve">    9 - Ostatní konstrukce a práce, bourání</t>
  </si>
  <si>
    <t xml:space="preserve">    998 - Přesun hmot</t>
  </si>
  <si>
    <t xml:space="preserve">    VRN7 - Provozní vlivy</t>
  </si>
  <si>
    <t>HSV</t>
  </si>
  <si>
    <t>Práce a dodávky HSV</t>
  </si>
  <si>
    <t>Komunikace pozemní</t>
  </si>
  <si>
    <t>572241111</t>
  </si>
  <si>
    <t>Vyspravení výtluků asfaltovým betonem ACO (AB) tl přes 20 do 40 mm při vyspravované ploše do 10% na 1 km</t>
  </si>
  <si>
    <t>m2</t>
  </si>
  <si>
    <t>-1026020593</t>
  </si>
  <si>
    <t>Vyspravení výtluků materiálem na bázi asfaltu s řezáním, vysekáním, očištěním, zaplněním směsí a zhutněním asfaltovým betonem ACO (AB) při vyspravované ploše na 1 km komunikace do 10 % tl. od 20 do 40 mm</t>
  </si>
  <si>
    <t>https://podminky.urs.cz/item/CS_URS_2022_02/572241111</t>
  </si>
  <si>
    <t>spodní vrstva - délka 28 km, šířka 7m, odhad 0,5% plochy</t>
  </si>
  <si>
    <t>28000,0*7,0*0,005</t>
  </si>
  <si>
    <t>572241112</t>
  </si>
  <si>
    <t>Vyspravení výtluků asfaltovým betonem ACO (AB) tl přes 40 do 60 mm při vyspravované ploše do 10% na 1 km</t>
  </si>
  <si>
    <t>-1478731830</t>
  </si>
  <si>
    <t>Vyspravení výtluků materiálem na bázi asfaltu s řezáním, vysekáním, očištěním, zaplněním směsí a zhutněním asfaltovým betonem ACO (AB) při vyspravované ploše na 1 km komunikace do 10 % tl. přes 40 do 60 mm</t>
  </si>
  <si>
    <t>https://podminky.urs.cz/item/CS_URS_2022_02/572241112</t>
  </si>
  <si>
    <t>horní vrstva - délka 28 km, šířka 7m, odhad 1,5% plochy</t>
  </si>
  <si>
    <t>28000,0*7,0*0,015</t>
  </si>
  <si>
    <t>Ostatní konstrukce a práce, bourání</t>
  </si>
  <si>
    <t>913121111</t>
  </si>
  <si>
    <t>Montáž a demontáž dočasné dopravní značky kompletní základní</t>
  </si>
  <si>
    <t>1457037141</t>
  </si>
  <si>
    <t>Montáž a demontáž dočasných dopravních značek kompletních značek vč. podstavce a sloupku základních</t>
  </si>
  <si>
    <t>https://podminky.urs.cz/item/CS_URS_2022_02/913121111</t>
  </si>
  <si>
    <t>"IS 11c"  6</t>
  </si>
  <si>
    <t>"B1" 2</t>
  </si>
  <si>
    <t>"E13" 2</t>
  </si>
  <si>
    <t>Součet</t>
  </si>
  <si>
    <t>913121112</t>
  </si>
  <si>
    <t>Montáž a demontáž dočasné dopravní značky kompletní zvětšené</t>
  </si>
  <si>
    <t>1892278306</t>
  </si>
  <si>
    <t>Montáž a demontáž dočasných dopravních značek kompletních značek vč. podstavce a sloupku zvětšených</t>
  </si>
  <si>
    <t>https://podminky.urs.cz/item/CS_URS_2022_02/913121112</t>
  </si>
  <si>
    <t>"IS11a"  2</t>
  </si>
  <si>
    <t>913121211</t>
  </si>
  <si>
    <t>Příplatek k dočasné dopravní značce kompletní základní za první a ZKD den použití</t>
  </si>
  <si>
    <t>982364888</t>
  </si>
  <si>
    <t>Montáž a demontáž dočasných dopravních značek Příplatek za první a každý další den použití dočasných dopravních značek k ceně 12-1111</t>
  </si>
  <si>
    <t>https://podminky.urs.cz/item/CS_URS_2022_02/913121211</t>
  </si>
  <si>
    <t>"odhad 9 měsíců - 270 dní"  10*270</t>
  </si>
  <si>
    <t>913121212</t>
  </si>
  <si>
    <t>Příplatek k dočasné dopravní značce kompletní zvětšené za první a ZKD den použití</t>
  </si>
  <si>
    <t>-970329991</t>
  </si>
  <si>
    <t>Montáž a demontáž dočasných dopravních značek Příplatek za první a každý další den použití dočasných dopravních značek k ceně 12-1112</t>
  </si>
  <si>
    <t>https://podminky.urs.cz/item/CS_URS_2022_02/913121212</t>
  </si>
  <si>
    <t>"odhad 9 měsíců - 270 dní"   2*270</t>
  </si>
  <si>
    <t>913221111</t>
  </si>
  <si>
    <t>Montáž a demontáž dočasné dopravní zábrany světelné šířky 1,5 m se 3 světly</t>
  </si>
  <si>
    <t>-1037979377</t>
  </si>
  <si>
    <t>Montáž a demontáž dočasných dopravních zábran světelných včetně zásobníku na akumulátor, šířky 1,5 m, 3 světla</t>
  </si>
  <si>
    <t>https://podminky.urs.cz/item/CS_URS_2022_02/913221111</t>
  </si>
  <si>
    <t>913221211</t>
  </si>
  <si>
    <t>Příplatek k dočasné dopravní zábraně světelné šířky 1,5 m se 3 světly za první a ZKD den použití</t>
  </si>
  <si>
    <t>-917058497</t>
  </si>
  <si>
    <t>Montáž a demontáž dočasných dopravních zábran Příplatek za první a každý další den použití dočasných dopravních zábran k ceně 22-1111</t>
  </si>
  <si>
    <t>https://podminky.urs.cz/item/CS_URS_2022_02/913221211</t>
  </si>
  <si>
    <t>"odhad 9 měsíců - 270 dní"  2*270</t>
  </si>
  <si>
    <t>913921131</t>
  </si>
  <si>
    <t>Dočasné omezení platnosti zakrytí základní dopravní značky</t>
  </si>
  <si>
    <t>1486583594</t>
  </si>
  <si>
    <t>Dočasné omezení platnosti základní dopravní značky zakrytí značky</t>
  </si>
  <si>
    <t>https://podminky.urs.cz/item/CS_URS_2022_02/913921131</t>
  </si>
  <si>
    <t>"Úpravy směrového dopravního značení budou provedeny více násobným</t>
  </si>
  <si>
    <t>přeškrtnutím páskou s oranžovo-černým pruhem šířky 50 mm." viz PD TZ kapitola 4.1</t>
  </si>
  <si>
    <t>"odhad"   10</t>
  </si>
  <si>
    <t>998</t>
  </si>
  <si>
    <t>Přesun hmot</t>
  </si>
  <si>
    <t>998225111</t>
  </si>
  <si>
    <t>Přesun hmot pro pozemní komunikace s krytem z kamene, monolitickým betonovým nebo živičným</t>
  </si>
  <si>
    <t>t</t>
  </si>
  <si>
    <t>452948130</t>
  </si>
  <si>
    <t>Přesun hmot pro komunikace s krytem z kameniva, monolitickým betonovým nebo živičným dopravní vzdálenost do 200 m jakékoliv délky objektu</t>
  </si>
  <si>
    <t>https://podminky.urs.cz/item/CS_URS_2022_02/998225111</t>
  </si>
  <si>
    <t>013294000c</t>
  </si>
  <si>
    <t>Ostatní dokumentace</t>
  </si>
  <si>
    <t>6105667</t>
  </si>
  <si>
    <t>pasportizace objízdných tras</t>
  </si>
  <si>
    <t>013294000d</t>
  </si>
  <si>
    <t>-595121422</t>
  </si>
  <si>
    <t>pasportizace dopravního značení</t>
  </si>
  <si>
    <t>VRN7</t>
  </si>
  <si>
    <t>Provozní vlivy</t>
  </si>
  <si>
    <t>13</t>
  </si>
  <si>
    <t>072103001</t>
  </si>
  <si>
    <t xml:space="preserve">Projednání DIO a zajištění DIR </t>
  </si>
  <si>
    <t>-625631809</t>
  </si>
  <si>
    <t>https://podminky.urs.cz/item/CS_URS_2022_02/072103001</t>
  </si>
  <si>
    <t>- Podrobné zpracování a projednání DIO dle předaného harmonogramu postupu výstavby před zahájením staveb.prací včetně zajištění DIR</t>
  </si>
  <si>
    <t>- DIO projednat s Policií  České republiky a odborem dopravy hl.m.Prahy</t>
  </si>
  <si>
    <t>SO 201 - Most ev. č. 182-002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</si>
  <si>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</si>
  <si>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</si>
  <si>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</si>
  <si>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</si>
  <si>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</si>
  <si>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997 - Přesun sutě</t>
  </si>
  <si>
    <t>PSV - Práce a dodávky PSV</t>
  </si>
  <si>
    <t xml:space="preserve">    711 - Izolace proti vodě, vlhkosti a plynům</t>
  </si>
  <si>
    <t>013294000a</t>
  </si>
  <si>
    <t>-624647785</t>
  </si>
  <si>
    <t>https://podminky.urs.cz/item/CS_URS_2022_02/013294000a</t>
  </si>
  <si>
    <t>"plán sledování a údržby mostu "  1</t>
  </si>
  <si>
    <t>013294000b</t>
  </si>
  <si>
    <t>1321392685</t>
  </si>
  <si>
    <t>https://podminky.urs.cz/item/CS_URS_2022_02/013294000b</t>
  </si>
  <si>
    <t>"mostní list"  1</t>
  </si>
  <si>
    <t>042002000</t>
  </si>
  <si>
    <t>Posudky</t>
  </si>
  <si>
    <t>-484464060</t>
  </si>
  <si>
    <t>https://podminky.urs.cz/item/CS_URS_2022_02/042002000</t>
  </si>
  <si>
    <t>výpočet zatižitelnosti vč.vyhodnocení</t>
  </si>
  <si>
    <t>049002000</t>
  </si>
  <si>
    <t>Ostatní inženýrská činnost</t>
  </si>
  <si>
    <t>1077621737</t>
  </si>
  <si>
    <t>https://podminky.urs.cz/item/CS_URS_2022_02/049002000</t>
  </si>
  <si>
    <t>"První hlavní mostní prohlídka" 1</t>
  </si>
  <si>
    <t>Zemní práce</t>
  </si>
  <si>
    <t>113105113</t>
  </si>
  <si>
    <t>Rozebrání dlažeb z lomového kamene kladených na MC vyspárované MC</t>
  </si>
  <si>
    <t>-1975399864</t>
  </si>
  <si>
    <t>Rozebrání dlažeb z lomového kamene s přemístěním hmot na skládku na vzdálenost do 3 m nebo s naložením na dopravní prostředek, kladených do cementové malty se spárami zalitými cementovou maltou</t>
  </si>
  <si>
    <t>https://podminky.urs.cz/item/CS_URS_2022_02/113105113</t>
  </si>
  <si>
    <t>"skluz  - kámen do betonu"  4,0*0,6</t>
  </si>
  <si>
    <t>113106023</t>
  </si>
  <si>
    <t>Rozebrání dlažeb při překopech komunikací pro pěší ze zámkové dlažby ručně</t>
  </si>
  <si>
    <t>-156951467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</si>
  <si>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</si>
  <si>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https://podminky.urs.cz/item/CS_URS_2022_02/113106023</t>
  </si>
  <si>
    <t>"část stáv.chodníku"  3,0*1,8</t>
  </si>
  <si>
    <t>113107222</t>
  </si>
  <si>
    <t>Odstranění podkladu z kameniva drceného tl přes 100 do 200 mm strojně pl přes 200 m2</t>
  </si>
  <si>
    <t>626363104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</si>
  <si>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</si>
  <si>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https://podminky.urs.cz/item/CS_URS_2022_02/113107222</t>
  </si>
  <si>
    <t>štěrkodrť</t>
  </si>
  <si>
    <t>114,819 "m2"+47,687"m2"+84,301"m2"</t>
  </si>
  <si>
    <t>113107231</t>
  </si>
  <si>
    <t>Odstranění podkladu z betonu prostého tl přes 100 do 150 mm strojně pl přes 200 m2</t>
  </si>
  <si>
    <t>942579008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</si>
  <si>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</si>
  <si>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https://podminky.urs.cz/item/CS_URS_2022_02/113107231</t>
  </si>
  <si>
    <t>směs stmelená cementem - tl.130 mm</t>
  </si>
  <si>
    <t>113107241</t>
  </si>
  <si>
    <t>Odstranění podkladu živičného tl 50 mm strojně pl přes 200 m2</t>
  </si>
  <si>
    <t>613995952</t>
  </si>
  <si>
    <t>Odstranění podkladů nebo krytů strojně plochy jednotlivě přes 200 m2 s přemístěním hmot na skládku na vzdálenost do 20 m nebo s naložením na dopravní prostředek živičných, o tl. vrstvy do 50 mm</t>
  </si>
  <si>
    <t>https://podminky.urs.cz/item/CS_URS_2022_02/113107241</t>
  </si>
  <si>
    <t>vrstva penetračního makadamu tl.45 mm + 5 mm AC ložné - nebezpečný odpad</t>
  </si>
  <si>
    <t>113154124</t>
  </si>
  <si>
    <t>Frézování živičného krytu tl 100 mm pruh š přes 0,5 do 1 m pl do 500 m2 bez překážek v trase</t>
  </si>
  <si>
    <t>-689297056</t>
  </si>
  <si>
    <t>Frézování živičného podkladu nebo krytu s naložením na dopravní prostředek plochy do 500 m2 bez překážek v trase pruhu šířky přes 0,5 m do 1 m, tloušťky vrstvy 100 mm</t>
  </si>
  <si>
    <t>https://podminky.urs.cz/item/CS_URS_2022_02/113154124</t>
  </si>
  <si>
    <t>povinný odkup zhotovitelem</t>
  </si>
  <si>
    <t>tl.60 mm - obrus</t>
  </si>
  <si>
    <t>636552033</t>
  </si>
  <si>
    <t>na skládku -vrstva tl. 70 mm (AC obrus tl.10 mm + AC ložná tl.60 mm)</t>
  </si>
  <si>
    <t>115001106</t>
  </si>
  <si>
    <t>Převedení vody potrubím DN přes 600 do 900</t>
  </si>
  <si>
    <t>m</t>
  </si>
  <si>
    <t>-789222780</t>
  </si>
  <si>
    <t>Převedení vody potrubím průměru DN přes 600 do 900</t>
  </si>
  <si>
    <t>https://podminky.urs.cz/item/CS_URS_2022_02/115001106</t>
  </si>
  <si>
    <t>2*25,0</t>
  </si>
  <si>
    <t>115101202</t>
  </si>
  <si>
    <t>Čerpání vody na dopravní výšku do 10 m průměrný přítok přes 500 do 1 000 l/min</t>
  </si>
  <si>
    <t>hod</t>
  </si>
  <si>
    <t>282347484</t>
  </si>
  <si>
    <t>Čerpání vody na dopravní výšku do 10 m s uvažovaným průměrným přítokem přes 500 do 1 000 l/min</t>
  </si>
  <si>
    <t>https://podminky.urs.cz/item/CS_URS_2022_02/115101202</t>
  </si>
  <si>
    <t>viz PD TZ kapitola 4.4 Zemní práce</t>
  </si>
  <si>
    <t>2 čerpací stanoviště po dobu 1 měsíce</t>
  </si>
  <si>
    <t>2*30*24</t>
  </si>
  <si>
    <t>14</t>
  </si>
  <si>
    <t>115101302</t>
  </si>
  <si>
    <t>Pohotovost čerpací soupravy pro dopravní výšku do 10 m přítok přes 500 do 1 000 l/min</t>
  </si>
  <si>
    <t>den</t>
  </si>
  <si>
    <t>-1850848076</t>
  </si>
  <si>
    <t>Pohotovost záložní čerpací soupravy pro dopravní výšku do 10 m s uvažovaným průměrným přítokem přes 500 do 1 000 l/min</t>
  </si>
  <si>
    <t>https://podminky.urs.cz/item/CS_URS_2022_02/115101302</t>
  </si>
  <si>
    <t>30*2</t>
  </si>
  <si>
    <t>121151103</t>
  </si>
  <si>
    <t>Sejmutí ornice plochy do 100 m2 tl vrstvy do 200 mm strojně</t>
  </si>
  <si>
    <t>-247585938</t>
  </si>
  <si>
    <t>Sejmutí ornice strojně při souvislé ploše do 100 m2, tl. vrstvy do 200 mm</t>
  </si>
  <si>
    <t>https://podminky.urs.cz/item/CS_URS_2022_02/121151103</t>
  </si>
  <si>
    <t>tl.200 mm - plocha odhadem</t>
  </si>
  <si>
    <t>100,0</t>
  </si>
  <si>
    <t>16</t>
  </si>
  <si>
    <t>122251102</t>
  </si>
  <si>
    <t>Odkopávky a prokopávky nezapažené v hornině třídy těžitelnosti I skupiny 3 objem do 50 m3 strojně</t>
  </si>
  <si>
    <t>m3</t>
  </si>
  <si>
    <t>534471054</t>
  </si>
  <si>
    <t>Odkopávky a prokopávky nezapažené strojně v hornině třídy těžitelnosti I skupiny 3 přes 20 do 50 m3</t>
  </si>
  <si>
    <t>https://podminky.urs.cz/item/CS_URS_2022_02/122251102</t>
  </si>
  <si>
    <t>"zemní hrázky"   36,0</t>
  </si>
  <si>
    <t>17</t>
  </si>
  <si>
    <t>131251104</t>
  </si>
  <si>
    <t>Hloubení jam nezapažených v hornině třídy těžitelnosti I skupiny 3 objem do 500 m3 strojně</t>
  </si>
  <si>
    <t>245520346</t>
  </si>
  <si>
    <t>Hloubení nezapažených jam a zářezů strojně s urovnáním dna do předepsaného profilu a spádu v hornině třídy těžitelnosti I skupiny 3 přes 100 do 500 m3</t>
  </si>
  <si>
    <t>https://podminky.urs.cz/item/CS_URS_2022_02/131251104</t>
  </si>
  <si>
    <t>"rám"  (14,5*3,5*14,0-6,9*2,0*14,0)</t>
  </si>
  <si>
    <t>"křídlo"  4,0*3,0*7,0</t>
  </si>
  <si>
    <t>18</t>
  </si>
  <si>
    <t>132254203</t>
  </si>
  <si>
    <t>Hloubení zapažených rýh š do 2000 mm v hornině třídy těžitelnosti I skupiny 3 objem do 100 m3</t>
  </si>
  <si>
    <t>-89281717</t>
  </si>
  <si>
    <t>Hloubení zapažených rýh šířky přes 800 do 2 000 mm strojně s urovnáním dna do předepsaného profilu a spádu v hornině třídy těžitelnosti I skupiny 3 přes 50 do 100 m3</t>
  </si>
  <si>
    <t>https://podminky.urs.cz/item/CS_URS_2022_02/132254203</t>
  </si>
  <si>
    <t>"propustek"  1,5*3,0*15,0</t>
  </si>
  <si>
    <t>19</t>
  </si>
  <si>
    <t>151101101</t>
  </si>
  <si>
    <t>Zřízení příložného pažení a rozepření stěn rýh hl do 2 m</t>
  </si>
  <si>
    <t>-1185263088</t>
  </si>
  <si>
    <t>Zřízení pažení a rozepření stěn rýh pro podzemní vedení příložné pro jakoukoliv mezerovitost, hloubky do 2 m</t>
  </si>
  <si>
    <t>https://podminky.urs.cz/item/CS_URS_2022_02/151101101</t>
  </si>
  <si>
    <t>"propustek"  3,0*15,0*2</t>
  </si>
  <si>
    <t>20</t>
  </si>
  <si>
    <t>151101111</t>
  </si>
  <si>
    <t>Odstranění příložného pažení a rozepření stěn rýh hl do 2 m</t>
  </si>
  <si>
    <t>1892150268</t>
  </si>
  <si>
    <t>Odstranění pažení a rozepření stěn rýh pro podzemní vedení s uložením materiálu na vzdálenost do 3 m od kraje výkopu příložné, hloubky do 2 m</t>
  </si>
  <si>
    <t>https://podminky.urs.cz/item/CS_URS_2022_02/151101111</t>
  </si>
  <si>
    <t>162451106</t>
  </si>
  <si>
    <t>Vodorovné přemístění přes 1 500 do 2000 m výkopku/sypaniny z horniny třídy těžitelnosti I skupiny 1 až 3</t>
  </si>
  <si>
    <t>34971405</t>
  </si>
  <si>
    <t>Vodorovné přemístění výkopku nebo sypaniny po suchu na obvyklém dopravním prostředku, bez naložení výkopku, avšak se složením bez rozhrnutí z horniny třídy těžitelnosti I skupiny 1 až 3 na vzdálenost přes 1 500 do 2 000 m</t>
  </si>
  <si>
    <t>https://podminky.urs.cz/item/CS_URS_2022_02/162451106</t>
  </si>
  <si>
    <t>na mezideponii  a zpět - pro zpětný zásyp</t>
  </si>
  <si>
    <t>299,8*2</t>
  </si>
  <si>
    <t>22</t>
  </si>
  <si>
    <t>162751117</t>
  </si>
  <si>
    <t>Vodorovné přemístění přes 9 000 do 10000 m výkopku/sypaniny z horniny třídy těžitelnosti I skupiny 1 až 3</t>
  </si>
  <si>
    <t>1056487758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</si>
  <si>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</si>
  <si>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https://podminky.urs.cz/item/CS_URS_2022_02/162751117</t>
  </si>
  <si>
    <t>na skládku</t>
  </si>
  <si>
    <t>"výkop minus meziskládka"   601,3+67,5+36,0-299,8</t>
  </si>
  <si>
    <t>23</t>
  </si>
  <si>
    <t>162751119</t>
  </si>
  <si>
    <t>Příplatek k vodorovnému přemístění výkopku/sypaniny z horniny třídy těžitelnosti I skupiny 1 až 3 ZKD 1000 m přes 10000 m</t>
  </si>
  <si>
    <t>176644941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</si>
  <si>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</si>
  <si>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https://podminky.urs.cz/item/CS_URS_2022_02/162751119</t>
  </si>
  <si>
    <t>předpoklad 20 km</t>
  </si>
  <si>
    <t>405,0*10</t>
  </si>
  <si>
    <t>24</t>
  </si>
  <si>
    <t>167151111</t>
  </si>
  <si>
    <t>Nakládání výkopku z hornin třídy těžitelnosti I skupiny 1 až 3 přes 100 m3</t>
  </si>
  <si>
    <t>913807443</t>
  </si>
  <si>
    <t>Nakládání, skládání a překládání neulehlého výkopku nebo sypaniny strojně nakládání, množství přes 100 m3, z hornin třídy těžitelnosti I, skupiny 1 až 3</t>
  </si>
  <si>
    <t>https://podminky.urs.cz/item/CS_URS_2022_02/167151111</t>
  </si>
  <si>
    <t>"zemina pro zásyp"  299,8</t>
  </si>
  <si>
    <t>25</t>
  </si>
  <si>
    <t>171153101</t>
  </si>
  <si>
    <t>Zemní hrázky melioračních kanálů z horniny třídy těžitelnosti I a II skupiny 1 až 4</t>
  </si>
  <si>
    <t>-1985276081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</si>
  <si>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</si>
  <si>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https://podminky.urs.cz/item/CS_URS_2022_02/171153101</t>
  </si>
  <si>
    <t xml:space="preserve">vytvoření hrází pro převedení vody do potrubí </t>
  </si>
  <si>
    <t>2*1,5*1,5*8</t>
  </si>
  <si>
    <t>26</t>
  </si>
  <si>
    <t>171201231</t>
  </si>
  <si>
    <t>Poplatek za uložení zeminy a kamení na recyklační skládce (skládkovné) kód odpadu 17 05 04</t>
  </si>
  <si>
    <t>-1850944962</t>
  </si>
  <si>
    <t>Poplatek za uložení stavebního odpadu na recyklační skládce (skládkovné) zeminy a kamení zatříděného do Katalogu odpadů pod kódem 17 05 04</t>
  </si>
  <si>
    <t>https://podminky.urs.cz/item/CS_URS_2022_02/171201231</t>
  </si>
  <si>
    <t>"zemina"  405,0*2,0</t>
  </si>
  <si>
    <t>27</t>
  </si>
  <si>
    <t>171251201</t>
  </si>
  <si>
    <t>Uložení sypaniny na skládky nebo meziskládky</t>
  </si>
  <si>
    <t>-882462493</t>
  </si>
  <si>
    <t>Uložení sypaniny na skládky nebo meziskládky bez hutnění s upravením uložené sypaniny do předepsaného tvaru</t>
  </si>
  <si>
    <t>https://podminky.urs.cz/item/CS_URS_2022_02/171251201</t>
  </si>
  <si>
    <t>"skládka -zemina"  405,0</t>
  </si>
  <si>
    <t>28</t>
  </si>
  <si>
    <t>174151101</t>
  </si>
  <si>
    <t>Zásyp jam, šachet rýh nebo kolem objektů sypaninou se zhutněním</t>
  </si>
  <si>
    <t>-543969411</t>
  </si>
  <si>
    <t>Zásyp sypaninou z jakékoliv horniny strojně s uložením výkopku ve vrstvách se zhutněním jam, šachet, rýh nebo kolem objektů v těchto vykopávkách</t>
  </si>
  <si>
    <t>https://podminky.urs.cz/item/CS_URS_2022_02/174151101</t>
  </si>
  <si>
    <t>přechodová oblast - nad těsnící vrstvou</t>
  </si>
  <si>
    <t>"op.1,2"  3,0*1,3*8,5*2</t>
  </si>
  <si>
    <t>"křídlo"  3,0*1,3*6,9</t>
  </si>
  <si>
    <t>29</t>
  </si>
  <si>
    <t>M</t>
  </si>
  <si>
    <t>58331200</t>
  </si>
  <si>
    <t>štěrkopísek netříděný</t>
  </si>
  <si>
    <t>-1831065229</t>
  </si>
  <si>
    <t>93,21</t>
  </si>
  <si>
    <t>93,21*2 'Přepočtené koeficientem množství</t>
  </si>
  <si>
    <t>30</t>
  </si>
  <si>
    <t>-1572722112</t>
  </si>
  <si>
    <t>pod těsnící vrstvou</t>
  </si>
  <si>
    <t>"op.1,2"  2,0*1,7*8,5*2</t>
  </si>
  <si>
    <t>"křídlo"4,0*1,5*7,0</t>
  </si>
  <si>
    <t>"ostatní - čela - odhad"  200,0</t>
  </si>
  <si>
    <t>31</t>
  </si>
  <si>
    <t>175151201</t>
  </si>
  <si>
    <t>Obsypání objektu nad přilehlým původním terénem sypaninou bez prohození, uloženou do 3 m strojně</t>
  </si>
  <si>
    <t>-16761543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</si>
  <si>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</si>
  <si>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https://podminky.urs.cz/item/CS_URS_2022_02/175151201</t>
  </si>
  <si>
    <t>ochranný zásyp</t>
  </si>
  <si>
    <t>"op.1"  0,6*1,5*8,5</t>
  </si>
  <si>
    <t>"op.2"  0,6*1,5*8,5</t>
  </si>
  <si>
    <t>"křídlo"  0,6*1,5*6,9</t>
  </si>
  <si>
    <t>Mezisoučet</t>
  </si>
  <si>
    <t>"lože a obsyp  propustku"  1,5*3,0*12,5</t>
  </si>
  <si>
    <t>32</t>
  </si>
  <si>
    <t>58344171</t>
  </si>
  <si>
    <t>štěrkodrť frakce 0/32</t>
  </si>
  <si>
    <t>-1735474665</t>
  </si>
  <si>
    <t>77,76*2 'Přepočtené koeficientem množství</t>
  </si>
  <si>
    <t>33</t>
  </si>
  <si>
    <t>181252305</t>
  </si>
  <si>
    <t>Úprava pláně pro silnice a dálnice na násypech se zhutněním</t>
  </si>
  <si>
    <t>561575420</t>
  </si>
  <si>
    <t>Úprava pláně na stavbách silnic a dálnic strojně na násypech se zhutněním</t>
  </si>
  <si>
    <t>https://podminky.urs.cz/item/CS_URS_2022_02/181252305</t>
  </si>
  <si>
    <t>"vozovka"  246,81</t>
  </si>
  <si>
    <t>34</t>
  </si>
  <si>
    <t>181351003</t>
  </si>
  <si>
    <t>Rozprostření ornice tl vrstvy do 200 mm pl do 100 m2 v rovině nebo ve svahu do 1:5 strojně</t>
  </si>
  <si>
    <t>-863248959</t>
  </si>
  <si>
    <t>Rozprostření a urovnání ornice v rovině nebo ve svahu sklonu do 1:5 strojně při souvislé ploše do 100 m2, tl. vrstvy do 200 mm</t>
  </si>
  <si>
    <t>https://podminky.urs.cz/item/CS_URS_2022_02/181351003</t>
  </si>
  <si>
    <t>100,0"m2"*0,2</t>
  </si>
  <si>
    <t>35</t>
  </si>
  <si>
    <t>182351023</t>
  </si>
  <si>
    <t>Rozprostření ornice pl do 100 m2 ve svahu přes 1:5 tl vrstvy do 200 mm strojně</t>
  </si>
  <si>
    <t>-552462636</t>
  </si>
  <si>
    <t>Rozprostření a urovnání ornice ve svahu sklonu přes 1:5 strojně při souvislé ploše do 100 m2, tl. vrstvy do 200 mm</t>
  </si>
  <si>
    <t>https://podminky.urs.cz/item/CS_URS_2022_02/182351023</t>
  </si>
  <si>
    <t>100,0"m2"*0,8</t>
  </si>
  <si>
    <t>36</t>
  </si>
  <si>
    <t>183405211</t>
  </si>
  <si>
    <t>Výsev trávníku hydroosevem na ornici</t>
  </si>
  <si>
    <t>764477584</t>
  </si>
  <si>
    <t>https://podminky.urs.cz/item/CS_URS_2022_02/183405211</t>
  </si>
  <si>
    <t>37</t>
  </si>
  <si>
    <t>00572474</t>
  </si>
  <si>
    <t>osivo směs travní krajinná-svahová</t>
  </si>
  <si>
    <t>kg</t>
  </si>
  <si>
    <t>1165069906</t>
  </si>
  <si>
    <t>100</t>
  </si>
  <si>
    <t>100*0,025 'Přepočtené koeficientem množství</t>
  </si>
  <si>
    <t>38</t>
  </si>
  <si>
    <t>18401R</t>
  </si>
  <si>
    <t>OŠETŘOVÁNÍ TRÁVNÍKU</t>
  </si>
  <si>
    <t>786138249</t>
  </si>
  <si>
    <t>Zahrnuje pokosení se shrabáním, naložení shrabků na dopravní prostředek, s odvozem a se složením, to vše bez ohledu na sklon terénu</t>
  </si>
  <si>
    <t>zahrnuje i hnojení</t>
  </si>
  <si>
    <t>"2x"  100,0*2</t>
  </si>
  <si>
    <t>39</t>
  </si>
  <si>
    <t>185804312</t>
  </si>
  <si>
    <t>Zalití rostlin vodou plocha přes 20 m2</t>
  </si>
  <si>
    <t>-785966956</t>
  </si>
  <si>
    <t>Zalití rostlin vodou plochy záhonů jednotlivě přes 20 m2</t>
  </si>
  <si>
    <t>https://podminky.urs.cz/item/CS_URS_2022_02/185804312</t>
  </si>
  <si>
    <t>"trávník"  100,0*0,005*10</t>
  </si>
  <si>
    <t>40</t>
  </si>
  <si>
    <t>08211321</t>
  </si>
  <si>
    <t>voda pitná pro ostatní odběratele</t>
  </si>
  <si>
    <t>1548385421</t>
  </si>
  <si>
    <t>41</t>
  </si>
  <si>
    <t>185851121</t>
  </si>
  <si>
    <t>Dovoz vody pro zálivku rostlin za vzdálenost do 1000 m</t>
  </si>
  <si>
    <t>-1144992399</t>
  </si>
  <si>
    <t>Dovoz vody pro zálivku rostlin na vzdálenost do 1000 m</t>
  </si>
  <si>
    <t>https://podminky.urs.cz/item/CS_URS_2022_02/185851121</t>
  </si>
  <si>
    <t>Zakládání</t>
  </si>
  <si>
    <t>42</t>
  </si>
  <si>
    <t>212341111</t>
  </si>
  <si>
    <t>Obetonování drenážních trub mezerovitým betonem</t>
  </si>
  <si>
    <t>173359582</t>
  </si>
  <si>
    <t>https://podminky.urs.cz/item/CS_URS_2022_02/212341111</t>
  </si>
  <si>
    <t>"okolo drenáže"  0,3*0,3*(8,8+9,0+11,0)</t>
  </si>
  <si>
    <t>43</t>
  </si>
  <si>
    <t>212792212</t>
  </si>
  <si>
    <t>Odvodnění mostní opěry - drenážní flexibilní plastové potrubí DN 160</t>
  </si>
  <si>
    <t>1272464217</t>
  </si>
  <si>
    <t>Odvodnění mostní opěry z plastových trub drenážní potrubí flexibilní DN 160</t>
  </si>
  <si>
    <t>https://podminky.urs.cz/item/CS_URS_2022_02/212792212</t>
  </si>
  <si>
    <t>drenáž za opěrou - vyvedena  skrz opěru do koryta</t>
  </si>
  <si>
    <t>8,8+9,0+11,0+1,0*2</t>
  </si>
  <si>
    <t>44</t>
  </si>
  <si>
    <t>273321118</t>
  </si>
  <si>
    <t>Základové desky mostních konstrukcí ze ŽB C 30/37</t>
  </si>
  <si>
    <t>170042347</t>
  </si>
  <si>
    <t>Základové konstrukce z betonu železového desky ve výkopu nebo na hlavách pilot C 30/37</t>
  </si>
  <si>
    <t>https://podminky.urs.cz/item/CS_URS_2022_02/273321118</t>
  </si>
  <si>
    <t>"základ rámu"  9,6*9,0*0,6+0,8*0,1*10,05*2</t>
  </si>
  <si>
    <t>"základ navaz.křídla"  2,0*0,5*6,9</t>
  </si>
  <si>
    <t>45</t>
  </si>
  <si>
    <t>273354111</t>
  </si>
  <si>
    <t>Bednění základových desek - zřízení</t>
  </si>
  <si>
    <t>1978608444</t>
  </si>
  <si>
    <t>Bednění základových konstrukcí desek zřízení</t>
  </si>
  <si>
    <t>https://podminky.urs.cz/item/CS_URS_2022_02/273354111</t>
  </si>
  <si>
    <t>"základ rámu"  9,0*0,6*2+0,84*0,1*4+10,05*(0,7+0,1)*2</t>
  </si>
  <si>
    <t>"základ navaz.křídla"  2,0*0,5*2+0,5*6,9*2</t>
  </si>
  <si>
    <t>46</t>
  </si>
  <si>
    <t>273354211</t>
  </si>
  <si>
    <t>Bednění základových desek - odstranění</t>
  </si>
  <si>
    <t>-736485352</t>
  </si>
  <si>
    <t>Bednění základových konstrukcí desek odstranění bednění</t>
  </si>
  <si>
    <t>https://podminky.urs.cz/item/CS_URS_2022_02/273354211</t>
  </si>
  <si>
    <t>47</t>
  </si>
  <si>
    <t>273361116</t>
  </si>
  <si>
    <t>Výztuž základových desek z betonářské oceli 10 505</t>
  </si>
  <si>
    <t>154820390</t>
  </si>
  <si>
    <t>Výztuž základových konstrukcí desek z betonářské oceli 10 505 (R) nebo BSt 500</t>
  </si>
  <si>
    <t>https://podminky.urs.cz/item/CS_URS_2022_02/273361116</t>
  </si>
  <si>
    <t>53,45*0,220</t>
  </si>
  <si>
    <t>6,9*0,200</t>
  </si>
  <si>
    <t>Svislé a kompletní konstrukce</t>
  </si>
  <si>
    <t>48</t>
  </si>
  <si>
    <t>317171126</t>
  </si>
  <si>
    <t>Kotvení monolitického betonu římsy do mostovky kotvou do vývrtu</t>
  </si>
  <si>
    <t>-775937398</t>
  </si>
  <si>
    <t>https://podminky.urs.cz/item/CS_URS_2022_02/317171126</t>
  </si>
  <si>
    <t>talířové kotvy kotvené do vývrtu - kotvení pravé chodníkové římsy</t>
  </si>
  <si>
    <t>viz PD TZ kapitola 4.5 "Vybavení mostu - Římsy"</t>
  </si>
  <si>
    <t>49</t>
  </si>
  <si>
    <t>31717112R</t>
  </si>
  <si>
    <t>Dodání kotev říms</t>
  </si>
  <si>
    <t>425305620</t>
  </si>
  <si>
    <t>50</t>
  </si>
  <si>
    <t>317321118</t>
  </si>
  <si>
    <t>Mostní římsy ze ŽB C 30/37</t>
  </si>
  <si>
    <t>1959219735</t>
  </si>
  <si>
    <t>Římsy ze železového betonu C 30/37</t>
  </si>
  <si>
    <t>https://podminky.urs.cz/item/CS_URS_2022_02/317321118</t>
  </si>
  <si>
    <t>beton C30/37 - XF4, XD3, XC4</t>
  </si>
  <si>
    <t>"levá římsa"0,313"m2"*17,15</t>
  </si>
  <si>
    <t>"pravá římsa"  0,722"m2"*9,4+0,313"m2"*(15,0-9,4)</t>
  </si>
  <si>
    <t>51</t>
  </si>
  <si>
    <t>317353121</t>
  </si>
  <si>
    <t>Bednění mostních říms všech tvarů - zřízení</t>
  </si>
  <si>
    <t>-1416379163</t>
  </si>
  <si>
    <t>Bednění mostní římsy zřízení všech tvarů</t>
  </si>
  <si>
    <t>https://podminky.urs.cz/item/CS_URS_2022_02/317353121</t>
  </si>
  <si>
    <t>"levá římsa"  0,313"m2"*2+(0,3+0,65+0,25)*17,15</t>
  </si>
  <si>
    <t>"pravá římsa"  0,722"m2"*2+0,3*9,4+(0,25+0,65)*(15,0-9,4)</t>
  </si>
  <si>
    <t>52</t>
  </si>
  <si>
    <t>317353221</t>
  </si>
  <si>
    <t>Bednění mostních říms všech tvarů - odstranění</t>
  </si>
  <si>
    <t>-41540341</t>
  </si>
  <si>
    <t>Bednění mostní římsy odstranění všech tvarů</t>
  </si>
  <si>
    <t>https://podminky.urs.cz/item/CS_URS_2022_02/317353221</t>
  </si>
  <si>
    <t>53</t>
  </si>
  <si>
    <t>317361116</t>
  </si>
  <si>
    <t>Výztuž mostních říms z betonářské oceli 10 505</t>
  </si>
  <si>
    <t>1040148457</t>
  </si>
  <si>
    <t>Výztuž mostních železobetonových říms z betonářské oceli 10 505 (R) nebo BSt 500</t>
  </si>
  <si>
    <t>https://podminky.urs.cz/item/CS_URS_2022_02/317361116</t>
  </si>
  <si>
    <t>13,908*0,180</t>
  </si>
  <si>
    <t>54</t>
  </si>
  <si>
    <t>317661132</t>
  </si>
  <si>
    <t>Výplň spár monolitické římsy tmelem silikonovým šířky spáry přes 15 do 40 mm</t>
  </si>
  <si>
    <t>1005977492</t>
  </si>
  <si>
    <t>Výplň spár monolitické římsy tmelem silikonovým, spára šířky přes 15 do 40 mm</t>
  </si>
  <si>
    <t>https://podminky.urs.cz/item/CS_URS_2022_02/317661132</t>
  </si>
  <si>
    <t>0,31"m2"*4</t>
  </si>
  <si>
    <t>55</t>
  </si>
  <si>
    <t>327323128</t>
  </si>
  <si>
    <t>Opěrné zdi a valy ze ŽB tř. C 30/37</t>
  </si>
  <si>
    <t>65401341</t>
  </si>
  <si>
    <t>Opěrné zdi a valy z betonu železového bez zvláštních nároků na vliv prostředí tř. C 30/37</t>
  </si>
  <si>
    <t>https://podminky.urs.cz/item/CS_URS_2022_02/327323128</t>
  </si>
  <si>
    <t>beton C30/37 - XF2, XD1, XC2</t>
  </si>
  <si>
    <t>"navaz.křídlo - op.zeď"  16,55"m2"*0,5</t>
  </si>
  <si>
    <t>"nábř.zeď op.2"  1,5*0,5*3,0</t>
  </si>
  <si>
    <t>56</t>
  </si>
  <si>
    <t>327351211</t>
  </si>
  <si>
    <t>Bednění opěrných zdí a valů svislých i skloněných zřízení</t>
  </si>
  <si>
    <t>1883156531</t>
  </si>
  <si>
    <t>Bednění opěrných zdí a valů svislých i skloněných, výšky do 20 m zřízení</t>
  </si>
  <si>
    <t>https://podminky.urs.cz/item/CS_URS_2022_02/327351211</t>
  </si>
  <si>
    <t>"navaz.křídlo - op.zeď"  16,55"m2"*2+2,23*0,5</t>
  </si>
  <si>
    <t>"nábř.zeď op.2"  1,5*3,0*2+0,5*3,0</t>
  </si>
  <si>
    <t>57</t>
  </si>
  <si>
    <t>327351221</t>
  </si>
  <si>
    <t>Bednění opěrných zdí a valů svislých i skloněných odstranění</t>
  </si>
  <si>
    <t>-426578013</t>
  </si>
  <si>
    <t>Bednění opěrných zdí a valů svislých i skloněných, výšky do 20 m odstranění</t>
  </si>
  <si>
    <t>https://podminky.urs.cz/item/CS_URS_2022_02/327351221</t>
  </si>
  <si>
    <t>58</t>
  </si>
  <si>
    <t>327361006</t>
  </si>
  <si>
    <t>Výztuž opěrných zdí a valů D 12 mm z betonářské oceli 10 505</t>
  </si>
  <si>
    <t>1865911340</t>
  </si>
  <si>
    <t>Výztuž opěrných zdí a valů průměru do 12 mm, z oceli 10 505 (R) nebo BSt 500</t>
  </si>
  <si>
    <t>https://podminky.urs.cz/item/CS_URS_2022_02/327361006</t>
  </si>
  <si>
    <t>10,525*0,200*0,3</t>
  </si>
  <si>
    <t>59</t>
  </si>
  <si>
    <t>327361016</t>
  </si>
  <si>
    <t>Výztuž opěrných zdí a valů D nad 12 mm z betonářské oceli 10 505</t>
  </si>
  <si>
    <t>2008285657</t>
  </si>
  <si>
    <t>Výztuž opěrných zdí a valů průměru přes 12 mm, z oceli 10 505 (R) nebo BSt 500</t>
  </si>
  <si>
    <t>https://podminky.urs.cz/item/CS_URS_2022_02/327361016</t>
  </si>
  <si>
    <t>10,525*0,200*0,7</t>
  </si>
  <si>
    <t>60</t>
  </si>
  <si>
    <t>334323118</t>
  </si>
  <si>
    <t>Mostní opěry a úložné prahy ze ŽB C 30/37</t>
  </si>
  <si>
    <t>974893415</t>
  </si>
  <si>
    <t>Mostní opěry a úložné prahy z betonu železového C 30/37</t>
  </si>
  <si>
    <t>https://podminky.urs.cz/item/CS_URS_2022_02/334323118</t>
  </si>
  <si>
    <t>beton C30/37 - XD1, XC2, XA2</t>
  </si>
  <si>
    <t>"stěny rámu"  0,8*1,75*10,05*2</t>
  </si>
  <si>
    <t>61</t>
  </si>
  <si>
    <t>334323218</t>
  </si>
  <si>
    <t>Mostní křídla a závěrné zídky ze ŽB C 30/37</t>
  </si>
  <si>
    <t>927757871</t>
  </si>
  <si>
    <t>Mostní křídla a závěrné zídky z betonu železového C 30/37</t>
  </si>
  <si>
    <t>https://podminky.urs.cz/item/CS_URS_2022_02/334323218</t>
  </si>
  <si>
    <t>"křídla"  (5,56+4,64+12,48+6,0)"m2"*0,55</t>
  </si>
  <si>
    <t>62</t>
  </si>
  <si>
    <t>334351112</t>
  </si>
  <si>
    <t>Bednění systémové mostních opěr a úložných prahů z překližek pro ŽB - zřízení</t>
  </si>
  <si>
    <t>68864644</t>
  </si>
  <si>
    <t>Bednění mostních opěr a úložných prahů ze systémového bednění zřízení z překližek, pro železobeton</t>
  </si>
  <si>
    <t>https://podminky.urs.cz/item/CS_URS_2022_02/334351112</t>
  </si>
  <si>
    <t>"stěny rámu"  0,8*1,75*4+1,75*10,05*4</t>
  </si>
  <si>
    <t>63</t>
  </si>
  <si>
    <t>334351211</t>
  </si>
  <si>
    <t>Bednění systémové mostních opěr a úložných prahů z překližek - odstranění</t>
  </si>
  <si>
    <t>-615368272</t>
  </si>
  <si>
    <t>Bednění mostních opěr a úložných prahů ze systémového bednění odstranění z překližek</t>
  </si>
  <si>
    <t>https://podminky.urs.cz/item/CS_URS_2022_02/334351211</t>
  </si>
  <si>
    <t>64</t>
  </si>
  <si>
    <t>334352111</t>
  </si>
  <si>
    <t>Bednění mostních křídel a závěrných zídek ze systémového bednění s výplní z překližek - zřízení</t>
  </si>
  <si>
    <t>-795243411</t>
  </si>
  <si>
    <t>Bednění mostních křídel a závěrných zídek ze systémového bednění zřízení z překližek</t>
  </si>
  <si>
    <t>https://podminky.urs.cz/item/CS_URS_2022_02/334352111</t>
  </si>
  <si>
    <t>"křídla"  (5,56+4,64+12,48+6,0)"m2"*2+0,55*(0,8*3+3,5+3,3+3,0+4,1)</t>
  </si>
  <si>
    <t>65</t>
  </si>
  <si>
    <t>334352211</t>
  </si>
  <si>
    <t>Bednění mostních křídel a závěrných zídek ze systémového bednění s výplní z překližek - odstranění</t>
  </si>
  <si>
    <t>1634106832</t>
  </si>
  <si>
    <t>Bednění mostních křídel a závěrných zídek ze systémového bednění odstranění z překližek</t>
  </si>
  <si>
    <t>https://podminky.urs.cz/item/CS_URS_2022_02/334352211</t>
  </si>
  <si>
    <t>66</t>
  </si>
  <si>
    <t>334361216</t>
  </si>
  <si>
    <t>Výztuž dříků opěr z betonářské oceli 10 505</t>
  </si>
  <si>
    <t>-803093847</t>
  </si>
  <si>
    <t>Výztuž betonářská mostních konstrukcí opěr, úložných prahů, křídel, závěrných zídek, bloků ložisek, pilířů a sloupů z oceli 10 505 (R) nebo BSt 500 dříků opěr</t>
  </si>
  <si>
    <t>https://podminky.urs.cz/item/CS_URS_2022_02/334361216</t>
  </si>
  <si>
    <t>28,14*0,220</t>
  </si>
  <si>
    <t>67</t>
  </si>
  <si>
    <t>334361226</t>
  </si>
  <si>
    <t>Výztuž křídel, závěrných zdí z betonářské oceli 10 505</t>
  </si>
  <si>
    <t>267091562</t>
  </si>
  <si>
    <t>Výztuž betonářská mostních konstrukcí opěr, úložných prahů, křídel, závěrných zídek, bloků ložisek, pilířů a sloupů z oceli 10 505 (R) nebo BSt 500 křídel, závěrných zdí</t>
  </si>
  <si>
    <t>https://podminky.urs.cz/item/CS_URS_2022_02/334361226</t>
  </si>
  <si>
    <t>15,774*0,220</t>
  </si>
  <si>
    <t>68</t>
  </si>
  <si>
    <t>334791113</t>
  </si>
  <si>
    <t>Prostup v betonových zdech z plastových trub DN do 160</t>
  </si>
  <si>
    <t>347449294</t>
  </si>
  <si>
    <t>Prostup v betonových zdech z plastových trub průměru do DN 160</t>
  </si>
  <si>
    <t>https://podminky.urs.cz/item/CS_URS_2022_02/334791113</t>
  </si>
  <si>
    <t>"vyústění odvodnění"  0,8*2</t>
  </si>
  <si>
    <t>69</t>
  </si>
  <si>
    <t>34817R</t>
  </si>
  <si>
    <t>-1716636810</t>
  </si>
  <si>
    <t>Posun stávajícího oplocení</t>
  </si>
  <si>
    <t>70</t>
  </si>
  <si>
    <t>388995215</t>
  </si>
  <si>
    <t>Chránička kabelů z trub HDPE v římse DN 200</t>
  </si>
  <si>
    <t>-233186375</t>
  </si>
  <si>
    <t>Chránička kabelů v římse z trub HDPE přes DN 160 do DN 200</t>
  </si>
  <si>
    <t>https://podminky.urs.cz/item/CS_URS_2022_02/388995215</t>
  </si>
  <si>
    <t>chránička v stěně rámu pro vyvedení drenáže</t>
  </si>
  <si>
    <t>0,8*2</t>
  </si>
  <si>
    <t>71</t>
  </si>
  <si>
    <t>395366113</t>
  </si>
  <si>
    <t>Výztuž torkretového pláště ze svařovaných sítí v opěře D drátu 6 mm</t>
  </si>
  <si>
    <t>-1519372248</t>
  </si>
  <si>
    <t>Výztuž stříkaného betonu torkretového pláště ze svařovaných sítí v opěře, průměr drátu 6 mm</t>
  </si>
  <si>
    <t>https://podminky.urs.cz/item/CS_URS_2022_02/395366113</t>
  </si>
  <si>
    <t>40,0</t>
  </si>
  <si>
    <t>72</t>
  </si>
  <si>
    <t>395453111</t>
  </si>
  <si>
    <t>Plášť torkretový v opěře tl 30 mm</t>
  </si>
  <si>
    <t>-2015936044</t>
  </si>
  <si>
    <t>Plášť torkretový z aktivované cementové malty v opěře tl. 30 mm</t>
  </si>
  <si>
    <t>https://podminky.urs.cz/item/CS_URS_2022_02/395453111</t>
  </si>
  <si>
    <t>zajištění svahů proti vymílání - tl.150 mm</t>
  </si>
  <si>
    <t>viz PD TZ kapitola 4.4 zemní práce</t>
  </si>
  <si>
    <t>20,0*1,0*2</t>
  </si>
  <si>
    <t>73</t>
  </si>
  <si>
    <t>395453191</t>
  </si>
  <si>
    <t>Příplatek ZKD 10 mm tloušťky pláště torkretového v opěře</t>
  </si>
  <si>
    <t>1981531733</t>
  </si>
  <si>
    <t>Plášť torkretový z aktivované cementové malty v opěře Příplatek k ceně za každých dalších i započatých 10 mm tl.</t>
  </si>
  <si>
    <t>https://podminky.urs.cz/item/CS_URS_2022_02/395453191</t>
  </si>
  <si>
    <t>tl.150 mm - 30 mm = 120 mm navíc - 12x</t>
  </si>
  <si>
    <t>12*40</t>
  </si>
  <si>
    <t>Vodorovné konstrukce</t>
  </si>
  <si>
    <t>74</t>
  </si>
  <si>
    <t>421321128</t>
  </si>
  <si>
    <t>Mostní nosné konstrukce deskové ze ŽB C 30/37</t>
  </si>
  <si>
    <t>1336564466</t>
  </si>
  <si>
    <t>Mostní železobetonové nosné konstrukce deskové nebo klenbové deskové, z betonu C 30/37</t>
  </si>
  <si>
    <t>https://podminky.urs.cz/item/CS_URS_2022_02/421321128</t>
  </si>
  <si>
    <t>"horní deska rámu"  5,653*9,6</t>
  </si>
  <si>
    <t>75</t>
  </si>
  <si>
    <t>421351112</t>
  </si>
  <si>
    <t>Bednění boků přechodové desky konstrukcí mostů - zřízení</t>
  </si>
  <si>
    <t>866830303</t>
  </si>
  <si>
    <t>Bednění deskových konstrukcí mostů z betonu železového nebo předpjatého zřízení boků přechodové desky</t>
  </si>
  <si>
    <t>https://podminky.urs.cz/item/CS_URS_2022_02/421351112</t>
  </si>
  <si>
    <t>"stěny horní desky"  0,6*7,0*2+0,9*0,75*4+0,75*(10,05-1,1)*2</t>
  </si>
  <si>
    <t>76</t>
  </si>
  <si>
    <t>421351212</t>
  </si>
  <si>
    <t>Bednění boků přechodové desky konstrukcí mostů - odstranění</t>
  </si>
  <si>
    <t>-1697699781</t>
  </si>
  <si>
    <t>Bednění deskových konstrukcí mostů z betonu železového nebo předpjatého odstranění boků přechodové desky</t>
  </si>
  <si>
    <t>https://podminky.urs.cz/item/CS_URS_2022_02/421351212</t>
  </si>
  <si>
    <t>77</t>
  </si>
  <si>
    <t>421361226</t>
  </si>
  <si>
    <t>Výztuž ŽB deskového mostu z betonářské oceli 10 505</t>
  </si>
  <si>
    <t>752784978</t>
  </si>
  <si>
    <t>Výztuž deskových konstrukcí z betonářské oceli 10 505 (R) nebo BSt 500 deskového mostu</t>
  </si>
  <si>
    <t>https://podminky.urs.cz/item/CS_URS_2022_02/421361226</t>
  </si>
  <si>
    <t>54,27*0,220</t>
  </si>
  <si>
    <t>78</t>
  </si>
  <si>
    <t>421955112</t>
  </si>
  <si>
    <t>Bednění z překližek na mostní skruži - zřízení</t>
  </si>
  <si>
    <t>1699294792</t>
  </si>
  <si>
    <t>Bednění na mostní skruži zřízení bednění z překližek</t>
  </si>
  <si>
    <t>https://podminky.urs.cz/item/CS_URS_2022_02/421955112</t>
  </si>
  <si>
    <t>7,0*10,5</t>
  </si>
  <si>
    <t>79</t>
  </si>
  <si>
    <t>421955212</t>
  </si>
  <si>
    <t>Bednění z překližek na mostní skruži - odstranění</t>
  </si>
  <si>
    <t>-179353853</t>
  </si>
  <si>
    <t>Bednění na mostní skruži odstranění bednění z překližek</t>
  </si>
  <si>
    <t>https://podminky.urs.cz/item/CS_URS_2022_02/421955212</t>
  </si>
  <si>
    <t>80</t>
  </si>
  <si>
    <t>451315124</t>
  </si>
  <si>
    <t>Podkladní nebo výplňová vrstva z betonu C 12/15 tl do 150 mm</t>
  </si>
  <si>
    <t>-325259339</t>
  </si>
  <si>
    <t>Podkladní a výplňové vrstvy z betonu prostého tloušťky do 150 mm, z betonu C 12/15</t>
  </si>
  <si>
    <t>https://podminky.urs.cz/item/CS_URS_2022_02/451315124</t>
  </si>
  <si>
    <t>C12/15 X0 - podkladní beton</t>
  </si>
  <si>
    <t>"pod základy rámu a zdi"  122,9 "m2"</t>
  </si>
  <si>
    <t>"pod propustkem"  12,5*1,5</t>
  </si>
  <si>
    <t>81</t>
  </si>
  <si>
    <t>451315135</t>
  </si>
  <si>
    <t>Podkladní nebo výplňová vrstva z betonu C 16/20 tl do 200 mm</t>
  </si>
  <si>
    <t>-173182159</t>
  </si>
  <si>
    <t>Podkladní a výplňové vrstvy z betonu prostého tloušťky do 200 mm, z betonu C 16/20</t>
  </si>
  <si>
    <t>https://podminky.urs.cz/item/CS_URS_2022_02/451315135</t>
  </si>
  <si>
    <t>tl. 200 mm</t>
  </si>
  <si>
    <t>"rám"  (25,530 "m2"+115,427 "m2")*1,4</t>
  </si>
  <si>
    <t>"propustek - čelo"  1,5*1,0</t>
  </si>
  <si>
    <t>82</t>
  </si>
  <si>
    <t>451477121</t>
  </si>
  <si>
    <t>Podkladní vrstva plastbetonová drenážní první vrstva tl 20 mm</t>
  </si>
  <si>
    <t>-176312328</t>
  </si>
  <si>
    <t>Podkladní vrstva plastbetonová drenážní, tloušťky do 20 mm první vrstva</t>
  </si>
  <si>
    <t>https://podminky.urs.cz/item/CS_URS_2022_02/451477121</t>
  </si>
  <si>
    <t>"podélné žebro celk.tl.35 mm (2x20 mm)"  0,15*9,0</t>
  </si>
  <si>
    <t>"okolo trubičky odvodnění celk.tl.100 mm (5*20mm)"  0,4*0,6</t>
  </si>
  <si>
    <t>83</t>
  </si>
  <si>
    <t>451477122</t>
  </si>
  <si>
    <t>Podkladní vrstva plastbetonová drenážní každá další vrstva tl 20 mm</t>
  </si>
  <si>
    <t>223300364</t>
  </si>
  <si>
    <t>Podkladní vrstva plastbetonová drenážní, tloušťky do 20 mm každá další vrstva</t>
  </si>
  <si>
    <t>https://podminky.urs.cz/item/CS_URS_2022_02/451477122</t>
  </si>
  <si>
    <t>"podélné žebro celk.tl.35 mm (2x20 mm)"  0,15*9,0*1</t>
  </si>
  <si>
    <t>"okolo trubičky odvodnění celk.tl.100 mm (5*20mm)"  0,4*0,4*4</t>
  </si>
  <si>
    <t>84</t>
  </si>
  <si>
    <t>451576121</t>
  </si>
  <si>
    <t>Podkladní a výplňová vrstva ze štěrkopísku tl do 200 mm</t>
  </si>
  <si>
    <t>1736112273</t>
  </si>
  <si>
    <t>Podkladní a výplňová vrstva z kameniva tloušťky do 200 mm ze štěrkopísku</t>
  </si>
  <si>
    <t>https://podminky.urs.cz/item/CS_URS_2022_02/451576121</t>
  </si>
  <si>
    <t>"ochrana těsnící geomembrány - nad a pod 2x tl.150 mm"  (2,65*8,5*2)*2</t>
  </si>
  <si>
    <t>85</t>
  </si>
  <si>
    <t>451577877</t>
  </si>
  <si>
    <t>Podklad nebo lože pod dlažbu vodorovný nebo do sklonu 1:5 ze štěrkopísku tl přes 30 do 100 mm</t>
  </si>
  <si>
    <t>400375325</t>
  </si>
  <si>
    <t>Podklad nebo lože pod dlažbu (přídlažbu) v ploše vodorovné nebo ve sklonu do 1:5, tloušťky od 30 do 100 mm ze štěrkopísku</t>
  </si>
  <si>
    <t>https://podminky.urs.cz/item/CS_URS_2022_02/451577877</t>
  </si>
  <si>
    <t>podkladní vrstva štěrkopísku tl. 100 mm</t>
  </si>
  <si>
    <t>(25,530+115,427-70,348)"m2"*1,4</t>
  </si>
  <si>
    <t>86</t>
  </si>
  <si>
    <t>457311114</t>
  </si>
  <si>
    <t>Vyrovnávací nebo spádový beton C 12/15 včetně úpravy povrchu</t>
  </si>
  <si>
    <t>1956294087</t>
  </si>
  <si>
    <t>Vyrovnávací nebo spádový beton včetně úpravy povrchu C 12/15</t>
  </si>
  <si>
    <t>https://podminky.urs.cz/item/CS_URS_2022_02/457311114</t>
  </si>
  <si>
    <t>C12/16 X0</t>
  </si>
  <si>
    <t>"podkladní beton pod drenáž"  0,3*1,6*(8,5*2+11,0)</t>
  </si>
  <si>
    <t>87</t>
  </si>
  <si>
    <t>461310115</t>
  </si>
  <si>
    <t>Patka z betonu prostého C 25/30</t>
  </si>
  <si>
    <t>1282799656</t>
  </si>
  <si>
    <t>Patka z betonu prostého do rýhy nebo do bednění s provedením dilatačních spár v osové vzdálenosti 2 m a jejich zalitím živičnou zálivkou z betonu bez zvláštních nároků na prostředí tř. C 25/30</t>
  </si>
  <si>
    <t>https://podminky.urs.cz/item/CS_URS_2022_02/461310115</t>
  </si>
  <si>
    <t>C25/30 XF3 - beton.práh na konci dlažby</t>
  </si>
  <si>
    <t>0,5*0,8*(5,1+17,8)</t>
  </si>
  <si>
    <t>88</t>
  </si>
  <si>
    <t>462511111</t>
  </si>
  <si>
    <t>Zához prostoru z lomového kamene</t>
  </si>
  <si>
    <t>-1692262467</t>
  </si>
  <si>
    <t>Zához prostoru z lomového kamene</t>
  </si>
  <si>
    <t>https://podminky.urs.cz/item/CS_URS_2022_02/462511111</t>
  </si>
  <si>
    <t>"vně beton.prahu"  1,0*0,5*(5,1+17,8)</t>
  </si>
  <si>
    <t>89</t>
  </si>
  <si>
    <t>465513157</t>
  </si>
  <si>
    <t>Dlažba svahu u opěr z upraveného lomového žulového kamene tl 200 mm do lože C 25/30 pl přes 10 m2</t>
  </si>
  <si>
    <t>995203925</t>
  </si>
  <si>
    <t>Dlažba svahu u mostních opěr z upraveného lomového žulového kamene s vyspárováním maltou MC 25, šíře spáry 15 mm do betonového lože C 25/30 tloušťky 200 mm, plochy přes 10 m2</t>
  </si>
  <si>
    <t>https://podminky.urs.cz/item/CS_URS_2022_02/465513157</t>
  </si>
  <si>
    <t>Všechny spáry v dlažbě a mezi obrubníky se vyplní cementovou maltou MC 25-XF3.</t>
  </si>
  <si>
    <t>Spáry v dlažbě a mezi obrubníky se zatřou do výšky max. 35 mm pod horní líc kamene.</t>
  </si>
  <si>
    <t>(viz PD TZ kapitola 4.5 - Vybavení mostu - Úpravy pod a kolem mostu)</t>
  </si>
  <si>
    <t>90</t>
  </si>
  <si>
    <t>564861011</t>
  </si>
  <si>
    <t>Podklad ze štěrkodrtě ŠD plochy do 100 m2 tl 200 mm</t>
  </si>
  <si>
    <t>2022138515</t>
  </si>
  <si>
    <t>Podklad ze štěrkodrti ŠD s rozprostřením a zhutněním plochy jednotlivě do 100 m2, po zhutnění tl. 200 mm</t>
  </si>
  <si>
    <t>https://podminky.urs.cz/item/CS_URS_2022_02/564861011</t>
  </si>
  <si>
    <t>předpolí mostu (mimo most)</t>
  </si>
  <si>
    <t>ŠD 0÷32, tl. 200 mm</t>
  </si>
  <si>
    <t>(83,8+147,0)"m2"</t>
  </si>
  <si>
    <t>91</t>
  </si>
  <si>
    <t>565155121</t>
  </si>
  <si>
    <t>Asfaltový beton vrstva podkladní ACP 16 (obalované kamenivo OKS) tl 70 mm š přes 3 m</t>
  </si>
  <si>
    <t>-143695846</t>
  </si>
  <si>
    <t>Asfaltový beton vrstva podkladní ACP 16 (obalované kamenivo střednězrnné - OKS) s rozprostřením a zhutněním v pruhu šířky přes 3 m, po zhutnění tl. 70 mm</t>
  </si>
  <si>
    <t>https://podminky.urs.cz/item/CS_URS_2022_02/565155121</t>
  </si>
  <si>
    <t>asfaltový beton pro podkladní vrstvy; ACP 16+; tl.70 mm</t>
  </si>
  <si>
    <t>"mimo most"  (83,8+147,0)"m2"</t>
  </si>
  <si>
    <t>92</t>
  </si>
  <si>
    <t>567122112</t>
  </si>
  <si>
    <t>Podklad ze směsi stmelené cementem SC C 8/10 (KSC I) tl 130 mm</t>
  </si>
  <si>
    <t>66455190</t>
  </si>
  <si>
    <t>Podklad ze směsi stmelené cementem SC bez dilatačních spár, s rozprostřením a zhutněním SC C 8/10 (KSC I), po zhutnění tl. 130 mm</t>
  </si>
  <si>
    <t>https://podminky.urs.cz/item/CS_URS_2022_02/567122112</t>
  </si>
  <si>
    <t>směs stmelená cementem; SC8/10; tl. 130 mm</t>
  </si>
  <si>
    <t>93</t>
  </si>
  <si>
    <t>573111111</t>
  </si>
  <si>
    <t>Postřik živičný infiltrační s posypem z asfaltu množství 0,60 kg/m2</t>
  </si>
  <si>
    <t>-546456948</t>
  </si>
  <si>
    <t>Postřik infiltrační PI z asfaltu silničního s posypem kamenivem, v množství 0,60 kg/m2</t>
  </si>
  <si>
    <t>https://podminky.urs.cz/item/CS_URS_2022_02/573111111</t>
  </si>
  <si>
    <t>postřik infiltrační PI-CP 0,6 kg/m2</t>
  </si>
  <si>
    <t>"mimo most"   (83,8+147,0)"m2"</t>
  </si>
  <si>
    <t>94</t>
  </si>
  <si>
    <t>573231107</t>
  </si>
  <si>
    <t>Postřik živičný spojovací ze silniční emulze v množství 0,40 kg/m2</t>
  </si>
  <si>
    <t>689833027</t>
  </si>
  <si>
    <t>Postřik spojovací PS bez posypu kamenivem ze silniční emulze, v množství 0,40 kg/m2</t>
  </si>
  <si>
    <t>https://podminky.urs.cz/item/CS_URS_2022_02/573231107</t>
  </si>
  <si>
    <t>spojovací postřik PS-CP 0,35 kg/m2</t>
  </si>
  <si>
    <t>mezi vrstvami ACO a ACL</t>
  </si>
  <si>
    <t>mezi vrstvami ACL a MA</t>
  </si>
  <si>
    <t>na mostě:</t>
  </si>
  <si>
    <t>2*63,1</t>
  </si>
  <si>
    <t>mimo most:</t>
  </si>
  <si>
    <t>83,8+143,1</t>
  </si>
  <si>
    <t>95</t>
  </si>
  <si>
    <t>577134141</t>
  </si>
  <si>
    <t>Asfaltový beton vrstva obrusná ACO 11 (ABS) tř. I tl 40 mm š přes 3 m z modifikovaného asfaltu</t>
  </si>
  <si>
    <t>-1169132382</t>
  </si>
  <si>
    <t>Asfaltový beton vrstva obrusná ACO 11 (ABS) s rozprostřením a se zhutněním z modifikovaného asfaltu v pruhu šířky přes 3 m, po zhutnění tl. 40 mm</t>
  </si>
  <si>
    <t>https://podminky.urs.cz/item/CS_URS_2022_02/577134141</t>
  </si>
  <si>
    <t>"mimo most"  (83,8+143,1)"m2"</t>
  </si>
  <si>
    <t>"na mostě"  63,1-4,5"m2"</t>
  </si>
  <si>
    <t>96</t>
  </si>
  <si>
    <t>577155142</t>
  </si>
  <si>
    <t>Asfaltový beton vrstva ložní ACL 16 (ABH) tl 60 mm š přes 3 m z modifikovaného asfaltu</t>
  </si>
  <si>
    <t>1735669803</t>
  </si>
  <si>
    <t>Asfaltový beton vrstva ložní ACL 16 (ABH) s rozprostřením a zhutněním z modifikovaného asfaltu v pruhu šířky přes 3 m, po zhutnění tl. 60 mm</t>
  </si>
  <si>
    <t>https://podminky.urs.cz/item/CS_URS_2022_02/577155142</t>
  </si>
  <si>
    <t>ACL 16+; tl. vrstvy 55 mm</t>
  </si>
  <si>
    <t>97</t>
  </si>
  <si>
    <t>578133131</t>
  </si>
  <si>
    <t>Litý asfalt MA 11 (LAS) tl 30 mm š do 3 m z modifikovaného asfaltu</t>
  </si>
  <si>
    <t>1913604368</t>
  </si>
  <si>
    <t>Litý asfalt MA 11 (LAS) s rozprostřením z modifikovaného asfaltu v pruhu šířky do 3 m tl. 30 mm</t>
  </si>
  <si>
    <t>https://podminky.urs.cz/item/CS_URS_2022_02/578133131</t>
  </si>
  <si>
    <t>"odvodňovací proužek - střední vrstva  celk.tl.55mm = 2x30"  9,0*0,5*2</t>
  </si>
  <si>
    <t>98</t>
  </si>
  <si>
    <t>578143133</t>
  </si>
  <si>
    <t>Litý asfalt MA 11 (LAS) tl 40 mm š do 3 m z modifikovaného asfaltu</t>
  </si>
  <si>
    <t>-739315882</t>
  </si>
  <si>
    <t>Litý asfalt MA 11 (LAS) s rozprostřením z modifikovaného asfaltu v pruhu šířky do 3 m tl. 40 mm</t>
  </si>
  <si>
    <t>https://podminky.urs.cz/item/CS_URS_2022_02/578143133</t>
  </si>
  <si>
    <t>"odvodňovací proužek - horní vrstva"  0,5*9,0</t>
  </si>
  <si>
    <t>99</t>
  </si>
  <si>
    <t>578143233</t>
  </si>
  <si>
    <t>Litý asfalt MA 11 (LAS) tl 40 mm š přes 3 m z modifikovaného asfaltu</t>
  </si>
  <si>
    <t>665908509</t>
  </si>
  <si>
    <t>Litý asfalt MA 11 (LAS) s rozprostřením z modifikovaného asfaltu v pruhu šířky přes 3 m tl. 40 mm</t>
  </si>
  <si>
    <t>https://podminky.urs.cz/item/CS_URS_2022_02/578143233</t>
  </si>
  <si>
    <t>"ochrana izolace"  63,1</t>
  </si>
  <si>
    <t>578901111</t>
  </si>
  <si>
    <t>Zdrsňovací posyp litého asfaltu v množství 4 kg/m2</t>
  </si>
  <si>
    <t>-793462870</t>
  </si>
  <si>
    <t>Zdrsňovací posyp litého asfaltu z kameniva drobného drceného obaleného asfaltem se zaválcováním a s odstraněním přebytečného materiálu s povrchu, v množství 4 kg/m2</t>
  </si>
  <si>
    <t>https://podminky.urs.cz/item/CS_URS_2022_02/578901111</t>
  </si>
  <si>
    <t>"nas MA"  63,1</t>
  </si>
  <si>
    <t>101</t>
  </si>
  <si>
    <t>596211110</t>
  </si>
  <si>
    <t>Kladení zámkové dlažby komunikací pro pěší ručně tl 60 mm skupiny A pl do 50 m2</t>
  </si>
  <si>
    <t>-103578598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</si>
  <si>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</si>
  <si>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https://podminky.urs.cz/item/CS_URS_2022_02/596211110</t>
  </si>
  <si>
    <t>"chodník vpravo"  2,0*5,0+1,5*(3,1+2,25)+1,9*3,2</t>
  </si>
  <si>
    <t>102</t>
  </si>
  <si>
    <t>59245015</t>
  </si>
  <si>
    <t>dlažba zámková tvaru I 200x165x60mm přírodní</t>
  </si>
  <si>
    <t>-1203360594</t>
  </si>
  <si>
    <t>24,105*1,03 'Přepočtené koeficientem množství</t>
  </si>
  <si>
    <t>Úpravy povrchů, podlahy a osazování výplní</t>
  </si>
  <si>
    <t>103</t>
  </si>
  <si>
    <t>62592</t>
  </si>
  <si>
    <t>-1929746510</t>
  </si>
  <si>
    <t>ÚPRAVA POVRCHU BETONOVÝCH PLOCH A KONSTRUKCÍ - STRIÁŽ</t>
  </si>
  <si>
    <t>"striáž na římse"  1,5*15,0</t>
  </si>
  <si>
    <t>104</t>
  </si>
  <si>
    <t>628611102</t>
  </si>
  <si>
    <t>Nátěr betonu mostu epoxidový 2x ochranný nepružný OS-B</t>
  </si>
  <si>
    <t>126673585</t>
  </si>
  <si>
    <t>Nátěr mostních betonových konstrukcí epoxidový 2x ochranný nepružný OS-B</t>
  </si>
  <si>
    <t>https://podminky.urs.cz/item/CS_URS_2022_02/628611102</t>
  </si>
  <si>
    <t>"čela pod římsami"  (0,6+0,3)*(17,0+15,0)</t>
  </si>
  <si>
    <t>105</t>
  </si>
  <si>
    <t>628611131</t>
  </si>
  <si>
    <t>Nátěr betonu mostu akrylátový 2x ochranný pružný OS-C</t>
  </si>
  <si>
    <t>1499270922</t>
  </si>
  <si>
    <t>Nátěr mostních betonových konstrukcí akrylátový na siloxanové a plasticko-elastické bázi 2x ochranný pružný OS-C (OS 4)</t>
  </si>
  <si>
    <t>https://podminky.urs.cz/item/CS_URS_2022_02/628611131</t>
  </si>
  <si>
    <t>"kraje říms"  (0,15+0,15)*(17,0+9,4)</t>
  </si>
  <si>
    <t>106</t>
  </si>
  <si>
    <t>634911112</t>
  </si>
  <si>
    <t>Řezání dilatačních spár š 5 mm hl přes 10 do 20 mm v čerstvé betonové mazanině</t>
  </si>
  <si>
    <t>469807906</t>
  </si>
  <si>
    <t>Řezání dilatačních nebo smršťovacích spár v čerstvé betonové mazanině nebo potěru šířky do 5 mm, hloubky přes 10 do 20 mm</t>
  </si>
  <si>
    <t>https://podminky.urs.cz/item/CS_URS_2022_02/634911112</t>
  </si>
  <si>
    <t xml:space="preserve">smrš´tovací spáry v římse - po 6 m  </t>
  </si>
  <si>
    <t>"levá"  (0,25+0,65+0,85+0,15)*3</t>
  </si>
  <si>
    <t xml:space="preserve"> "chodníková"  (0,25+0,6+2,4+0,15)*3</t>
  </si>
  <si>
    <t>107</t>
  </si>
  <si>
    <t>9112B10R</t>
  </si>
  <si>
    <t>ZÁBRADLÍ MOSTNÍ SE SVISLOU VÝPLNÍ - DODÁVKA A MONTÁŽ</t>
  </si>
  <si>
    <t>540864906</t>
  </si>
  <si>
    <t>"Kompletní vč.kotvení do římsy, plastmalty a PKO - popis viz TZ - vpravo"  15,0</t>
  </si>
  <si>
    <t>108</t>
  </si>
  <si>
    <t>911331135</t>
  </si>
  <si>
    <t>Svodidlo ocelové jednostranné zádržnosti H1 se zaberaněním sloupků v rozmezí přes 2 do 4 m</t>
  </si>
  <si>
    <t>-180982125</t>
  </si>
  <si>
    <t>Silniční svodidlo s osazením sloupků zaberaněním ocelové úroveň zádržnosti H1 vzdálenosti sloupků přes 2 do 4 m jednostranné</t>
  </si>
  <si>
    <t>https://podminky.urs.cz/item/CS_URS_2022_02/911331135</t>
  </si>
  <si>
    <t>"před a za mostem vlevo"  10,0+20,0</t>
  </si>
  <si>
    <t>109</t>
  </si>
  <si>
    <t>911334123</t>
  </si>
  <si>
    <t>Svodidlo ocelové zábradelní zádržnosti H2 kotvené do římsy s výplní ze svařované sítě</t>
  </si>
  <si>
    <t>-1003837421</t>
  </si>
  <si>
    <t>Zábradelní svodidla ocelová s osazením sloupků kotvením do římsy, se svodnicí úrovně zádržnosti H2 s výplní ze svařované sítě</t>
  </si>
  <si>
    <t>https://podminky.urs.cz/item/CS_URS_2022_02/911334123</t>
  </si>
  <si>
    <t>"kompletní - levá římsa" 17,0</t>
  </si>
  <si>
    <t>110</t>
  </si>
  <si>
    <t>912211121</t>
  </si>
  <si>
    <t>Montáž směrového sloupku z plastických hmot na svodidlo</t>
  </si>
  <si>
    <t>1589314101</t>
  </si>
  <si>
    <t>Montáž směrového sloupku plastového s odrazkou přišroubováním na svodidlo</t>
  </si>
  <si>
    <t>https://podminky.urs.cz/item/CS_URS_2022_02/912211121</t>
  </si>
  <si>
    <t>"bílý a modtý"  2+7</t>
  </si>
  <si>
    <t>111</t>
  </si>
  <si>
    <t>40445153</t>
  </si>
  <si>
    <t>sloupek svodidlový plastový</t>
  </si>
  <si>
    <t>-337082039</t>
  </si>
  <si>
    <t>112</t>
  </si>
  <si>
    <t>91345R</t>
  </si>
  <si>
    <t>NIVELAČNÍ ZNAČKY KOVOVÉ</t>
  </si>
  <si>
    <t>1567442903</t>
  </si>
  <si>
    <t>2*3</t>
  </si>
  <si>
    <t>113</t>
  </si>
  <si>
    <t>914112111</t>
  </si>
  <si>
    <t>Tabulka s označením evidenčního čísla mostu</t>
  </si>
  <si>
    <t>-971240688</t>
  </si>
  <si>
    <t>Tabulka s označením evidenčního čísla mostu na sloupek</t>
  </si>
  <si>
    <t>https://podminky.urs.cz/item/CS_URS_2022_02/914112111</t>
  </si>
  <si>
    <t>114</t>
  </si>
  <si>
    <t>915121112</t>
  </si>
  <si>
    <t>Vodorovné dopravní značení vodící čáry souvislé š 250 mm retroreflexní bílá barva</t>
  </si>
  <si>
    <t>-73590280</t>
  </si>
  <si>
    <t>Vodorovné dopravní značení stříkané barvou vodící čára bílá šířky 250 mm souvislá retroreflexní</t>
  </si>
  <si>
    <t>https://podminky.urs.cz/item/CS_URS_2022_02/915121112</t>
  </si>
  <si>
    <t>V4 - plná čára š.0,250</t>
  </si>
  <si>
    <t>37,0+6,0+29,0</t>
  </si>
  <si>
    <t>115</t>
  </si>
  <si>
    <t>915221112</t>
  </si>
  <si>
    <t>Vodorovné dopravní značení vodící čáry souvislé š 250 mm retroreflexní bílý plast</t>
  </si>
  <si>
    <t>1661363703</t>
  </si>
  <si>
    <t>Vodorovné dopravní značení stříkaným plastem vodící čára bílá šířky 250 mm souvislá retroreflexní</t>
  </si>
  <si>
    <t>https://podminky.urs.cz/item/CS_URS_2022_02/915221112</t>
  </si>
  <si>
    <t>116</t>
  </si>
  <si>
    <t>915611111</t>
  </si>
  <si>
    <t>Předznačení vodorovného liniového značení</t>
  </si>
  <si>
    <t>1693357401</t>
  </si>
  <si>
    <t>Předznačení pro vodorovné značení stříkané barvou nebo prováděné z nátěrových hmot liniové dělicí čáry, vodicí proužky</t>
  </si>
  <si>
    <t>https://podminky.urs.cz/item/CS_URS_2022_02/915611111</t>
  </si>
  <si>
    <t>117</t>
  </si>
  <si>
    <t>916131213</t>
  </si>
  <si>
    <t>Osazení silničního obrubníku betonového stojatého s boční opěrou do lože z betonu prostého</t>
  </si>
  <si>
    <t>1784347853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</si>
  <si>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</si>
  <si>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https://podminky.urs.cz/item/CS_URS_2022_02/916131213</t>
  </si>
  <si>
    <t>150 x 300 mm  do bet. lože - podél komunikace</t>
  </si>
  <si>
    <t>3,4+3,65</t>
  </si>
  <si>
    <t>6,1+3,1+2,25+3,2</t>
  </si>
  <si>
    <t>118</t>
  </si>
  <si>
    <t>59217034</t>
  </si>
  <si>
    <t>obrubník betonový silniční 1000x150x300mm</t>
  </si>
  <si>
    <t>674513234</t>
  </si>
  <si>
    <t>21,7</t>
  </si>
  <si>
    <t>21,7*1,02 'Přepočtené koeficientem množství</t>
  </si>
  <si>
    <t>119</t>
  </si>
  <si>
    <t>916231213</t>
  </si>
  <si>
    <t>Osazení chodníkového obrubníku betonového stojatého s boční opěrou do lože z betonu prostého</t>
  </si>
  <si>
    <t>1303442503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</si>
  <si>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</si>
  <si>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https://podminky.urs.cz/item/CS_URS_2022_02/916231213</t>
  </si>
  <si>
    <t>"chodník mimo komun."  2,1+3,0+3,2</t>
  </si>
  <si>
    <t>"okolo dlažby"  1,750+19,2+0,8+0,450+3,8+0,6+2,2</t>
  </si>
  <si>
    <t>120</t>
  </si>
  <si>
    <t>59217017</t>
  </si>
  <si>
    <t>obrubník betonový chodníkový 1000x100x250mm</t>
  </si>
  <si>
    <t>1289985923</t>
  </si>
  <si>
    <t>37,1</t>
  </si>
  <si>
    <t>37,1*1,02 'Přepočtené koeficientem množství</t>
  </si>
  <si>
    <t>121</t>
  </si>
  <si>
    <t>916991121</t>
  </si>
  <si>
    <t>Lože pod obrubníky, krajníky nebo obruby z dlažebních kostek z betonu prostého</t>
  </si>
  <si>
    <t>-767018947</t>
  </si>
  <si>
    <t>Lože pod obrubníky, krajníky nebo obruby z dlažebních kostek z betonu prostého</t>
  </si>
  <si>
    <t>https://podminky.urs.cz/item/CS_URS_2022_02/916991121</t>
  </si>
  <si>
    <t>0,3*0,15*(21,7+37,1)</t>
  </si>
  <si>
    <t>122</t>
  </si>
  <si>
    <t>919112233</t>
  </si>
  <si>
    <t>Řezání spár pro vytvoření komůrky š 20 mm hl 40 mm pro těsnící zálivku v živičném krytu</t>
  </si>
  <si>
    <t>-1605165781</t>
  </si>
  <si>
    <t>Řezání dilatačních spár v živičném krytu vytvoření komůrky pro těsnící zálivku šířky 20 mm, hloubky 40 mm</t>
  </si>
  <si>
    <t>https://podminky.urs.cz/item/CS_URS_2022_02/919112233</t>
  </si>
  <si>
    <t>"napojení vozovky "  5,5+6,0+7,3</t>
  </si>
  <si>
    <t>"nad konci rámu"  7,231+7,443</t>
  </si>
  <si>
    <t>123</t>
  </si>
  <si>
    <t>919121131</t>
  </si>
  <si>
    <t>Těsnění spár zálivkou za studena pro komůrky š 20 mm hl 30 mm s těsnicím profilem</t>
  </si>
  <si>
    <t>1830843897</t>
  </si>
  <si>
    <t>Utěsnění dilatačních spár zálivkou za studena v cementobetonovém nebo živičném krytu včetně adhezního nátěru s těsnicím profilem pod zálivkou, pro komůrky šířky 20 mm, hloubky 30 mm</t>
  </si>
  <si>
    <t>https://podminky.urs.cz/item/CS_URS_2022_02/919121131</t>
  </si>
  <si>
    <t>"těsnící zálivka mezi obrusnou vrstvou a odvodňovacím proužkem" 9,0</t>
  </si>
  <si>
    <t>124</t>
  </si>
  <si>
    <t>919121132</t>
  </si>
  <si>
    <t>Těsnění spár zálivkou za studena pro komůrky š 20 mm hl 40 mm s těsnicím profilem</t>
  </si>
  <si>
    <t>-1911937318</t>
  </si>
  <si>
    <t>Utěsnění dilatačních spár zálivkou za studena v cementobetonovém nebo živičném krytu včetně adhezního nátěru s těsnicím profilem pod zálivkou, pro komůrky šířky 20 mm, hloubky 40 mm</t>
  </si>
  <si>
    <t>https://podminky.urs.cz/item/CS_URS_2022_02/919121132</t>
  </si>
  <si>
    <t>- napojení na stávající komunikaci</t>
  </si>
  <si>
    <t>- příčné řezy na mostě</t>
  </si>
  <si>
    <t>- přechod: vozovkové vrstvy - římsy (most)</t>
  </si>
  <si>
    <t>- přechod obrus.vrstva - římsa (mimo most)</t>
  </si>
  <si>
    <t>5,500+7,300</t>
  </si>
  <si>
    <t>7,231+7,443</t>
  </si>
  <si>
    <t>(8,980+8,966)*2</t>
  </si>
  <si>
    <t>levá strana (mimo most):</t>
  </si>
  <si>
    <t>3,87+4,231+3,400+3,627</t>
  </si>
  <si>
    <t>pravá strana (mimo most):</t>
  </si>
  <si>
    <t>13,200+8,770</t>
  </si>
  <si>
    <t>125</t>
  </si>
  <si>
    <t>919121233</t>
  </si>
  <si>
    <t>Těsnění spár zálivkou za studena pro komůrky š 20 mm hl 40 mm bez těsnicího profilu</t>
  </si>
  <si>
    <t>-1501801293</t>
  </si>
  <si>
    <t>Utěsnění dilatačních spár zálivkou za studena v cementobetonovém nebo živičném krytu včetně adhezního nátěru bez těsnicího profilu pod zálivkou, pro komůrky šířky 20 mm, hloubky 40 mm</t>
  </si>
  <si>
    <t>https://podminky.urs.cz/item/CS_URS_2022_02/919121233</t>
  </si>
  <si>
    <t>126</t>
  </si>
  <si>
    <t>919411111</t>
  </si>
  <si>
    <t>Čelo propustku z betonu prostého pro propustek z trub DN 300 až 500</t>
  </si>
  <si>
    <t>-1630386342</t>
  </si>
  <si>
    <t>Čelo propustku včetně římsy z betonu prostého bez zvláštních nároků na prostředí, pro propustek z trub DN 300 až 500 mm</t>
  </si>
  <si>
    <t>https://podminky.urs.cz/item/CS_URS_2022_02/919411111</t>
  </si>
  <si>
    <t>beton C30/37-XF4</t>
  </si>
  <si>
    <t>127</t>
  </si>
  <si>
    <t>919521130</t>
  </si>
  <si>
    <t>Zřízení silničního propustku z trub betonových nebo ŽB DN 500</t>
  </si>
  <si>
    <t>1235690325</t>
  </si>
  <si>
    <t>Zřízení silničního propustku z trub betonových nebo železobetonových DN 500 mm</t>
  </si>
  <si>
    <t>https://podminky.urs.cz/item/CS_URS_2022_02/919521130</t>
  </si>
  <si>
    <t>propustek ze žb trouby DN500 mm; beton C30/37-XF4</t>
  </si>
  <si>
    <t>viz PD TZ kapitola 4.5 Vybavení mostu - úpravy pod a kolem mostu"</t>
  </si>
  <si>
    <t>12,5</t>
  </si>
  <si>
    <t>128</t>
  </si>
  <si>
    <t>59222024</t>
  </si>
  <si>
    <t>trouba ŽB hrdlová DN 500</t>
  </si>
  <si>
    <t>1044870947</t>
  </si>
  <si>
    <t>12,5*1,01 'Přepočtené koeficientem množství</t>
  </si>
  <si>
    <t>129</t>
  </si>
  <si>
    <t>919535557</t>
  </si>
  <si>
    <t>Obetonování trubního propustku betonem prostým tř. C 16/20</t>
  </si>
  <si>
    <t>1045561633</t>
  </si>
  <si>
    <t>Obetonování trubního propustku betonem prostým bez zvýšených nároků na prostředí tř. C 16/20</t>
  </si>
  <si>
    <t>https://podminky.urs.cz/item/CS_URS_2022_02/919535557</t>
  </si>
  <si>
    <t>betonové sedlo propustku C16/20n-XF3</t>
  </si>
  <si>
    <t>tl. minim. 200 mm</t>
  </si>
  <si>
    <t>12,5*1,1*1,1-3,142*0,350*0,350*12,5</t>
  </si>
  <si>
    <t>130</t>
  </si>
  <si>
    <t>931994141</t>
  </si>
  <si>
    <t>Těsnění pracovní spáry betonové konstrukce polyuretanovým tmelem do pl 1,5 cm2</t>
  </si>
  <si>
    <t>-1499909446</t>
  </si>
  <si>
    <t>Těsnění spáry betonové konstrukce pásy, profily, tmely tmelem polyuretanovým spáry pracovní do 1,5 cm2</t>
  </si>
  <si>
    <t>https://podminky.urs.cz/item/CS_URS_2022_02/931994141</t>
  </si>
  <si>
    <t>smrš´tovací spáry v římse - po 6 m</t>
  </si>
  <si>
    <t>131</t>
  </si>
  <si>
    <t>935112211</t>
  </si>
  <si>
    <t>Osazení příkopového žlabu do betonu tl 100 mm z betonových tvárnic š 800 mm</t>
  </si>
  <si>
    <t>1673353609</t>
  </si>
  <si>
    <t>Osazení betonového příkopového žlabu s vyplněním a zatřením spár cementovou maltou s ložem tl. 100 mm z betonu prostého z betonových příkopových tvárnic šířky přes 500 do 800 mm</t>
  </si>
  <si>
    <t>https://podminky.urs.cz/item/CS_URS_2022_02/935112211</t>
  </si>
  <si>
    <t>4,0+6,0</t>
  </si>
  <si>
    <t>132</t>
  </si>
  <si>
    <t>59227029</t>
  </si>
  <si>
    <t>žlabovka příkopová betonová 500x680x60mm</t>
  </si>
  <si>
    <t>1113840499</t>
  </si>
  <si>
    <t>133</t>
  </si>
  <si>
    <t>936541R</t>
  </si>
  <si>
    <t>MOSTNÍ ODVODŇOVACÍ TRUBKA (POVRCHŮ IZOLACE) Z NEREZ OCELI</t>
  </si>
  <si>
    <t>1336838545</t>
  </si>
  <si>
    <t>"kompletní vč.vsakovací vrstvy z dren.polymerbetonu"  1</t>
  </si>
  <si>
    <t>134</t>
  </si>
  <si>
    <t>936942211</t>
  </si>
  <si>
    <t>Zhotovení tabulky s letopočtem opravy mostu vložením šablony do bednění</t>
  </si>
  <si>
    <t>632845413</t>
  </si>
  <si>
    <t>Zhotovení tabulky s letopočtem opravy nebo větší údržby vložením šablony do bednění</t>
  </si>
  <si>
    <t>https://podminky.urs.cz/item/CS_URS_2022_02/936942211</t>
  </si>
  <si>
    <t>135</t>
  </si>
  <si>
    <t>941111121</t>
  </si>
  <si>
    <t>Montáž lešení řadového trubkového lehkého s podlahami zatížení do 200 kg/m2 š od 0,9 do 1,2 m v do 10 m</t>
  </si>
  <si>
    <t>-579304986</t>
  </si>
  <si>
    <t>Montáž lešení řadového trubkového lehkého pracovního s podlahami s provozním zatížením tř. 3 do 200 kg/m2 šířky tř. W09 od 0,9 do 1,2 m, výšky do 10 m</t>
  </si>
  <si>
    <t>https://podminky.urs.cz/item/CS_URS_2022_02/941111121</t>
  </si>
  <si>
    <t>"vně rámu"  1,5*9,0*2</t>
  </si>
  <si>
    <t>"křídla a navaz.křídlo"  1,5*(3,0*2*2+4,0*2*2+7,0*2)</t>
  </si>
  <si>
    <t>136</t>
  </si>
  <si>
    <t>941111221</t>
  </si>
  <si>
    <t>Příplatek k lešení řadovému trubkovému lehkému s podlahami š 1,2 m v 10 m za první a ZKD den použití</t>
  </si>
  <si>
    <t>-1536539281</t>
  </si>
  <si>
    <t>Montáž lešení řadového trubkového lehkého pracovního s podlahami s provozním zatížením tř. 3 do 200 kg/m2 Příplatek za první a každý další den použití lešení k ceně -1121</t>
  </si>
  <si>
    <t>https://podminky.urs.cz/item/CS_URS_2022_02/941111221</t>
  </si>
  <si>
    <t>odhad 1 měsíc</t>
  </si>
  <si>
    <t>90,0*30</t>
  </si>
  <si>
    <t>137</t>
  </si>
  <si>
    <t>941111821</t>
  </si>
  <si>
    <t>Demontáž lešení řadového trubkového lehkého s podlahami zatížení do 200 kg/m2 š od 0,9 do 1,2 m v do 10 m</t>
  </si>
  <si>
    <t>-667055832</t>
  </si>
  <si>
    <t>Demontáž lešení řadového trubkového lehkého pracovního s podlahami s provozním zatížením tř. 3 do 200 kg/m2 šířky tř. W09 od 0,9 do 1,2 m, výšky do 10 m</t>
  </si>
  <si>
    <t>https://podminky.urs.cz/item/CS_URS_2022_02/941111821</t>
  </si>
  <si>
    <t>138</t>
  </si>
  <si>
    <t>946231111</t>
  </si>
  <si>
    <t>Montáž zavěšeného lešení pod bednění mostních říms s vyložením do 0,9 m</t>
  </si>
  <si>
    <t>-2116396053</t>
  </si>
  <si>
    <t>Zavěšené lešení pod bednění mostních říms pracovní a podpěrné s vyložením do 0,90 m montáž</t>
  </si>
  <si>
    <t>https://podminky.urs.cz/item/CS_URS_2022_02/946231111</t>
  </si>
  <si>
    <t>17,0+15,0</t>
  </si>
  <si>
    <t>139</t>
  </si>
  <si>
    <t>946231121</t>
  </si>
  <si>
    <t>Demontáž zavěšeného lešení podpěrného pod bednění mostní římsy</t>
  </si>
  <si>
    <t>-1777587266</t>
  </si>
  <si>
    <t>Zavěšené lešení pod bednění mostních říms pracovní a podpěrné s vyložením do 0,90 m demontáž</t>
  </si>
  <si>
    <t>https://podminky.urs.cz/item/CS_URS_2022_02/946231121</t>
  </si>
  <si>
    <t>140</t>
  </si>
  <si>
    <t>948411111</t>
  </si>
  <si>
    <t>Zřízení podpěrné skruže dočasné kovové z věží výšky do 10 m</t>
  </si>
  <si>
    <t>-790739170</t>
  </si>
  <si>
    <t>Podpěrné skruže a podpěry dočasné kovové zřízení skruží z věží výšky do 10 m</t>
  </si>
  <si>
    <t>https://podminky.urs.cz/item/CS_URS_2022_02/948411111</t>
  </si>
  <si>
    <t>"pod NK v rámu"  7,0*9,6*2,0</t>
  </si>
  <si>
    <t>141</t>
  </si>
  <si>
    <t>948411211</t>
  </si>
  <si>
    <t>Odstranění podpěrné skruže dočasné kovové z věží výšky do 10 m</t>
  </si>
  <si>
    <t>-1322024425</t>
  </si>
  <si>
    <t>Podpěrné skruže a podpěry dočasné kovové odstranění skruží z věží výšky do 10 m</t>
  </si>
  <si>
    <t>https://podminky.urs.cz/item/CS_URS_2022_02/948411211</t>
  </si>
  <si>
    <t>142</t>
  </si>
  <si>
    <t>948411911</t>
  </si>
  <si>
    <t>Měsíční nájemné podpěrné skruže dočasné kovové z věží výšky do 10 m</t>
  </si>
  <si>
    <t>-1711591145</t>
  </si>
  <si>
    <t>Podpěrné skruže a podpěry dočasné kovové měsíční nájemné skruží z věží výšky do 10 m</t>
  </si>
  <si>
    <t>https://podminky.urs.cz/item/CS_URS_2022_02/948411911</t>
  </si>
  <si>
    <t>"1 měsíc"  134,4</t>
  </si>
  <si>
    <t>143</t>
  </si>
  <si>
    <t>962021112</t>
  </si>
  <si>
    <t>Bourání mostních zdí a pilířů z kamene</t>
  </si>
  <si>
    <t>-226781091</t>
  </si>
  <si>
    <t>Bourání mostních konstrukcí zdiva a pilířů z kamene nebo cihel</t>
  </si>
  <si>
    <t>https://podminky.urs.cz/item/CS_URS_2022_02/962021112</t>
  </si>
  <si>
    <t>"bourání opěr (odhad)"  2*6,9*1,0*2,5</t>
  </si>
  <si>
    <t>"bourání křídel  (odhad)"  1,0*2,5*(2,0+1,0)</t>
  </si>
  <si>
    <t xml:space="preserve"> "bourání nábřežních zdí (odhad)"  0,5*2,5*(14,0+7,0)</t>
  </si>
  <si>
    <t>144</t>
  </si>
  <si>
    <t>963051111</t>
  </si>
  <si>
    <t>Bourání mostní nosné konstrukce z ŽB</t>
  </si>
  <si>
    <t>-1417949625</t>
  </si>
  <si>
    <t>Bourání mostních konstrukcí nosných konstrukcí ze železového betonu</t>
  </si>
  <si>
    <t>https://podminky.urs.cz/item/CS_URS_2022_02/963051111</t>
  </si>
  <si>
    <t>"NK"  11,0"m2"*6,5</t>
  </si>
  <si>
    <t>"sloupky oplocení"   0,12*0,12*2,5*(4+2)</t>
  </si>
  <si>
    <t>"čela propustků"  2,0*0,5*1,5*2</t>
  </si>
  <si>
    <t>145</t>
  </si>
  <si>
    <t>966007222</t>
  </si>
  <si>
    <t>Odstranění vodorovného dopravního značení vodním paprskem čáry značené plastem š do 250 mm</t>
  </si>
  <si>
    <t>666310862</t>
  </si>
  <si>
    <t>Odstranění vodorovného dopravního značení vodním paprskem pod tlakem 2 500 barů (např. Peel Jet) z betonového nebo živičného povrchu značeného plastem čáry šířky do 250 mm</t>
  </si>
  <si>
    <t>https://podminky.urs.cz/item/CS_URS_2022_02/966007222</t>
  </si>
  <si>
    <t>146</t>
  </si>
  <si>
    <t>966008112</t>
  </si>
  <si>
    <t>Bourání trubního propustku DN přes 300 do 500</t>
  </si>
  <si>
    <t>410211907</t>
  </si>
  <si>
    <t>Bourání trubního propustku s odklizením a uložením vybouraného materiálu na skládku na vzdálenost do 3 m nebo s naložením na dopravní prostředek z trub DN přes 300 do 500 mm</t>
  </si>
  <si>
    <t>https://podminky.urs.cz/item/CS_URS_2022_02/966008112</t>
  </si>
  <si>
    <t>demolice stávajícího propustku vpravo před opěrou (množství odhadem)</t>
  </si>
  <si>
    <t>11,0</t>
  </si>
  <si>
    <t>147</t>
  </si>
  <si>
    <t>966071822</t>
  </si>
  <si>
    <t>Rozebrání oplocení z drátěného pletiva se čtvercovými oky v přes 1,6 do 2,0 m</t>
  </si>
  <si>
    <t>-1097964038</t>
  </si>
  <si>
    <t>Rozebrání oplocení z pletiva drátěného se čtvercovými oky, výšky přes 1,6 do 2,0 m</t>
  </si>
  <si>
    <t>https://podminky.urs.cz/item/CS_URS_2022_02/966071822</t>
  </si>
  <si>
    <t>"odhad"  4,0</t>
  </si>
  <si>
    <t>148</t>
  </si>
  <si>
    <t>966075141</t>
  </si>
  <si>
    <t>Odstranění kovového zábradlí vcelku</t>
  </si>
  <si>
    <t>-1014654114</t>
  </si>
  <si>
    <t>Odstranění různých konstrukcí na mostech kovového zábradlí vcelku</t>
  </si>
  <si>
    <t>https://podminky.urs.cz/item/CS_URS_2022_02/966075141</t>
  </si>
  <si>
    <t>"s vodor.výplní"  8,0</t>
  </si>
  <si>
    <t>149</t>
  </si>
  <si>
    <t>966076141</t>
  </si>
  <si>
    <t>Odstranění ocelového svodidla vcelku</t>
  </si>
  <si>
    <t>2122731445</t>
  </si>
  <si>
    <t>Odstranění různých konstrukcí na mostech svodidla ocelového nebo svodidlového zábradlí nebo jejich částí na mostech betonových vcelku</t>
  </si>
  <si>
    <t>https://podminky.urs.cz/item/CS_URS_2022_02/966076141</t>
  </si>
  <si>
    <t>vč.nástavců</t>
  </si>
  <si>
    <t>(10,0+17,0+20,0)</t>
  </si>
  <si>
    <t>14,0</t>
  </si>
  <si>
    <t>997</t>
  </si>
  <si>
    <t>Přesun sutě</t>
  </si>
  <si>
    <t>150</t>
  </si>
  <si>
    <t>997013847</t>
  </si>
  <si>
    <t>Poplatek za uložení na skládce (skládkovné) odpadu asfaltového s dehtem kód odpadu 17 03 01</t>
  </si>
  <si>
    <t>706643899</t>
  </si>
  <si>
    <t>Poplatek za uložení stavebního odpadu na skládce (skládkovné) asfaltového s obsahem dehtu zatříděného do Katalogu odpadů pod kódem 17 03 01</t>
  </si>
  <si>
    <t>https://podminky.urs.cz/item/CS_URS_2022_02/997013847</t>
  </si>
  <si>
    <t>"živice - nebezpečný odpad"  24,184</t>
  </si>
  <si>
    <t>151</t>
  </si>
  <si>
    <t>997211511</t>
  </si>
  <si>
    <t>Vodorovná doprava suti po suchu na vzdálenost do 1 km</t>
  </si>
  <si>
    <t>-1335039711</t>
  </si>
  <si>
    <t>Vodorovná doprava suti nebo vybouraných hmot suti se složením a hrubým urovnáním, na vzdálenost do 1 km</t>
  </si>
  <si>
    <t>https://podminky.urs.cz/item/CS_URS_2022_02/997211511</t>
  </si>
  <si>
    <t>"kámen"  1,406+169,943</t>
  </si>
  <si>
    <t>"železobeton"  179,318+10,78</t>
  </si>
  <si>
    <t>"kamenivo"  71,574</t>
  </si>
  <si>
    <t>"cement.stabil."  80,212</t>
  </si>
  <si>
    <t>"frézovaná živice na skládku"  56,766</t>
  </si>
  <si>
    <t>"bouraná živice - nebezpečný odpad"  24,184</t>
  </si>
  <si>
    <t>152</t>
  </si>
  <si>
    <t>997211519</t>
  </si>
  <si>
    <t>Příplatek ZKD 1 km u vodorovné dopravy suti</t>
  </si>
  <si>
    <t>-2031950260</t>
  </si>
  <si>
    <t>Vodorovná doprava suti nebo vybouraných hmot suti se složením a hrubým urovnáním, na vzdálenost Příplatek k ceně za každý další i započatý 1 km přes 1 km</t>
  </si>
  <si>
    <t>https://podminky.urs.cz/item/CS_URS_2022_02/997211519</t>
  </si>
  <si>
    <t>"skládka 20 km"  594,183*19</t>
  </si>
  <si>
    <t>153</t>
  </si>
  <si>
    <t>997211521</t>
  </si>
  <si>
    <t>Vodorovná doprava vybouraných hmot po suchu na vzdálenost do 1 km</t>
  </si>
  <si>
    <t>178234225</t>
  </si>
  <si>
    <t>Vodorovná doprava suti nebo vybouraných hmot vybouraných hmot se složením a hrubým urovnáním nebo s přeložením na jiný dopravní prostředek kromě lodi, na vzdálenost do 1 km</t>
  </si>
  <si>
    <t>https://podminky.urs.cz/item/CS_URS_2022_02/997211521</t>
  </si>
  <si>
    <t>"zábradlí"  0,144</t>
  </si>
  <si>
    <t>"oplocení"  0,01</t>
  </si>
  <si>
    <t>"svodidlo"  3,294</t>
  </si>
  <si>
    <t>154</t>
  </si>
  <si>
    <t>997211529</t>
  </si>
  <si>
    <t>Příplatek ZKD 1 km u vodorovné dopravy vybouraných hmot</t>
  </si>
  <si>
    <t>438642431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</si>
  <si>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</si>
  <si>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https://podminky.urs.cz/item/CS_URS_2022_02/997211529</t>
  </si>
  <si>
    <t>"skládka 20 km"  3,448*19</t>
  </si>
  <si>
    <t>155</t>
  </si>
  <si>
    <t>997221561</t>
  </si>
  <si>
    <t>Vodorovná doprava suti z kusových materiálů do 1 km</t>
  </si>
  <si>
    <t>1776745181</t>
  </si>
  <si>
    <t>Vodorovná doprava suti bez naložení, ale se složením a s hrubým urovnáním z kusových materiálů, na vzdálenost do 1 km</t>
  </si>
  <si>
    <t>https://podminky.urs.cz/item/CS_URS_2022_02/997221561</t>
  </si>
  <si>
    <t>"dlažba"  1,404</t>
  </si>
  <si>
    <t>156</t>
  </si>
  <si>
    <t>997221569</t>
  </si>
  <si>
    <t>Příplatek ZKD 1 km u vodorovné dopravy suti z kusových materiálů</t>
  </si>
  <si>
    <t>2055800597</t>
  </si>
  <si>
    <t>Vodorovná doprava suti bez naložení, ale se složením a s hrubým urovnáním Příplatek k ceně za každý další i započatý 1 km přes 1 km</t>
  </si>
  <si>
    <t>https://podminky.urs.cz/item/CS_URS_2022_02/997221569</t>
  </si>
  <si>
    <t>"skládka 20 km"  1,404*19</t>
  </si>
  <si>
    <t>157</t>
  </si>
  <si>
    <t>997221861</t>
  </si>
  <si>
    <t>Poplatek za uložení stavebního odpadu na recyklační skládce (skládkovné) z prostého betonu pod kódem 17 01 01</t>
  </si>
  <si>
    <t>-1482332259</t>
  </si>
  <si>
    <t>Poplatek za uložení stavebního odpadu na recyklační skládce (skládkovné) z prostého betonu zatříděného do Katalogu odpadů pod kódem 17 01 01</t>
  </si>
  <si>
    <t>https://podminky.urs.cz/item/CS_URS_2022_02/997221861</t>
  </si>
  <si>
    <t>158</t>
  </si>
  <si>
    <t>997221862</t>
  </si>
  <si>
    <t>Poplatek za uložení stavebního odpadu na recyklační skládce (skládkovné) z armovaného betonu pod kódem 17 01 01</t>
  </si>
  <si>
    <t>1853954352</t>
  </si>
  <si>
    <t>Poplatek za uložení stavebního odpadu na recyklační skládce (skládkovné) z armovaného betonu zatříděného do Katalogu odpadů pod kódem 17 01 01</t>
  </si>
  <si>
    <t>https://podminky.urs.cz/item/CS_URS_2022_02/997221862</t>
  </si>
  <si>
    <t>159</t>
  </si>
  <si>
    <t>997221873</t>
  </si>
  <si>
    <t>1182934787</t>
  </si>
  <si>
    <t>https://podminky.urs.cz/item/CS_URS_2022_02/997221873</t>
  </si>
  <si>
    <t>160</t>
  </si>
  <si>
    <t>997221875</t>
  </si>
  <si>
    <t>Poplatek za uložení stavebního odpadu na recyklační skládce (skládkovné) asfaltového bez obsahu dehtu zatříděného do Katalogu odpadů pod kódem 17 03 02</t>
  </si>
  <si>
    <t>868429915</t>
  </si>
  <si>
    <t>https://podminky.urs.cz/item/CS_URS_2022_02/997221875</t>
  </si>
  <si>
    <t>161</t>
  </si>
  <si>
    <t>998212111</t>
  </si>
  <si>
    <t>Přesun hmot pro mosty zděné, monolitické betonové nebo ocelové v do 20 m</t>
  </si>
  <si>
    <t>1057946135</t>
  </si>
  <si>
    <t>Přesun hmot pro mosty zděné, betonové monolitické, spřažené ocelobetonové nebo kovové vodorovná dopravní vzdálenost do 100 m výška mostu do 20 m</t>
  </si>
  <si>
    <t>https://podminky.urs.cz/item/CS_URS_2022_02/998212111</t>
  </si>
  <si>
    <t>PSV</t>
  </si>
  <si>
    <t>Práce a dodávky PSV</t>
  </si>
  <si>
    <t>711</t>
  </si>
  <si>
    <t>Izolace proti vodě, vlhkosti a plynům</t>
  </si>
  <si>
    <t>162</t>
  </si>
  <si>
    <t>711111001</t>
  </si>
  <si>
    <t>Provedení izolace proti zemní vlhkosti vodorovné za studena nátěrem penetračním</t>
  </si>
  <si>
    <t>709377499</t>
  </si>
  <si>
    <t>Provedení izolace proti zemní vlhkosti natěradly a tmely za studena na ploše vodorovné V nátěrem penetračním</t>
  </si>
  <si>
    <t>https://podminky.urs.cz/item/CS_URS_2022_02/711111001</t>
  </si>
  <si>
    <t>"v rámu dno"  7,0*9,6</t>
  </si>
  <si>
    <t>"navaz.křídlo"  1,5*6,9</t>
  </si>
  <si>
    <t>163</t>
  </si>
  <si>
    <t>711111002</t>
  </si>
  <si>
    <t>Provedení izolace proti zemní vlhkosti vodorovné za studena lakem asfaltovým</t>
  </si>
  <si>
    <t>1229108952</t>
  </si>
  <si>
    <t>Provedení izolace proti zemní vlhkosti natěradly a tmely za studena na ploše vodorovné V nátěrem lakem asfaltovým</t>
  </si>
  <si>
    <t>https://podminky.urs.cz/item/CS_URS_2022_02/711111002</t>
  </si>
  <si>
    <t>77,55*2</t>
  </si>
  <si>
    <t>164</t>
  </si>
  <si>
    <t>711112001</t>
  </si>
  <si>
    <t>Provedení izolace proti zemní vlhkosti svislé za studena nátěrem penetračním</t>
  </si>
  <si>
    <t>-167403749</t>
  </si>
  <si>
    <t>Provedení izolace proti zemní vlhkosti natěradly a tmely za studena na ploše svislé S nátěrem penetračním</t>
  </si>
  <si>
    <t>https://podminky.urs.cz/item/CS_URS_2022_02/711112001</t>
  </si>
  <si>
    <t>"viz bednění základů, dříku opěr, křídel"  36,116+44,715*0,7+75,95*0,6+66,325*0,7</t>
  </si>
  <si>
    <t>165</t>
  </si>
  <si>
    <t>11163150</t>
  </si>
  <si>
    <t>lak penetrační asfaltový</t>
  </si>
  <si>
    <t>-1907352510</t>
  </si>
  <si>
    <t>77,55+159,1</t>
  </si>
  <si>
    <t>236,65*0,00034 'Přepočtené koeficientem množství</t>
  </si>
  <si>
    <t>166</t>
  </si>
  <si>
    <t>711112002</t>
  </si>
  <si>
    <t>Provedení izolace proti zemní vlhkosti svislé za studena lakem asfaltovým</t>
  </si>
  <si>
    <t>2112110619</t>
  </si>
  <si>
    <t>Provedení izolace proti zemní vlhkosti natěradly a tmely za studena na ploše svislé S nátěrem lakem asfaltovým</t>
  </si>
  <si>
    <t>https://podminky.urs.cz/item/CS_URS_2022_02/711112002</t>
  </si>
  <si>
    <t>159,414*2</t>
  </si>
  <si>
    <t>167</t>
  </si>
  <si>
    <t>11163152</t>
  </si>
  <si>
    <t>lak hydroizolační asfaltový</t>
  </si>
  <si>
    <t>1611876522</t>
  </si>
  <si>
    <t>155,1+318,828</t>
  </si>
  <si>
    <t>473,928*0,00041 'Přepočtené koeficientem množství</t>
  </si>
  <si>
    <t>168</t>
  </si>
  <si>
    <t>711142559</t>
  </si>
  <si>
    <t>Provedení izolace proti zemní vlhkosti pásy přitavením svislé NAIP</t>
  </si>
  <si>
    <t>1041301996</t>
  </si>
  <si>
    <t>Provedení izolace proti zemní vlhkosti pásy přitavením NAIP na ploše svislé S</t>
  </si>
  <si>
    <t>https://podminky.urs.cz/item/CS_URS_2022_02/711142559</t>
  </si>
  <si>
    <t>rub opěr k drenáži</t>
  </si>
  <si>
    <t>"op.1,2"  1,6*9,0*2</t>
  </si>
  <si>
    <t>169</t>
  </si>
  <si>
    <t>62853003</t>
  </si>
  <si>
    <t>pás asfaltový natavitelný modifikovaný SBS tl 3,5mm s vložkou ze skleněné tkaniny a spalitelnou PE fólií nebo jemnozrnným minerálním posypem na horním povrchu</t>
  </si>
  <si>
    <t>566535650</t>
  </si>
  <si>
    <t>28,8*1,221 'Přepočtené koeficientem množství</t>
  </si>
  <si>
    <t>170</t>
  </si>
  <si>
    <t>71143200R</t>
  </si>
  <si>
    <t>IZOLACE MOSTOVEK POD ŘÍMSOU ASFALTOVÝMI PÁSY</t>
  </si>
  <si>
    <t>438832927</t>
  </si>
  <si>
    <t>položka zahrnuje:</t>
  </si>
  <si>
    <t>- dodání předepsaného izolačního materiálu</t>
  </si>
  <si>
    <t>- očištění a ošetření podkladu, zadávací dokumentace může zahrnout i případné vyspravení</t>
  </si>
  <si>
    <t>- zřízení izolace jako kompletního povlaku, případně komplet. soustavy nebo systému podle příslušného technolog. předpisu</t>
  </si>
  <si>
    <t>- zřízení izolace i jednotlivých vrstev po etapách, včetně pracovních spár a spojů</t>
  </si>
  <si>
    <t>- úprava u okrajů, rohů, hran, dilatačních i pracovních spojů, kotev, obrubníků, dilatačních zařízení, odvodnění, otvorů, neizolovaných míst a pod.</t>
  </si>
  <si>
    <t>- zajištění odvodnění povrchu izolace, včetně odvodnění nejnižších míst, pokud dokumentace pro zadání stavby nestanoví jinak</t>
  </si>
  <si>
    <t>- ochrana izolace do doby zřízení definitivní ochranné vrstvy nebo konstrukce</t>
  </si>
  <si>
    <t>- úprava, očištění a ošetření prostoru kolem izolace</t>
  </si>
  <si>
    <t>- provedení požadovaných zkoušek</t>
  </si>
  <si>
    <t>- nezahrnuje ochranné vrstvy, např. lepenku s hliníkovou vložkou, litý asfalt, asfaltový beton</t>
  </si>
  <si>
    <t>ochrana izolace pod římsou - s kovovou vložkou</t>
  </si>
  <si>
    <t>pod levou římsou:</t>
  </si>
  <si>
    <t>6,331  "... odečteno digitálně z výkresu (čistá plocha)"</t>
  </si>
  <si>
    <t>pod pravou římsou (pochozí):</t>
  </si>
  <si>
    <t>21,986  "... odečteno digitálně z výkresu (čistá plocha)"</t>
  </si>
  <si>
    <t>171</t>
  </si>
  <si>
    <t>71144200R</t>
  </si>
  <si>
    <t>IZOLACE MOSTOVEK CELOPLOŠNÁ ASFALTOVÝMI PÁSY S PEČETÍCÍ VRSTVOU</t>
  </si>
  <si>
    <t>-1417957143</t>
  </si>
  <si>
    <t>86,440"m2 -  vodorovná část (na NK)"</t>
  </si>
  <si>
    <t>8,784*2,50  " ... svislá část u OP1"</t>
  </si>
  <si>
    <t>9,029*2,50  " ... svislá část u OP2"</t>
  </si>
  <si>
    <t>172</t>
  </si>
  <si>
    <t>711461103</t>
  </si>
  <si>
    <t>Provedení izolace proti tlakové vodě vodorovné fólií přilepenou v plné ploše</t>
  </si>
  <si>
    <t>-2146813670</t>
  </si>
  <si>
    <t>Provedení izolace proti povrchové a podpovrchové tlakové vodě fóliemi na ploše vodorovné V přilepenou v plné ploše</t>
  </si>
  <si>
    <t>https://podminky.urs.cz/item/CS_URS_2022_02/711461103</t>
  </si>
  <si>
    <t>"těsnící geomembrána - fólie k drenáži za opěrou"  3,0*8,5*2</t>
  </si>
  <si>
    <t>173</t>
  </si>
  <si>
    <t>69341014</t>
  </si>
  <si>
    <t>geomembrána hydroizolační hladká tl 2,5 mm</t>
  </si>
  <si>
    <t>-256689355</t>
  </si>
  <si>
    <t>51,0</t>
  </si>
  <si>
    <t>51*1,05 'Přepočtené koeficientem množství</t>
  </si>
  <si>
    <t>174</t>
  </si>
  <si>
    <t>711491272</t>
  </si>
  <si>
    <t>Provedení doplňků izolace proti vodě na ploše svislé z textilií vrstva ochranná</t>
  </si>
  <si>
    <t>535219113</t>
  </si>
  <si>
    <t>Provedení doplňků izolace proti vodě textilií na ploše svislé S vrstva ochranná</t>
  </si>
  <si>
    <t>https://podminky.urs.cz/item/CS_URS_2022_02/711491272</t>
  </si>
  <si>
    <t>rub opěr</t>
  </si>
  <si>
    <t>175</t>
  </si>
  <si>
    <t>69311083</t>
  </si>
  <si>
    <t>geotextilie netkaná separační, ochranná, filtrační, drenážní PP 600g/m2</t>
  </si>
  <si>
    <t>339632516</t>
  </si>
  <si>
    <t>28,8*1,05 'Přepočtené koeficientem množství</t>
  </si>
  <si>
    <t>176</t>
  </si>
  <si>
    <t>998711101</t>
  </si>
  <si>
    <t>Přesun hmot tonážní pro izolace proti vodě, vlhkosti a plynům v objektech v do 6 m</t>
  </si>
  <si>
    <t>1485286730</t>
  </si>
  <si>
    <t>Přesun hmot pro izolace proti vodě, vlhkosti a plynům stanovený z hmotnosti přesunovaného materiálu vodorovná dopravní vzdálenost do 50 m v objektech výšky do 6 m</t>
  </si>
  <si>
    <t>https://podminky.urs.cz/item/CS_URS_2022_02/998711101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</si>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</sst>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1503000" TargetMode="External" /><Relationship Id="rId2" Type="http://schemas.openxmlformats.org/officeDocument/2006/relationships/hyperlink" Target="https://podminky.urs.cz/item/CS_URS_2022_02/012103000b" TargetMode="External" /><Relationship Id="rId3" Type="http://schemas.openxmlformats.org/officeDocument/2006/relationships/hyperlink" Target="https://podminky.urs.cz/item/CS_URS_2022_02/012103000a" TargetMode="External" /><Relationship Id="rId4" Type="http://schemas.openxmlformats.org/officeDocument/2006/relationships/hyperlink" Target="https://podminky.urs.cz/item/CS_URS_2022_02/012303000" TargetMode="External" /><Relationship Id="rId5" Type="http://schemas.openxmlformats.org/officeDocument/2006/relationships/hyperlink" Target="https://podminky.urs.cz/item/CS_URS_2022_02/013244000" TargetMode="External" /><Relationship Id="rId6" Type="http://schemas.openxmlformats.org/officeDocument/2006/relationships/hyperlink" Target="https://podminky.urs.cz/item/CS_URS_2022_02/013254000" TargetMode="External" /><Relationship Id="rId7" Type="http://schemas.openxmlformats.org/officeDocument/2006/relationships/hyperlink" Target="https://podminky.urs.cz/item/CS_URS_2022_02/032002000" TargetMode="External" /><Relationship Id="rId8" Type="http://schemas.openxmlformats.org/officeDocument/2006/relationships/hyperlink" Target="https://podminky.urs.cz/item/CS_URS_2022_02/034002000" TargetMode="External" /><Relationship Id="rId9" Type="http://schemas.openxmlformats.org/officeDocument/2006/relationships/hyperlink" Target="https://podminky.urs.cz/item/CS_URS_2022_02/034503000" TargetMode="External" /><Relationship Id="rId10" Type="http://schemas.openxmlformats.org/officeDocument/2006/relationships/hyperlink" Target="https://podminky.urs.cz/item/CS_URS_2022_02/043103000" TargetMode="External" /><Relationship Id="rId11" Type="http://schemas.openxmlformats.org/officeDocument/2006/relationships/hyperlink" Target="https://podminky.urs.cz/item/CS_URS_2022_02/043194000" TargetMode="External" /><Relationship Id="rId12" Type="http://schemas.openxmlformats.org/officeDocument/2006/relationships/hyperlink" Target="https://podminky.urs.cz/item/CS_URS_2022_02/091002000" TargetMode="External" /><Relationship Id="rId1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572241111" TargetMode="External" /><Relationship Id="rId2" Type="http://schemas.openxmlformats.org/officeDocument/2006/relationships/hyperlink" Target="https://podminky.urs.cz/item/CS_URS_2022_02/572241112" TargetMode="External" /><Relationship Id="rId3" Type="http://schemas.openxmlformats.org/officeDocument/2006/relationships/hyperlink" Target="https://podminky.urs.cz/item/CS_URS_2022_02/913121111" TargetMode="External" /><Relationship Id="rId4" Type="http://schemas.openxmlformats.org/officeDocument/2006/relationships/hyperlink" Target="https://podminky.urs.cz/item/CS_URS_2022_02/913121112" TargetMode="External" /><Relationship Id="rId5" Type="http://schemas.openxmlformats.org/officeDocument/2006/relationships/hyperlink" Target="https://podminky.urs.cz/item/CS_URS_2022_02/913121211" TargetMode="External" /><Relationship Id="rId6" Type="http://schemas.openxmlformats.org/officeDocument/2006/relationships/hyperlink" Target="https://podminky.urs.cz/item/CS_URS_2022_02/913121212" TargetMode="External" /><Relationship Id="rId7" Type="http://schemas.openxmlformats.org/officeDocument/2006/relationships/hyperlink" Target="https://podminky.urs.cz/item/CS_URS_2022_02/913221111" TargetMode="External" /><Relationship Id="rId8" Type="http://schemas.openxmlformats.org/officeDocument/2006/relationships/hyperlink" Target="https://podminky.urs.cz/item/CS_URS_2022_02/913221211" TargetMode="External" /><Relationship Id="rId9" Type="http://schemas.openxmlformats.org/officeDocument/2006/relationships/hyperlink" Target="https://podminky.urs.cz/item/CS_URS_2022_02/913921131" TargetMode="External" /><Relationship Id="rId10" Type="http://schemas.openxmlformats.org/officeDocument/2006/relationships/hyperlink" Target="https://podminky.urs.cz/item/CS_URS_2022_02/998225111" TargetMode="External" /><Relationship Id="rId11" Type="http://schemas.openxmlformats.org/officeDocument/2006/relationships/hyperlink" Target="https://podminky.urs.cz/item/CS_URS_2022_02/072103001" TargetMode="External" /><Relationship Id="rId1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3294000a" TargetMode="External" /><Relationship Id="rId2" Type="http://schemas.openxmlformats.org/officeDocument/2006/relationships/hyperlink" Target="https://podminky.urs.cz/item/CS_URS_2022_02/013294000b" TargetMode="External" /><Relationship Id="rId3" Type="http://schemas.openxmlformats.org/officeDocument/2006/relationships/hyperlink" Target="https://podminky.urs.cz/item/CS_URS_2022_02/042002000" TargetMode="External" /><Relationship Id="rId4" Type="http://schemas.openxmlformats.org/officeDocument/2006/relationships/hyperlink" Target="https://podminky.urs.cz/item/CS_URS_2022_02/049002000" TargetMode="External" /><Relationship Id="rId5" Type="http://schemas.openxmlformats.org/officeDocument/2006/relationships/hyperlink" Target="https://podminky.urs.cz/item/CS_URS_2022_02/113105113" TargetMode="External" /><Relationship Id="rId6" Type="http://schemas.openxmlformats.org/officeDocument/2006/relationships/hyperlink" Target="https://podminky.urs.cz/item/CS_URS_2022_02/113106023" TargetMode="External" /><Relationship Id="rId7" Type="http://schemas.openxmlformats.org/officeDocument/2006/relationships/hyperlink" Target="https://podminky.urs.cz/item/CS_URS_2022_02/113107222" TargetMode="External" /><Relationship Id="rId8" Type="http://schemas.openxmlformats.org/officeDocument/2006/relationships/hyperlink" Target="https://podminky.urs.cz/item/CS_URS_2022_02/113107231" TargetMode="External" /><Relationship Id="rId9" Type="http://schemas.openxmlformats.org/officeDocument/2006/relationships/hyperlink" Target="https://podminky.urs.cz/item/CS_URS_2022_02/113107241" TargetMode="External" /><Relationship Id="rId10" Type="http://schemas.openxmlformats.org/officeDocument/2006/relationships/hyperlink" Target="https://podminky.urs.cz/item/CS_URS_2022_02/113154124" TargetMode="External" /><Relationship Id="rId11" Type="http://schemas.openxmlformats.org/officeDocument/2006/relationships/hyperlink" Target="https://podminky.urs.cz/item/CS_URS_2022_02/113154124" TargetMode="External" /><Relationship Id="rId12" Type="http://schemas.openxmlformats.org/officeDocument/2006/relationships/hyperlink" Target="https://podminky.urs.cz/item/CS_URS_2022_02/115001106" TargetMode="External" /><Relationship Id="rId13" Type="http://schemas.openxmlformats.org/officeDocument/2006/relationships/hyperlink" Target="https://podminky.urs.cz/item/CS_URS_2022_02/115101202" TargetMode="External" /><Relationship Id="rId14" Type="http://schemas.openxmlformats.org/officeDocument/2006/relationships/hyperlink" Target="https://podminky.urs.cz/item/CS_URS_2022_02/115101302" TargetMode="External" /><Relationship Id="rId15" Type="http://schemas.openxmlformats.org/officeDocument/2006/relationships/hyperlink" Target="https://podminky.urs.cz/item/CS_URS_2022_02/121151103" TargetMode="External" /><Relationship Id="rId16" Type="http://schemas.openxmlformats.org/officeDocument/2006/relationships/hyperlink" Target="https://podminky.urs.cz/item/CS_URS_2022_02/122251102" TargetMode="External" /><Relationship Id="rId17" Type="http://schemas.openxmlformats.org/officeDocument/2006/relationships/hyperlink" Target="https://podminky.urs.cz/item/CS_URS_2022_02/131251104" TargetMode="External" /><Relationship Id="rId18" Type="http://schemas.openxmlformats.org/officeDocument/2006/relationships/hyperlink" Target="https://podminky.urs.cz/item/CS_URS_2022_02/132254203" TargetMode="External" /><Relationship Id="rId19" Type="http://schemas.openxmlformats.org/officeDocument/2006/relationships/hyperlink" Target="https://podminky.urs.cz/item/CS_URS_2022_02/151101101" TargetMode="External" /><Relationship Id="rId20" Type="http://schemas.openxmlformats.org/officeDocument/2006/relationships/hyperlink" Target="https://podminky.urs.cz/item/CS_URS_2022_02/151101111" TargetMode="External" /><Relationship Id="rId21" Type="http://schemas.openxmlformats.org/officeDocument/2006/relationships/hyperlink" Target="https://podminky.urs.cz/item/CS_URS_2022_02/162451106" TargetMode="External" /><Relationship Id="rId22" Type="http://schemas.openxmlformats.org/officeDocument/2006/relationships/hyperlink" Target="https://podminky.urs.cz/item/CS_URS_2022_02/162751117" TargetMode="External" /><Relationship Id="rId23" Type="http://schemas.openxmlformats.org/officeDocument/2006/relationships/hyperlink" Target="https://podminky.urs.cz/item/CS_URS_2022_02/162751119" TargetMode="External" /><Relationship Id="rId24" Type="http://schemas.openxmlformats.org/officeDocument/2006/relationships/hyperlink" Target="https://podminky.urs.cz/item/CS_URS_2022_02/167151111" TargetMode="External" /><Relationship Id="rId25" Type="http://schemas.openxmlformats.org/officeDocument/2006/relationships/hyperlink" Target="https://podminky.urs.cz/item/CS_URS_2022_02/171153101" TargetMode="External" /><Relationship Id="rId26" Type="http://schemas.openxmlformats.org/officeDocument/2006/relationships/hyperlink" Target="https://podminky.urs.cz/item/CS_URS_2022_02/171201231" TargetMode="External" /><Relationship Id="rId27" Type="http://schemas.openxmlformats.org/officeDocument/2006/relationships/hyperlink" Target="https://podminky.urs.cz/item/CS_URS_2022_02/171251201" TargetMode="External" /><Relationship Id="rId28" Type="http://schemas.openxmlformats.org/officeDocument/2006/relationships/hyperlink" Target="https://podminky.urs.cz/item/CS_URS_2022_02/174151101" TargetMode="External" /><Relationship Id="rId29" Type="http://schemas.openxmlformats.org/officeDocument/2006/relationships/hyperlink" Target="https://podminky.urs.cz/item/CS_URS_2022_02/174151101" TargetMode="External" /><Relationship Id="rId30" Type="http://schemas.openxmlformats.org/officeDocument/2006/relationships/hyperlink" Target="https://podminky.urs.cz/item/CS_URS_2022_02/175151201" TargetMode="External" /><Relationship Id="rId31" Type="http://schemas.openxmlformats.org/officeDocument/2006/relationships/hyperlink" Target="https://podminky.urs.cz/item/CS_URS_2022_02/181252305" TargetMode="External" /><Relationship Id="rId32" Type="http://schemas.openxmlformats.org/officeDocument/2006/relationships/hyperlink" Target="https://podminky.urs.cz/item/CS_URS_2022_02/181351003" TargetMode="External" /><Relationship Id="rId33" Type="http://schemas.openxmlformats.org/officeDocument/2006/relationships/hyperlink" Target="https://podminky.urs.cz/item/CS_URS_2022_02/182351023" TargetMode="External" /><Relationship Id="rId34" Type="http://schemas.openxmlformats.org/officeDocument/2006/relationships/hyperlink" Target="https://podminky.urs.cz/item/CS_URS_2022_02/183405211" TargetMode="External" /><Relationship Id="rId35" Type="http://schemas.openxmlformats.org/officeDocument/2006/relationships/hyperlink" Target="https://podminky.urs.cz/item/CS_URS_2022_02/185804312" TargetMode="External" /><Relationship Id="rId36" Type="http://schemas.openxmlformats.org/officeDocument/2006/relationships/hyperlink" Target="https://podminky.urs.cz/item/CS_URS_2022_02/185851121" TargetMode="External" /><Relationship Id="rId37" Type="http://schemas.openxmlformats.org/officeDocument/2006/relationships/hyperlink" Target="https://podminky.urs.cz/item/CS_URS_2022_02/212341111" TargetMode="External" /><Relationship Id="rId38" Type="http://schemas.openxmlformats.org/officeDocument/2006/relationships/hyperlink" Target="https://podminky.urs.cz/item/CS_URS_2022_02/212792212" TargetMode="External" /><Relationship Id="rId39" Type="http://schemas.openxmlformats.org/officeDocument/2006/relationships/hyperlink" Target="https://podminky.urs.cz/item/CS_URS_2022_02/273321118" TargetMode="External" /><Relationship Id="rId40" Type="http://schemas.openxmlformats.org/officeDocument/2006/relationships/hyperlink" Target="https://podminky.urs.cz/item/CS_URS_2022_02/273354111" TargetMode="External" /><Relationship Id="rId41" Type="http://schemas.openxmlformats.org/officeDocument/2006/relationships/hyperlink" Target="https://podminky.urs.cz/item/CS_URS_2022_02/273354211" TargetMode="External" /><Relationship Id="rId42" Type="http://schemas.openxmlformats.org/officeDocument/2006/relationships/hyperlink" Target="https://podminky.urs.cz/item/CS_URS_2022_02/273361116" TargetMode="External" /><Relationship Id="rId43" Type="http://schemas.openxmlformats.org/officeDocument/2006/relationships/hyperlink" Target="https://podminky.urs.cz/item/CS_URS_2022_02/317171126" TargetMode="External" /><Relationship Id="rId44" Type="http://schemas.openxmlformats.org/officeDocument/2006/relationships/hyperlink" Target="https://podminky.urs.cz/item/CS_URS_2022_02/317321118" TargetMode="External" /><Relationship Id="rId45" Type="http://schemas.openxmlformats.org/officeDocument/2006/relationships/hyperlink" Target="https://podminky.urs.cz/item/CS_URS_2022_02/317353121" TargetMode="External" /><Relationship Id="rId46" Type="http://schemas.openxmlformats.org/officeDocument/2006/relationships/hyperlink" Target="https://podminky.urs.cz/item/CS_URS_2022_02/317353221" TargetMode="External" /><Relationship Id="rId47" Type="http://schemas.openxmlformats.org/officeDocument/2006/relationships/hyperlink" Target="https://podminky.urs.cz/item/CS_URS_2022_02/317361116" TargetMode="External" /><Relationship Id="rId48" Type="http://schemas.openxmlformats.org/officeDocument/2006/relationships/hyperlink" Target="https://podminky.urs.cz/item/CS_URS_2022_02/317661132" TargetMode="External" /><Relationship Id="rId49" Type="http://schemas.openxmlformats.org/officeDocument/2006/relationships/hyperlink" Target="https://podminky.urs.cz/item/CS_URS_2022_02/327323128" TargetMode="External" /><Relationship Id="rId50" Type="http://schemas.openxmlformats.org/officeDocument/2006/relationships/hyperlink" Target="https://podminky.urs.cz/item/CS_URS_2022_02/327351211" TargetMode="External" /><Relationship Id="rId51" Type="http://schemas.openxmlformats.org/officeDocument/2006/relationships/hyperlink" Target="https://podminky.urs.cz/item/CS_URS_2022_02/327351221" TargetMode="External" /><Relationship Id="rId52" Type="http://schemas.openxmlformats.org/officeDocument/2006/relationships/hyperlink" Target="https://podminky.urs.cz/item/CS_URS_2022_02/327361006" TargetMode="External" /><Relationship Id="rId53" Type="http://schemas.openxmlformats.org/officeDocument/2006/relationships/hyperlink" Target="https://podminky.urs.cz/item/CS_URS_2022_02/327361016" TargetMode="External" /><Relationship Id="rId54" Type="http://schemas.openxmlformats.org/officeDocument/2006/relationships/hyperlink" Target="https://podminky.urs.cz/item/CS_URS_2022_02/334323118" TargetMode="External" /><Relationship Id="rId55" Type="http://schemas.openxmlformats.org/officeDocument/2006/relationships/hyperlink" Target="https://podminky.urs.cz/item/CS_URS_2022_02/334323218" TargetMode="External" /><Relationship Id="rId56" Type="http://schemas.openxmlformats.org/officeDocument/2006/relationships/hyperlink" Target="https://podminky.urs.cz/item/CS_URS_2022_02/334351112" TargetMode="External" /><Relationship Id="rId57" Type="http://schemas.openxmlformats.org/officeDocument/2006/relationships/hyperlink" Target="https://podminky.urs.cz/item/CS_URS_2022_02/334351211" TargetMode="External" /><Relationship Id="rId58" Type="http://schemas.openxmlformats.org/officeDocument/2006/relationships/hyperlink" Target="https://podminky.urs.cz/item/CS_URS_2022_02/334352111" TargetMode="External" /><Relationship Id="rId59" Type="http://schemas.openxmlformats.org/officeDocument/2006/relationships/hyperlink" Target="https://podminky.urs.cz/item/CS_URS_2022_02/334352211" TargetMode="External" /><Relationship Id="rId60" Type="http://schemas.openxmlformats.org/officeDocument/2006/relationships/hyperlink" Target="https://podminky.urs.cz/item/CS_URS_2022_02/334361216" TargetMode="External" /><Relationship Id="rId61" Type="http://schemas.openxmlformats.org/officeDocument/2006/relationships/hyperlink" Target="https://podminky.urs.cz/item/CS_URS_2022_02/334361226" TargetMode="External" /><Relationship Id="rId62" Type="http://schemas.openxmlformats.org/officeDocument/2006/relationships/hyperlink" Target="https://podminky.urs.cz/item/CS_URS_2022_02/334791113" TargetMode="External" /><Relationship Id="rId63" Type="http://schemas.openxmlformats.org/officeDocument/2006/relationships/hyperlink" Target="https://podminky.urs.cz/item/CS_URS_2022_02/388995215" TargetMode="External" /><Relationship Id="rId64" Type="http://schemas.openxmlformats.org/officeDocument/2006/relationships/hyperlink" Target="https://podminky.urs.cz/item/CS_URS_2022_02/395366113" TargetMode="External" /><Relationship Id="rId65" Type="http://schemas.openxmlformats.org/officeDocument/2006/relationships/hyperlink" Target="https://podminky.urs.cz/item/CS_URS_2022_02/395453111" TargetMode="External" /><Relationship Id="rId66" Type="http://schemas.openxmlformats.org/officeDocument/2006/relationships/hyperlink" Target="https://podminky.urs.cz/item/CS_URS_2022_02/395453191" TargetMode="External" /><Relationship Id="rId67" Type="http://schemas.openxmlformats.org/officeDocument/2006/relationships/hyperlink" Target="https://podminky.urs.cz/item/CS_URS_2022_02/421321128" TargetMode="External" /><Relationship Id="rId68" Type="http://schemas.openxmlformats.org/officeDocument/2006/relationships/hyperlink" Target="https://podminky.urs.cz/item/CS_URS_2022_02/421351112" TargetMode="External" /><Relationship Id="rId69" Type="http://schemas.openxmlformats.org/officeDocument/2006/relationships/hyperlink" Target="https://podminky.urs.cz/item/CS_URS_2022_02/421351212" TargetMode="External" /><Relationship Id="rId70" Type="http://schemas.openxmlformats.org/officeDocument/2006/relationships/hyperlink" Target="https://podminky.urs.cz/item/CS_URS_2022_02/421361226" TargetMode="External" /><Relationship Id="rId71" Type="http://schemas.openxmlformats.org/officeDocument/2006/relationships/hyperlink" Target="https://podminky.urs.cz/item/CS_URS_2022_02/421955112" TargetMode="External" /><Relationship Id="rId72" Type="http://schemas.openxmlformats.org/officeDocument/2006/relationships/hyperlink" Target="https://podminky.urs.cz/item/CS_URS_2022_02/421955212" TargetMode="External" /><Relationship Id="rId73" Type="http://schemas.openxmlformats.org/officeDocument/2006/relationships/hyperlink" Target="https://podminky.urs.cz/item/CS_URS_2022_02/451315124" TargetMode="External" /><Relationship Id="rId74" Type="http://schemas.openxmlformats.org/officeDocument/2006/relationships/hyperlink" Target="https://podminky.urs.cz/item/CS_URS_2022_02/451315135" TargetMode="External" /><Relationship Id="rId75" Type="http://schemas.openxmlformats.org/officeDocument/2006/relationships/hyperlink" Target="https://podminky.urs.cz/item/CS_URS_2022_02/451477121" TargetMode="External" /><Relationship Id="rId76" Type="http://schemas.openxmlformats.org/officeDocument/2006/relationships/hyperlink" Target="https://podminky.urs.cz/item/CS_URS_2022_02/451477122" TargetMode="External" /><Relationship Id="rId77" Type="http://schemas.openxmlformats.org/officeDocument/2006/relationships/hyperlink" Target="https://podminky.urs.cz/item/CS_URS_2022_02/451576121" TargetMode="External" /><Relationship Id="rId78" Type="http://schemas.openxmlformats.org/officeDocument/2006/relationships/hyperlink" Target="https://podminky.urs.cz/item/CS_URS_2022_02/451577877" TargetMode="External" /><Relationship Id="rId79" Type="http://schemas.openxmlformats.org/officeDocument/2006/relationships/hyperlink" Target="https://podminky.urs.cz/item/CS_URS_2022_02/457311114" TargetMode="External" /><Relationship Id="rId80" Type="http://schemas.openxmlformats.org/officeDocument/2006/relationships/hyperlink" Target="https://podminky.urs.cz/item/CS_URS_2022_02/461310115" TargetMode="External" /><Relationship Id="rId81" Type="http://schemas.openxmlformats.org/officeDocument/2006/relationships/hyperlink" Target="https://podminky.urs.cz/item/CS_URS_2022_02/462511111" TargetMode="External" /><Relationship Id="rId82" Type="http://schemas.openxmlformats.org/officeDocument/2006/relationships/hyperlink" Target="https://podminky.urs.cz/item/CS_URS_2022_02/465513157" TargetMode="External" /><Relationship Id="rId83" Type="http://schemas.openxmlformats.org/officeDocument/2006/relationships/hyperlink" Target="https://podminky.urs.cz/item/CS_URS_2022_02/564861011" TargetMode="External" /><Relationship Id="rId84" Type="http://schemas.openxmlformats.org/officeDocument/2006/relationships/hyperlink" Target="https://podminky.urs.cz/item/CS_URS_2022_02/565155121" TargetMode="External" /><Relationship Id="rId85" Type="http://schemas.openxmlformats.org/officeDocument/2006/relationships/hyperlink" Target="https://podminky.urs.cz/item/CS_URS_2022_02/567122112" TargetMode="External" /><Relationship Id="rId86" Type="http://schemas.openxmlformats.org/officeDocument/2006/relationships/hyperlink" Target="https://podminky.urs.cz/item/CS_URS_2022_02/573111111" TargetMode="External" /><Relationship Id="rId87" Type="http://schemas.openxmlformats.org/officeDocument/2006/relationships/hyperlink" Target="https://podminky.urs.cz/item/CS_URS_2022_02/573231107" TargetMode="External" /><Relationship Id="rId88" Type="http://schemas.openxmlformats.org/officeDocument/2006/relationships/hyperlink" Target="https://podminky.urs.cz/item/CS_URS_2022_02/577134141" TargetMode="External" /><Relationship Id="rId89" Type="http://schemas.openxmlformats.org/officeDocument/2006/relationships/hyperlink" Target="https://podminky.urs.cz/item/CS_URS_2022_02/577155142" TargetMode="External" /><Relationship Id="rId90" Type="http://schemas.openxmlformats.org/officeDocument/2006/relationships/hyperlink" Target="https://podminky.urs.cz/item/CS_URS_2022_02/578133131" TargetMode="External" /><Relationship Id="rId91" Type="http://schemas.openxmlformats.org/officeDocument/2006/relationships/hyperlink" Target="https://podminky.urs.cz/item/CS_URS_2022_02/578143133" TargetMode="External" /><Relationship Id="rId92" Type="http://schemas.openxmlformats.org/officeDocument/2006/relationships/hyperlink" Target="https://podminky.urs.cz/item/CS_URS_2022_02/578143233" TargetMode="External" /><Relationship Id="rId93" Type="http://schemas.openxmlformats.org/officeDocument/2006/relationships/hyperlink" Target="https://podminky.urs.cz/item/CS_URS_2022_02/578901111" TargetMode="External" /><Relationship Id="rId94" Type="http://schemas.openxmlformats.org/officeDocument/2006/relationships/hyperlink" Target="https://podminky.urs.cz/item/CS_URS_2022_02/596211110" TargetMode="External" /><Relationship Id="rId95" Type="http://schemas.openxmlformats.org/officeDocument/2006/relationships/hyperlink" Target="https://podminky.urs.cz/item/CS_URS_2022_02/628611102" TargetMode="External" /><Relationship Id="rId96" Type="http://schemas.openxmlformats.org/officeDocument/2006/relationships/hyperlink" Target="https://podminky.urs.cz/item/CS_URS_2022_02/628611131" TargetMode="External" /><Relationship Id="rId97" Type="http://schemas.openxmlformats.org/officeDocument/2006/relationships/hyperlink" Target="https://podminky.urs.cz/item/CS_URS_2022_02/634911112" TargetMode="External" /><Relationship Id="rId98" Type="http://schemas.openxmlformats.org/officeDocument/2006/relationships/hyperlink" Target="https://podminky.urs.cz/item/CS_URS_2022_02/911331135" TargetMode="External" /><Relationship Id="rId99" Type="http://schemas.openxmlformats.org/officeDocument/2006/relationships/hyperlink" Target="https://podminky.urs.cz/item/CS_URS_2022_02/911334123" TargetMode="External" /><Relationship Id="rId100" Type="http://schemas.openxmlformats.org/officeDocument/2006/relationships/hyperlink" Target="https://podminky.urs.cz/item/CS_URS_2022_02/912211121" TargetMode="External" /><Relationship Id="rId101" Type="http://schemas.openxmlformats.org/officeDocument/2006/relationships/hyperlink" Target="https://podminky.urs.cz/item/CS_URS_2022_02/914112111" TargetMode="External" /><Relationship Id="rId102" Type="http://schemas.openxmlformats.org/officeDocument/2006/relationships/hyperlink" Target="https://podminky.urs.cz/item/CS_URS_2022_02/915121112" TargetMode="External" /><Relationship Id="rId103" Type="http://schemas.openxmlformats.org/officeDocument/2006/relationships/hyperlink" Target="https://podminky.urs.cz/item/CS_URS_2022_02/915221112" TargetMode="External" /><Relationship Id="rId104" Type="http://schemas.openxmlformats.org/officeDocument/2006/relationships/hyperlink" Target="https://podminky.urs.cz/item/CS_URS_2022_02/915611111" TargetMode="External" /><Relationship Id="rId105" Type="http://schemas.openxmlformats.org/officeDocument/2006/relationships/hyperlink" Target="https://podminky.urs.cz/item/CS_URS_2022_02/916131213" TargetMode="External" /><Relationship Id="rId106" Type="http://schemas.openxmlformats.org/officeDocument/2006/relationships/hyperlink" Target="https://podminky.urs.cz/item/CS_URS_2022_02/916231213" TargetMode="External" /><Relationship Id="rId107" Type="http://schemas.openxmlformats.org/officeDocument/2006/relationships/hyperlink" Target="https://podminky.urs.cz/item/CS_URS_2022_02/916991121" TargetMode="External" /><Relationship Id="rId108" Type="http://schemas.openxmlformats.org/officeDocument/2006/relationships/hyperlink" Target="https://podminky.urs.cz/item/CS_URS_2022_02/919112233" TargetMode="External" /><Relationship Id="rId109" Type="http://schemas.openxmlformats.org/officeDocument/2006/relationships/hyperlink" Target="https://podminky.urs.cz/item/CS_URS_2022_02/919121131" TargetMode="External" /><Relationship Id="rId110" Type="http://schemas.openxmlformats.org/officeDocument/2006/relationships/hyperlink" Target="https://podminky.urs.cz/item/CS_URS_2022_02/919121132" TargetMode="External" /><Relationship Id="rId111" Type="http://schemas.openxmlformats.org/officeDocument/2006/relationships/hyperlink" Target="https://podminky.urs.cz/item/CS_URS_2022_02/919121233" TargetMode="External" /><Relationship Id="rId112" Type="http://schemas.openxmlformats.org/officeDocument/2006/relationships/hyperlink" Target="https://podminky.urs.cz/item/CS_URS_2022_02/919411111" TargetMode="External" /><Relationship Id="rId113" Type="http://schemas.openxmlformats.org/officeDocument/2006/relationships/hyperlink" Target="https://podminky.urs.cz/item/CS_URS_2022_02/919521130" TargetMode="External" /><Relationship Id="rId114" Type="http://schemas.openxmlformats.org/officeDocument/2006/relationships/hyperlink" Target="https://podminky.urs.cz/item/CS_URS_2022_02/919535557" TargetMode="External" /><Relationship Id="rId115" Type="http://schemas.openxmlformats.org/officeDocument/2006/relationships/hyperlink" Target="https://podminky.urs.cz/item/CS_URS_2022_02/931994141" TargetMode="External" /><Relationship Id="rId116" Type="http://schemas.openxmlformats.org/officeDocument/2006/relationships/hyperlink" Target="https://podminky.urs.cz/item/CS_URS_2022_02/935112211" TargetMode="External" /><Relationship Id="rId117" Type="http://schemas.openxmlformats.org/officeDocument/2006/relationships/hyperlink" Target="https://podminky.urs.cz/item/CS_URS_2022_02/936942211" TargetMode="External" /><Relationship Id="rId118" Type="http://schemas.openxmlformats.org/officeDocument/2006/relationships/hyperlink" Target="https://podminky.urs.cz/item/CS_URS_2022_02/941111121" TargetMode="External" /><Relationship Id="rId119" Type="http://schemas.openxmlformats.org/officeDocument/2006/relationships/hyperlink" Target="https://podminky.urs.cz/item/CS_URS_2022_02/941111221" TargetMode="External" /><Relationship Id="rId120" Type="http://schemas.openxmlformats.org/officeDocument/2006/relationships/hyperlink" Target="https://podminky.urs.cz/item/CS_URS_2022_02/941111821" TargetMode="External" /><Relationship Id="rId121" Type="http://schemas.openxmlformats.org/officeDocument/2006/relationships/hyperlink" Target="https://podminky.urs.cz/item/CS_URS_2022_02/946231111" TargetMode="External" /><Relationship Id="rId122" Type="http://schemas.openxmlformats.org/officeDocument/2006/relationships/hyperlink" Target="https://podminky.urs.cz/item/CS_URS_2022_02/946231121" TargetMode="External" /><Relationship Id="rId123" Type="http://schemas.openxmlformats.org/officeDocument/2006/relationships/hyperlink" Target="https://podminky.urs.cz/item/CS_URS_2022_02/948411111" TargetMode="External" /><Relationship Id="rId124" Type="http://schemas.openxmlformats.org/officeDocument/2006/relationships/hyperlink" Target="https://podminky.urs.cz/item/CS_URS_2022_02/948411211" TargetMode="External" /><Relationship Id="rId125" Type="http://schemas.openxmlformats.org/officeDocument/2006/relationships/hyperlink" Target="https://podminky.urs.cz/item/CS_URS_2022_02/948411911" TargetMode="External" /><Relationship Id="rId126" Type="http://schemas.openxmlformats.org/officeDocument/2006/relationships/hyperlink" Target="https://podminky.urs.cz/item/CS_URS_2022_02/962021112" TargetMode="External" /><Relationship Id="rId127" Type="http://schemas.openxmlformats.org/officeDocument/2006/relationships/hyperlink" Target="https://podminky.urs.cz/item/CS_URS_2022_02/963051111" TargetMode="External" /><Relationship Id="rId128" Type="http://schemas.openxmlformats.org/officeDocument/2006/relationships/hyperlink" Target="https://podminky.urs.cz/item/CS_URS_2022_02/966007222" TargetMode="External" /><Relationship Id="rId129" Type="http://schemas.openxmlformats.org/officeDocument/2006/relationships/hyperlink" Target="https://podminky.urs.cz/item/CS_URS_2022_02/966008112" TargetMode="External" /><Relationship Id="rId130" Type="http://schemas.openxmlformats.org/officeDocument/2006/relationships/hyperlink" Target="https://podminky.urs.cz/item/CS_URS_2022_02/966071822" TargetMode="External" /><Relationship Id="rId131" Type="http://schemas.openxmlformats.org/officeDocument/2006/relationships/hyperlink" Target="https://podminky.urs.cz/item/CS_URS_2022_02/966075141" TargetMode="External" /><Relationship Id="rId132" Type="http://schemas.openxmlformats.org/officeDocument/2006/relationships/hyperlink" Target="https://podminky.urs.cz/item/CS_URS_2022_02/966076141" TargetMode="External" /><Relationship Id="rId133" Type="http://schemas.openxmlformats.org/officeDocument/2006/relationships/hyperlink" Target="https://podminky.urs.cz/item/CS_URS_2022_02/997013847" TargetMode="External" /><Relationship Id="rId134" Type="http://schemas.openxmlformats.org/officeDocument/2006/relationships/hyperlink" Target="https://podminky.urs.cz/item/CS_URS_2022_02/997211511" TargetMode="External" /><Relationship Id="rId135" Type="http://schemas.openxmlformats.org/officeDocument/2006/relationships/hyperlink" Target="https://podminky.urs.cz/item/CS_URS_2022_02/997211519" TargetMode="External" /><Relationship Id="rId136" Type="http://schemas.openxmlformats.org/officeDocument/2006/relationships/hyperlink" Target="https://podminky.urs.cz/item/CS_URS_2022_02/997211521" TargetMode="External" /><Relationship Id="rId137" Type="http://schemas.openxmlformats.org/officeDocument/2006/relationships/hyperlink" Target="https://podminky.urs.cz/item/CS_URS_2022_02/997211529" TargetMode="External" /><Relationship Id="rId138" Type="http://schemas.openxmlformats.org/officeDocument/2006/relationships/hyperlink" Target="https://podminky.urs.cz/item/CS_URS_2022_02/997221561" TargetMode="External" /><Relationship Id="rId139" Type="http://schemas.openxmlformats.org/officeDocument/2006/relationships/hyperlink" Target="https://podminky.urs.cz/item/CS_URS_2022_02/997221569" TargetMode="External" /><Relationship Id="rId140" Type="http://schemas.openxmlformats.org/officeDocument/2006/relationships/hyperlink" Target="https://podminky.urs.cz/item/CS_URS_2022_02/997221861" TargetMode="External" /><Relationship Id="rId141" Type="http://schemas.openxmlformats.org/officeDocument/2006/relationships/hyperlink" Target="https://podminky.urs.cz/item/CS_URS_2022_02/997221862" TargetMode="External" /><Relationship Id="rId142" Type="http://schemas.openxmlformats.org/officeDocument/2006/relationships/hyperlink" Target="https://podminky.urs.cz/item/CS_URS_2022_02/997221873" TargetMode="External" /><Relationship Id="rId143" Type="http://schemas.openxmlformats.org/officeDocument/2006/relationships/hyperlink" Target="https://podminky.urs.cz/item/CS_URS_2022_02/997221875" TargetMode="External" /><Relationship Id="rId144" Type="http://schemas.openxmlformats.org/officeDocument/2006/relationships/hyperlink" Target="https://podminky.urs.cz/item/CS_URS_2022_02/998212111" TargetMode="External" /><Relationship Id="rId145" Type="http://schemas.openxmlformats.org/officeDocument/2006/relationships/hyperlink" Target="https://podminky.urs.cz/item/CS_URS_2022_02/711111001" TargetMode="External" /><Relationship Id="rId146" Type="http://schemas.openxmlformats.org/officeDocument/2006/relationships/hyperlink" Target="https://podminky.urs.cz/item/CS_URS_2022_02/711111002" TargetMode="External" /><Relationship Id="rId147" Type="http://schemas.openxmlformats.org/officeDocument/2006/relationships/hyperlink" Target="https://podminky.urs.cz/item/CS_URS_2022_02/711112001" TargetMode="External" /><Relationship Id="rId148" Type="http://schemas.openxmlformats.org/officeDocument/2006/relationships/hyperlink" Target="https://podminky.urs.cz/item/CS_URS_2022_02/711112002" TargetMode="External" /><Relationship Id="rId149" Type="http://schemas.openxmlformats.org/officeDocument/2006/relationships/hyperlink" Target="https://podminky.urs.cz/item/CS_URS_2022_02/711142559" TargetMode="External" /><Relationship Id="rId150" Type="http://schemas.openxmlformats.org/officeDocument/2006/relationships/hyperlink" Target="https://podminky.urs.cz/item/CS_URS_2022_02/711461103" TargetMode="External" /><Relationship Id="rId151" Type="http://schemas.openxmlformats.org/officeDocument/2006/relationships/hyperlink" Target="https://podminky.urs.cz/item/CS_URS_2022_02/711491272" TargetMode="External" /><Relationship Id="rId152" Type="http://schemas.openxmlformats.org/officeDocument/2006/relationships/hyperlink" Target="https://podminky.urs.cz/item/CS_URS_2022_02/998711101" TargetMode="External" /><Relationship Id="rId15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27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32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27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32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34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35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36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37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38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39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40</v>
      </c>
      <c r="E29" s="49"/>
      <c r="F29" s="34" t="s">
        <v>41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42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43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44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45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46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47</v>
      </c>
      <c r="U35" s="56"/>
      <c r="V35" s="56"/>
      <c r="W35" s="56"/>
      <c r="X35" s="58" t="s">
        <v>48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49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Lisina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Rekonstrukce mostu ev.č. 182-002 - Líšina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Líšina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20. 10. 2022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50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33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51</v>
      </c>
      <c r="D52" s="89"/>
      <c r="E52" s="89"/>
      <c r="F52" s="89"/>
      <c r="G52" s="89"/>
      <c r="H52" s="90"/>
      <c r="I52" s="91" t="s">
        <v>52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53</v>
      </c>
      <c r="AH52" s="89"/>
      <c r="AI52" s="89"/>
      <c r="AJ52" s="89"/>
      <c r="AK52" s="89"/>
      <c r="AL52" s="89"/>
      <c r="AM52" s="89"/>
      <c r="AN52" s="91" t="s">
        <v>54</v>
      </c>
      <c r="AO52" s="89"/>
      <c r="AP52" s="89"/>
      <c r="AQ52" s="93" t="s">
        <v>55</v>
      </c>
      <c r="AR52" s="46"/>
      <c r="AS52" s="94" t="s">
        <v>56</v>
      </c>
      <c r="AT52" s="95" t="s">
        <v>57</v>
      </c>
      <c r="AU52" s="95" t="s">
        <v>58</v>
      </c>
      <c r="AV52" s="95" t="s">
        <v>59</v>
      </c>
      <c r="AW52" s="95" t="s">
        <v>60</v>
      </c>
      <c r="AX52" s="95" t="s">
        <v>61</v>
      </c>
      <c r="AY52" s="95" t="s">
        <v>62</v>
      </c>
      <c r="AZ52" s="95" t="s">
        <v>63</v>
      </c>
      <c r="BA52" s="95" t="s">
        <v>64</v>
      </c>
      <c r="BB52" s="95" t="s">
        <v>65</v>
      </c>
      <c r="BC52" s="95" t="s">
        <v>66</v>
      </c>
      <c r="BD52" s="96" t="s">
        <v>67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68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ROUND(AG55+AG57+AG59,2)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ROUND(AS55+AS57+AS59,2)</f>
        <v>0</v>
      </c>
      <c r="AT54" s="108">
        <f>ROUND(SUM(AV54:AW54),2)</f>
        <v>0</v>
      </c>
      <c r="AU54" s="109">
        <f>ROUND(AU55+AU57+AU59,5)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ROUND(AZ55+AZ57+AZ59,2)</f>
        <v>0</v>
      </c>
      <c r="BA54" s="108">
        <f>ROUND(BA55+BA57+BA59,2)</f>
        <v>0</v>
      </c>
      <c r="BB54" s="108">
        <f>ROUND(BB55+BB57+BB59,2)</f>
        <v>0</v>
      </c>
      <c r="BC54" s="108">
        <f>ROUND(BC55+BC57+BC59,2)</f>
        <v>0</v>
      </c>
      <c r="BD54" s="110">
        <f>ROUND(BD55+BD57+BD59,2)</f>
        <v>0</v>
      </c>
      <c r="BE54" s="6"/>
      <c r="BS54" s="111" t="s">
        <v>69</v>
      </c>
      <c r="BT54" s="111" t="s">
        <v>70</v>
      </c>
      <c r="BU54" s="112" t="s">
        <v>71</v>
      </c>
      <c r="BV54" s="111" t="s">
        <v>72</v>
      </c>
      <c r="BW54" s="111" t="s">
        <v>5</v>
      </c>
      <c r="BX54" s="111" t="s">
        <v>73</v>
      </c>
      <c r="CL54" s="111" t="s">
        <v>19</v>
      </c>
    </row>
    <row r="55" spans="1:91" s="7" customFormat="1" ht="16.5" customHeight="1">
      <c r="A55" s="7"/>
      <c r="B55" s="113"/>
      <c r="C55" s="114"/>
      <c r="D55" s="115" t="s">
        <v>74</v>
      </c>
      <c r="E55" s="115"/>
      <c r="F55" s="115"/>
      <c r="G55" s="115"/>
      <c r="H55" s="115"/>
      <c r="I55" s="116"/>
      <c r="J55" s="115" t="s">
        <v>75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ROUND(AG56,2)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76</v>
      </c>
      <c r="AR55" s="120"/>
      <c r="AS55" s="121">
        <f>ROUND(AS56,2)</f>
        <v>0</v>
      </c>
      <c r="AT55" s="122">
        <f>ROUND(SUM(AV55:AW55),2)</f>
        <v>0</v>
      </c>
      <c r="AU55" s="123">
        <f>ROUND(AU56,5)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ROUND(AZ56,2)</f>
        <v>0</v>
      </c>
      <c r="BA55" s="122">
        <f>ROUND(BA56,2)</f>
        <v>0</v>
      </c>
      <c r="BB55" s="122">
        <f>ROUND(BB56,2)</f>
        <v>0</v>
      </c>
      <c r="BC55" s="122">
        <f>ROUND(BC56,2)</f>
        <v>0</v>
      </c>
      <c r="BD55" s="124">
        <f>ROUND(BD56,2)</f>
        <v>0</v>
      </c>
      <c r="BE55" s="7"/>
      <c r="BS55" s="125" t="s">
        <v>69</v>
      </c>
      <c r="BT55" s="125" t="s">
        <v>77</v>
      </c>
      <c r="BU55" s="125" t="s">
        <v>71</v>
      </c>
      <c r="BV55" s="125" t="s">
        <v>72</v>
      </c>
      <c r="BW55" s="125" t="s">
        <v>78</v>
      </c>
      <c r="BX55" s="125" t="s">
        <v>5</v>
      </c>
      <c r="CL55" s="125" t="s">
        <v>19</v>
      </c>
      <c r="CM55" s="125" t="s">
        <v>79</v>
      </c>
    </row>
    <row r="56" spans="1:90" s="4" customFormat="1" ht="16.5" customHeight="1">
      <c r="A56" s="126" t="s">
        <v>80</v>
      </c>
      <c r="B56" s="65"/>
      <c r="C56" s="127"/>
      <c r="D56" s="127"/>
      <c r="E56" s="128" t="s">
        <v>74</v>
      </c>
      <c r="F56" s="128"/>
      <c r="G56" s="128"/>
      <c r="H56" s="128"/>
      <c r="I56" s="128"/>
      <c r="J56" s="127"/>
      <c r="K56" s="128" t="s">
        <v>75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'SO 000 - Vedlejší a ostat...'!J32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81</v>
      </c>
      <c r="AR56" s="67"/>
      <c r="AS56" s="131">
        <v>0</v>
      </c>
      <c r="AT56" s="132">
        <f>ROUND(SUM(AV56:AW56),2)</f>
        <v>0</v>
      </c>
      <c r="AU56" s="133">
        <f>'SO 000 - Vedlejší a ostat...'!P90</f>
        <v>0</v>
      </c>
      <c r="AV56" s="132">
        <f>'SO 000 - Vedlejší a ostat...'!J35</f>
        <v>0</v>
      </c>
      <c r="AW56" s="132">
        <f>'SO 000 - Vedlejší a ostat...'!J36</f>
        <v>0</v>
      </c>
      <c r="AX56" s="132">
        <f>'SO 000 - Vedlejší a ostat...'!J37</f>
        <v>0</v>
      </c>
      <c r="AY56" s="132">
        <f>'SO 000 - Vedlejší a ostat...'!J38</f>
        <v>0</v>
      </c>
      <c r="AZ56" s="132">
        <f>'SO 000 - Vedlejší a ostat...'!F35</f>
        <v>0</v>
      </c>
      <c r="BA56" s="132">
        <f>'SO 000 - Vedlejší a ostat...'!F36</f>
        <v>0</v>
      </c>
      <c r="BB56" s="132">
        <f>'SO 000 - Vedlejší a ostat...'!F37</f>
        <v>0</v>
      </c>
      <c r="BC56" s="132">
        <f>'SO 000 - Vedlejší a ostat...'!F38</f>
        <v>0</v>
      </c>
      <c r="BD56" s="134">
        <f>'SO 000 - Vedlejší a ostat...'!F39</f>
        <v>0</v>
      </c>
      <c r="BE56" s="4"/>
      <c r="BT56" s="135" t="s">
        <v>79</v>
      </c>
      <c r="BV56" s="135" t="s">
        <v>72</v>
      </c>
      <c r="BW56" s="135" t="s">
        <v>82</v>
      </c>
      <c r="BX56" s="135" t="s">
        <v>78</v>
      </c>
      <c r="CL56" s="135" t="s">
        <v>19</v>
      </c>
    </row>
    <row r="57" spans="1:91" s="7" customFormat="1" ht="16.5" customHeight="1">
      <c r="A57" s="7"/>
      <c r="B57" s="113"/>
      <c r="C57" s="114"/>
      <c r="D57" s="115" t="s">
        <v>83</v>
      </c>
      <c r="E57" s="115"/>
      <c r="F57" s="115"/>
      <c r="G57" s="115"/>
      <c r="H57" s="115"/>
      <c r="I57" s="116"/>
      <c r="J57" s="115" t="s">
        <v>84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ROUND(AG58,2)</f>
        <v>0</v>
      </c>
      <c r="AH57" s="116"/>
      <c r="AI57" s="116"/>
      <c r="AJ57" s="116"/>
      <c r="AK57" s="116"/>
      <c r="AL57" s="116"/>
      <c r="AM57" s="116"/>
      <c r="AN57" s="118">
        <f>SUM(AG57,AT57)</f>
        <v>0</v>
      </c>
      <c r="AO57" s="116"/>
      <c r="AP57" s="116"/>
      <c r="AQ57" s="119" t="s">
        <v>76</v>
      </c>
      <c r="AR57" s="120"/>
      <c r="AS57" s="121">
        <f>ROUND(AS58,2)</f>
        <v>0</v>
      </c>
      <c r="AT57" s="122">
        <f>ROUND(SUM(AV57:AW57),2)</f>
        <v>0</v>
      </c>
      <c r="AU57" s="123">
        <f>ROUND(AU58,5)</f>
        <v>0</v>
      </c>
      <c r="AV57" s="122">
        <f>ROUND(AZ57*L29,2)</f>
        <v>0</v>
      </c>
      <c r="AW57" s="122">
        <f>ROUND(BA57*L30,2)</f>
        <v>0</v>
      </c>
      <c r="AX57" s="122">
        <f>ROUND(BB57*L29,2)</f>
        <v>0</v>
      </c>
      <c r="AY57" s="122">
        <f>ROUND(BC57*L30,2)</f>
        <v>0</v>
      </c>
      <c r="AZ57" s="122">
        <f>ROUND(AZ58,2)</f>
        <v>0</v>
      </c>
      <c r="BA57" s="122">
        <f>ROUND(BA58,2)</f>
        <v>0</v>
      </c>
      <c r="BB57" s="122">
        <f>ROUND(BB58,2)</f>
        <v>0</v>
      </c>
      <c r="BC57" s="122">
        <f>ROUND(BC58,2)</f>
        <v>0</v>
      </c>
      <c r="BD57" s="124">
        <f>ROUND(BD58,2)</f>
        <v>0</v>
      </c>
      <c r="BE57" s="7"/>
      <c r="BS57" s="125" t="s">
        <v>69</v>
      </c>
      <c r="BT57" s="125" t="s">
        <v>77</v>
      </c>
      <c r="BU57" s="125" t="s">
        <v>71</v>
      </c>
      <c r="BV57" s="125" t="s">
        <v>72</v>
      </c>
      <c r="BW57" s="125" t="s">
        <v>85</v>
      </c>
      <c r="BX57" s="125" t="s">
        <v>5</v>
      </c>
      <c r="CL57" s="125" t="s">
        <v>19</v>
      </c>
      <c r="CM57" s="125" t="s">
        <v>79</v>
      </c>
    </row>
    <row r="58" spans="1:90" s="4" customFormat="1" ht="16.5" customHeight="1">
      <c r="A58" s="126" t="s">
        <v>80</v>
      </c>
      <c r="B58" s="65"/>
      <c r="C58" s="127"/>
      <c r="D58" s="127"/>
      <c r="E58" s="128" t="s">
        <v>83</v>
      </c>
      <c r="F58" s="128"/>
      <c r="G58" s="128"/>
      <c r="H58" s="128"/>
      <c r="I58" s="128"/>
      <c r="J58" s="127"/>
      <c r="K58" s="128" t="s">
        <v>84</v>
      </c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'SO 181 - Přechodné doprav...'!J32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81</v>
      </c>
      <c r="AR58" s="67"/>
      <c r="AS58" s="131">
        <v>0</v>
      </c>
      <c r="AT58" s="132">
        <f>ROUND(SUM(AV58:AW58),2)</f>
        <v>0</v>
      </c>
      <c r="AU58" s="133">
        <f>'SO 181 - Přechodné doprav...'!P92</f>
        <v>0</v>
      </c>
      <c r="AV58" s="132">
        <f>'SO 181 - Přechodné doprav...'!J35</f>
        <v>0</v>
      </c>
      <c r="AW58" s="132">
        <f>'SO 181 - Přechodné doprav...'!J36</f>
        <v>0</v>
      </c>
      <c r="AX58" s="132">
        <f>'SO 181 - Přechodné doprav...'!J37</f>
        <v>0</v>
      </c>
      <c r="AY58" s="132">
        <f>'SO 181 - Přechodné doprav...'!J38</f>
        <v>0</v>
      </c>
      <c r="AZ58" s="132">
        <f>'SO 181 - Přechodné doprav...'!F35</f>
        <v>0</v>
      </c>
      <c r="BA58" s="132">
        <f>'SO 181 - Přechodné doprav...'!F36</f>
        <v>0</v>
      </c>
      <c r="BB58" s="132">
        <f>'SO 181 - Přechodné doprav...'!F37</f>
        <v>0</v>
      </c>
      <c r="BC58" s="132">
        <f>'SO 181 - Přechodné doprav...'!F38</f>
        <v>0</v>
      </c>
      <c r="BD58" s="134">
        <f>'SO 181 - Přechodné doprav...'!F39</f>
        <v>0</v>
      </c>
      <c r="BE58" s="4"/>
      <c r="BT58" s="135" t="s">
        <v>79</v>
      </c>
      <c r="BV58" s="135" t="s">
        <v>72</v>
      </c>
      <c r="BW58" s="135" t="s">
        <v>86</v>
      </c>
      <c r="BX58" s="135" t="s">
        <v>85</v>
      </c>
      <c r="CL58" s="135" t="s">
        <v>19</v>
      </c>
    </row>
    <row r="59" spans="1:91" s="7" customFormat="1" ht="16.5" customHeight="1">
      <c r="A59" s="7"/>
      <c r="B59" s="113"/>
      <c r="C59" s="114"/>
      <c r="D59" s="115" t="s">
        <v>87</v>
      </c>
      <c r="E59" s="115"/>
      <c r="F59" s="115"/>
      <c r="G59" s="115"/>
      <c r="H59" s="115"/>
      <c r="I59" s="116"/>
      <c r="J59" s="115" t="s">
        <v>88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7">
        <f>ROUND(AG60,2)</f>
        <v>0</v>
      </c>
      <c r="AH59" s="116"/>
      <c r="AI59" s="116"/>
      <c r="AJ59" s="116"/>
      <c r="AK59" s="116"/>
      <c r="AL59" s="116"/>
      <c r="AM59" s="116"/>
      <c r="AN59" s="118">
        <f>SUM(AG59,AT59)</f>
        <v>0</v>
      </c>
      <c r="AO59" s="116"/>
      <c r="AP59" s="116"/>
      <c r="AQ59" s="119" t="s">
        <v>76</v>
      </c>
      <c r="AR59" s="120"/>
      <c r="AS59" s="121">
        <f>ROUND(AS60,2)</f>
        <v>0</v>
      </c>
      <c r="AT59" s="122">
        <f>ROUND(SUM(AV59:AW59),2)</f>
        <v>0</v>
      </c>
      <c r="AU59" s="123">
        <f>ROUND(AU60,5)</f>
        <v>0</v>
      </c>
      <c r="AV59" s="122">
        <f>ROUND(AZ59*L29,2)</f>
        <v>0</v>
      </c>
      <c r="AW59" s="122">
        <f>ROUND(BA59*L30,2)</f>
        <v>0</v>
      </c>
      <c r="AX59" s="122">
        <f>ROUND(BB59*L29,2)</f>
        <v>0</v>
      </c>
      <c r="AY59" s="122">
        <f>ROUND(BC59*L30,2)</f>
        <v>0</v>
      </c>
      <c r="AZ59" s="122">
        <f>ROUND(AZ60,2)</f>
        <v>0</v>
      </c>
      <c r="BA59" s="122">
        <f>ROUND(BA60,2)</f>
        <v>0</v>
      </c>
      <c r="BB59" s="122">
        <f>ROUND(BB60,2)</f>
        <v>0</v>
      </c>
      <c r="BC59" s="122">
        <f>ROUND(BC60,2)</f>
        <v>0</v>
      </c>
      <c r="BD59" s="124">
        <f>ROUND(BD60,2)</f>
        <v>0</v>
      </c>
      <c r="BE59" s="7"/>
      <c r="BS59" s="125" t="s">
        <v>69</v>
      </c>
      <c r="BT59" s="125" t="s">
        <v>77</v>
      </c>
      <c r="BU59" s="125" t="s">
        <v>71</v>
      </c>
      <c r="BV59" s="125" t="s">
        <v>72</v>
      </c>
      <c r="BW59" s="125" t="s">
        <v>89</v>
      </c>
      <c r="BX59" s="125" t="s">
        <v>5</v>
      </c>
      <c r="CL59" s="125" t="s">
        <v>19</v>
      </c>
      <c r="CM59" s="125" t="s">
        <v>79</v>
      </c>
    </row>
    <row r="60" spans="1:90" s="4" customFormat="1" ht="16.5" customHeight="1">
      <c r="A60" s="126" t="s">
        <v>80</v>
      </c>
      <c r="B60" s="65"/>
      <c r="C60" s="127"/>
      <c r="D60" s="127"/>
      <c r="E60" s="128" t="s">
        <v>87</v>
      </c>
      <c r="F60" s="128"/>
      <c r="G60" s="128"/>
      <c r="H60" s="128"/>
      <c r="I60" s="128"/>
      <c r="J60" s="127"/>
      <c r="K60" s="128" t="s">
        <v>88</v>
      </c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'SO 201 - Most ev. č. 182-002'!J32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81</v>
      </c>
      <c r="AR60" s="67"/>
      <c r="AS60" s="136">
        <v>0</v>
      </c>
      <c r="AT60" s="137">
        <f>ROUND(SUM(AV60:AW60),2)</f>
        <v>0</v>
      </c>
      <c r="AU60" s="138">
        <f>'SO 201 - Most ev. č. 182-002'!P99</f>
        <v>0</v>
      </c>
      <c r="AV60" s="137">
        <f>'SO 201 - Most ev. č. 182-002'!J35</f>
        <v>0</v>
      </c>
      <c r="AW60" s="137">
        <f>'SO 201 - Most ev. č. 182-002'!J36</f>
        <v>0</v>
      </c>
      <c r="AX60" s="137">
        <f>'SO 201 - Most ev. č. 182-002'!J37</f>
        <v>0</v>
      </c>
      <c r="AY60" s="137">
        <f>'SO 201 - Most ev. č. 182-002'!J38</f>
        <v>0</v>
      </c>
      <c r="AZ60" s="137">
        <f>'SO 201 - Most ev. č. 182-002'!F35</f>
        <v>0</v>
      </c>
      <c r="BA60" s="137">
        <f>'SO 201 - Most ev. č. 182-002'!F36</f>
        <v>0</v>
      </c>
      <c r="BB60" s="137">
        <f>'SO 201 - Most ev. č. 182-002'!F37</f>
        <v>0</v>
      </c>
      <c r="BC60" s="137">
        <f>'SO 201 - Most ev. č. 182-002'!F38</f>
        <v>0</v>
      </c>
      <c r="BD60" s="139">
        <f>'SO 201 - Most ev. č. 182-002'!F39</f>
        <v>0</v>
      </c>
      <c r="BE60" s="4"/>
      <c r="BT60" s="135" t="s">
        <v>79</v>
      </c>
      <c r="BV60" s="135" t="s">
        <v>72</v>
      </c>
      <c r="BW60" s="135" t="s">
        <v>90</v>
      </c>
      <c r="BX60" s="135" t="s">
        <v>89</v>
      </c>
      <c r="CL60" s="135" t="s">
        <v>19</v>
      </c>
    </row>
    <row r="61" spans="1:57" s="2" customFormat="1" ht="30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pans="1:57" s="2" customFormat="1" ht="6.95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</sheetData>
  <sheetProtection password="CC35" sheet="1" objects="1" scenarios="1" formatColumns="0" formatRows="0"/>
  <mergeCells count="62">
    <mergeCell ref="L45:AO45"/>
    <mergeCell ref="AM47:AN47"/>
    <mergeCell ref="AM49:AP49"/>
    <mergeCell ref="AS49:AT51"/>
    <mergeCell ref="AM50:AP50"/>
    <mergeCell ref="C52:G52"/>
    <mergeCell ref="AG52:AM52"/>
    <mergeCell ref="AN52:AP52"/>
    <mergeCell ref="I52:AF52"/>
    <mergeCell ref="AN55:AP55"/>
    <mergeCell ref="D55:H55"/>
    <mergeCell ref="J55:AF55"/>
    <mergeCell ref="AG55:AM55"/>
    <mergeCell ref="K56:AF56"/>
    <mergeCell ref="AN56:AP56"/>
    <mergeCell ref="AG56:AM56"/>
    <mergeCell ref="E56:I56"/>
    <mergeCell ref="D57:H57"/>
    <mergeCell ref="J57:AF57"/>
    <mergeCell ref="AN57:AP57"/>
    <mergeCell ref="AG57:AM57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AN60:AP60"/>
    <mergeCell ref="AG60:AM60"/>
    <mergeCell ref="E60:I60"/>
    <mergeCell ref="K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56" location="'SO 000 - Vedlejší a ostat...'!C2" display="/"/>
    <hyperlink ref="A58" location="'SO 181 - Přechodné doprav...'!C2" display="/"/>
    <hyperlink ref="A60" location="'SO 201 - Most ev. č. 182-00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79</v>
      </c>
    </row>
    <row r="4" spans="2:46" s="1" customFormat="1" ht="24.95" customHeight="1">
      <c r="B4" s="22"/>
      <c r="D4" s="142" t="s">
        <v>91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Rekonstrukce mostu ev.č. 182-002 - Líšina</v>
      </c>
      <c r="F7" s="144"/>
      <c r="G7" s="144"/>
      <c r="H7" s="144"/>
      <c r="L7" s="22"/>
    </row>
    <row r="8" spans="2:12" s="1" customFormat="1" ht="12" customHeight="1">
      <c r="B8" s="22"/>
      <c r="D8" s="144" t="s">
        <v>92</v>
      </c>
      <c r="L8" s="22"/>
    </row>
    <row r="9" spans="1:31" s="2" customFormat="1" ht="16.5" customHeight="1">
      <c r="A9" s="40"/>
      <c r="B9" s="46"/>
      <c r="C9" s="40"/>
      <c r="D9" s="40"/>
      <c r="E9" s="145" t="s">
        <v>93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94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93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27</v>
      </c>
      <c r="G14" s="40"/>
      <c r="H14" s="40"/>
      <c r="I14" s="144" t="s">
        <v>23</v>
      </c>
      <c r="J14" s="148" t="str">
        <f>'Rekapitulace stavby'!AN8</f>
        <v>20. 10. 2022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95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33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96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34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36</v>
      </c>
      <c r="E32" s="40"/>
      <c r="F32" s="40"/>
      <c r="G32" s="40"/>
      <c r="H32" s="40"/>
      <c r="I32" s="40"/>
      <c r="J32" s="155">
        <f>ROUND(J90,2)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38</v>
      </c>
      <c r="G34" s="40"/>
      <c r="H34" s="40"/>
      <c r="I34" s="156" t="s">
        <v>37</v>
      </c>
      <c r="J34" s="156" t="s">
        <v>39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40</v>
      </c>
      <c r="E35" s="144" t="s">
        <v>41</v>
      </c>
      <c r="F35" s="158">
        <f>ROUND((SUM(BE90:BE156)),2)</f>
        <v>0</v>
      </c>
      <c r="G35" s="40"/>
      <c r="H35" s="40"/>
      <c r="I35" s="159">
        <v>0.21</v>
      </c>
      <c r="J35" s="158">
        <f>ROUND(((SUM(BE90:BE156))*I35),2)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42</v>
      </c>
      <c r="F36" s="158">
        <f>ROUND((SUM(BF90:BF156)),2)</f>
        <v>0</v>
      </c>
      <c r="G36" s="40"/>
      <c r="H36" s="40"/>
      <c r="I36" s="159">
        <v>0.15</v>
      </c>
      <c r="J36" s="158">
        <f>ROUND(((SUM(BF90:BF156))*I36),2)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43</v>
      </c>
      <c r="F37" s="158">
        <f>ROUND((SUM(BG90:BG156)),2)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44</v>
      </c>
      <c r="F38" s="158">
        <f>ROUND((SUM(BH90:BH156)),2)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45</v>
      </c>
      <c r="F39" s="158">
        <f>ROUND((SUM(BI90:BI156)),2)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46</v>
      </c>
      <c r="E41" s="162"/>
      <c r="F41" s="162"/>
      <c r="G41" s="163" t="s">
        <v>47</v>
      </c>
      <c r="H41" s="164" t="s">
        <v>48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97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Rekonstrukce mostu ev.č. 182-002 - Líšina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92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93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94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000 - Vedlejší a ostatní náklady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 xml:space="preserve"> </v>
      </c>
      <c r="G56" s="42"/>
      <c r="H56" s="42"/>
      <c r="I56" s="34" t="s">
        <v>23</v>
      </c>
      <c r="J56" s="74" t="str">
        <f>IF(J14="","",J14)</f>
        <v>20. 10. 2022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31</v>
      </c>
      <c r="J58" s="38" t="str">
        <f>E23</f>
        <v>Pontex spol. s 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33</v>
      </c>
      <c r="J59" s="38" t="str">
        <f>E26</f>
        <v>ing.Doležalová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98</v>
      </c>
      <c r="D61" s="173"/>
      <c r="E61" s="173"/>
      <c r="F61" s="173"/>
      <c r="G61" s="173"/>
      <c r="H61" s="173"/>
      <c r="I61" s="173"/>
      <c r="J61" s="174" t="s">
        <v>99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68</v>
      </c>
      <c r="D63" s="42"/>
      <c r="E63" s="42"/>
      <c r="F63" s="42"/>
      <c r="G63" s="42"/>
      <c r="H63" s="42"/>
      <c r="I63" s="42"/>
      <c r="J63" s="104">
        <f>J90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100</v>
      </c>
    </row>
    <row r="64" spans="1:31" s="9" customFormat="1" ht="24.95" customHeight="1">
      <c r="A64" s="9"/>
      <c r="B64" s="176"/>
      <c r="C64" s="177"/>
      <c r="D64" s="178" t="s">
        <v>101</v>
      </c>
      <c r="E64" s="179"/>
      <c r="F64" s="179"/>
      <c r="G64" s="179"/>
      <c r="H64" s="179"/>
      <c r="I64" s="179"/>
      <c r="J64" s="180">
        <f>J91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102</v>
      </c>
      <c r="E65" s="184"/>
      <c r="F65" s="184"/>
      <c r="G65" s="184"/>
      <c r="H65" s="184"/>
      <c r="I65" s="184"/>
      <c r="J65" s="185">
        <f>J92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103</v>
      </c>
      <c r="E66" s="184"/>
      <c r="F66" s="184"/>
      <c r="G66" s="184"/>
      <c r="H66" s="184"/>
      <c r="I66" s="184"/>
      <c r="J66" s="185">
        <f>J121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104</v>
      </c>
      <c r="E67" s="184"/>
      <c r="F67" s="184"/>
      <c r="G67" s="184"/>
      <c r="H67" s="184"/>
      <c r="I67" s="184"/>
      <c r="J67" s="185">
        <f>J135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105</v>
      </c>
      <c r="E68" s="184"/>
      <c r="F68" s="184"/>
      <c r="G68" s="184"/>
      <c r="H68" s="184"/>
      <c r="I68" s="184"/>
      <c r="J68" s="185">
        <f>J148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4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106</v>
      </c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71" t="str">
        <f>E7</f>
        <v>Rekonstrukce mostu ev.č. 182-002 - Líšina</v>
      </c>
      <c r="F78" s="34"/>
      <c r="G78" s="34"/>
      <c r="H78" s="34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2:12" s="1" customFormat="1" ht="12" customHeight="1">
      <c r="B79" s="23"/>
      <c r="C79" s="34" t="s">
        <v>92</v>
      </c>
      <c r="D79" s="24"/>
      <c r="E79" s="24"/>
      <c r="F79" s="24"/>
      <c r="G79" s="24"/>
      <c r="H79" s="24"/>
      <c r="I79" s="24"/>
      <c r="J79" s="24"/>
      <c r="K79" s="24"/>
      <c r="L79" s="22"/>
    </row>
    <row r="80" spans="1:31" s="2" customFormat="1" ht="16.5" customHeight="1">
      <c r="A80" s="40"/>
      <c r="B80" s="41"/>
      <c r="C80" s="42"/>
      <c r="D80" s="42"/>
      <c r="E80" s="171" t="s">
        <v>93</v>
      </c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94</v>
      </c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6.5" customHeight="1">
      <c r="A82" s="40"/>
      <c r="B82" s="41"/>
      <c r="C82" s="42"/>
      <c r="D82" s="42"/>
      <c r="E82" s="71" t="str">
        <f>E11</f>
        <v>SO 000 - Vedlejší a ostatní náklady</v>
      </c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21</v>
      </c>
      <c r="D84" s="42"/>
      <c r="E84" s="42"/>
      <c r="F84" s="29" t="str">
        <f>F14</f>
        <v xml:space="preserve"> </v>
      </c>
      <c r="G84" s="42"/>
      <c r="H84" s="42"/>
      <c r="I84" s="34" t="s">
        <v>23</v>
      </c>
      <c r="J84" s="74" t="str">
        <f>IF(J14="","",J14)</f>
        <v>20. 10. 2022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5.15" customHeight="1">
      <c r="A86" s="40"/>
      <c r="B86" s="41"/>
      <c r="C86" s="34" t="s">
        <v>25</v>
      </c>
      <c r="D86" s="42"/>
      <c r="E86" s="42"/>
      <c r="F86" s="29" t="str">
        <f>E17</f>
        <v xml:space="preserve"> </v>
      </c>
      <c r="G86" s="42"/>
      <c r="H86" s="42"/>
      <c r="I86" s="34" t="s">
        <v>31</v>
      </c>
      <c r="J86" s="38" t="str">
        <f>E23</f>
        <v>Pontex spol. s r.o.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29</v>
      </c>
      <c r="D87" s="42"/>
      <c r="E87" s="42"/>
      <c r="F87" s="29" t="str">
        <f>IF(E20="","",E20)</f>
        <v>Vyplň údaj</v>
      </c>
      <c r="G87" s="42"/>
      <c r="H87" s="42"/>
      <c r="I87" s="34" t="s">
        <v>33</v>
      </c>
      <c r="J87" s="38" t="str">
        <f>E26</f>
        <v>ing.Doležalová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0.3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11" customFormat="1" ht="29.25" customHeight="1">
      <c r="A89" s="187"/>
      <c r="B89" s="188"/>
      <c r="C89" s="189" t="s">
        <v>107</v>
      </c>
      <c r="D89" s="190" t="s">
        <v>55</v>
      </c>
      <c r="E89" s="190" t="s">
        <v>51</v>
      </c>
      <c r="F89" s="190" t="s">
        <v>52</v>
      </c>
      <c r="G89" s="190" t="s">
        <v>108</v>
      </c>
      <c r="H89" s="190" t="s">
        <v>109</v>
      </c>
      <c r="I89" s="190" t="s">
        <v>110</v>
      </c>
      <c r="J89" s="190" t="s">
        <v>99</v>
      </c>
      <c r="K89" s="191" t="s">
        <v>111</v>
      </c>
      <c r="L89" s="192"/>
      <c r="M89" s="94" t="s">
        <v>19</v>
      </c>
      <c r="N89" s="95" t="s">
        <v>40</v>
      </c>
      <c r="O89" s="95" t="s">
        <v>112</v>
      </c>
      <c r="P89" s="95" t="s">
        <v>113</v>
      </c>
      <c r="Q89" s="95" t="s">
        <v>114</v>
      </c>
      <c r="R89" s="95" t="s">
        <v>115</v>
      </c>
      <c r="S89" s="95" t="s">
        <v>116</v>
      </c>
      <c r="T89" s="96" t="s">
        <v>117</v>
      </c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</row>
    <row r="90" spans="1:63" s="2" customFormat="1" ht="22.8" customHeight="1">
      <c r="A90" s="40"/>
      <c r="B90" s="41"/>
      <c r="C90" s="101" t="s">
        <v>118</v>
      </c>
      <c r="D90" s="42"/>
      <c r="E90" s="42"/>
      <c r="F90" s="42"/>
      <c r="G90" s="42"/>
      <c r="H90" s="42"/>
      <c r="I90" s="42"/>
      <c r="J90" s="193">
        <f>BK90</f>
        <v>0</v>
      </c>
      <c r="K90" s="42"/>
      <c r="L90" s="46"/>
      <c r="M90" s="97"/>
      <c r="N90" s="194"/>
      <c r="O90" s="98"/>
      <c r="P90" s="195">
        <f>P91</f>
        <v>0</v>
      </c>
      <c r="Q90" s="98"/>
      <c r="R90" s="195">
        <f>R91</f>
        <v>0</v>
      </c>
      <c r="S90" s="98"/>
      <c r="T90" s="196">
        <f>T91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69</v>
      </c>
      <c r="AU90" s="19" t="s">
        <v>100</v>
      </c>
      <c r="BK90" s="197">
        <f>BK91</f>
        <v>0</v>
      </c>
    </row>
    <row r="91" spans="1:63" s="12" customFormat="1" ht="25.9" customHeight="1">
      <c r="A91" s="12"/>
      <c r="B91" s="198"/>
      <c r="C91" s="199"/>
      <c r="D91" s="200" t="s">
        <v>69</v>
      </c>
      <c r="E91" s="201" t="s">
        <v>119</v>
      </c>
      <c r="F91" s="201" t="s">
        <v>120</v>
      </c>
      <c r="G91" s="199"/>
      <c r="H91" s="199"/>
      <c r="I91" s="202"/>
      <c r="J91" s="203">
        <f>BK91</f>
        <v>0</v>
      </c>
      <c r="K91" s="199"/>
      <c r="L91" s="204"/>
      <c r="M91" s="205"/>
      <c r="N91" s="206"/>
      <c r="O91" s="206"/>
      <c r="P91" s="207">
        <f>P92+P121+P135+P148</f>
        <v>0</v>
      </c>
      <c r="Q91" s="206"/>
      <c r="R91" s="207">
        <f>R92+R121+R135+R148</f>
        <v>0</v>
      </c>
      <c r="S91" s="206"/>
      <c r="T91" s="208">
        <f>T92+T121+T135+T148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9" t="s">
        <v>121</v>
      </c>
      <c r="AT91" s="210" t="s">
        <v>69</v>
      </c>
      <c r="AU91" s="210" t="s">
        <v>70</v>
      </c>
      <c r="AY91" s="209" t="s">
        <v>122</v>
      </c>
      <c r="BK91" s="211">
        <f>BK92+BK121+BK135+BK148</f>
        <v>0</v>
      </c>
    </row>
    <row r="92" spans="1:63" s="12" customFormat="1" ht="22.8" customHeight="1">
      <c r="A92" s="12"/>
      <c r="B92" s="198"/>
      <c r="C92" s="199"/>
      <c r="D92" s="200" t="s">
        <v>69</v>
      </c>
      <c r="E92" s="212" t="s">
        <v>123</v>
      </c>
      <c r="F92" s="212" t="s">
        <v>124</v>
      </c>
      <c r="G92" s="199"/>
      <c r="H92" s="199"/>
      <c r="I92" s="202"/>
      <c r="J92" s="213">
        <f>BK92</f>
        <v>0</v>
      </c>
      <c r="K92" s="199"/>
      <c r="L92" s="204"/>
      <c r="M92" s="205"/>
      <c r="N92" s="206"/>
      <c r="O92" s="206"/>
      <c r="P92" s="207">
        <f>SUM(P93:P120)</f>
        <v>0</v>
      </c>
      <c r="Q92" s="206"/>
      <c r="R92" s="207">
        <f>SUM(R93:R120)</f>
        <v>0</v>
      </c>
      <c r="S92" s="206"/>
      <c r="T92" s="208">
        <f>SUM(T93:T120)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9" t="s">
        <v>121</v>
      </c>
      <c r="AT92" s="210" t="s">
        <v>69</v>
      </c>
      <c r="AU92" s="210" t="s">
        <v>77</v>
      </c>
      <c r="AY92" s="209" t="s">
        <v>122</v>
      </c>
      <c r="BK92" s="211">
        <f>SUM(BK93:BK120)</f>
        <v>0</v>
      </c>
    </row>
    <row r="93" spans="1:65" s="2" customFormat="1" ht="16.5" customHeight="1">
      <c r="A93" s="40"/>
      <c r="B93" s="41"/>
      <c r="C93" s="214" t="s">
        <v>77</v>
      </c>
      <c r="D93" s="214" t="s">
        <v>125</v>
      </c>
      <c r="E93" s="215" t="s">
        <v>126</v>
      </c>
      <c r="F93" s="216" t="s">
        <v>127</v>
      </c>
      <c r="G93" s="217" t="s">
        <v>128</v>
      </c>
      <c r="H93" s="218">
        <v>1</v>
      </c>
      <c r="I93" s="219"/>
      <c r="J93" s="220">
        <f>ROUND(I93*H93,2)</f>
        <v>0</v>
      </c>
      <c r="K93" s="216" t="s">
        <v>129</v>
      </c>
      <c r="L93" s="46"/>
      <c r="M93" s="221" t="s">
        <v>19</v>
      </c>
      <c r="N93" s="222" t="s">
        <v>41</v>
      </c>
      <c r="O93" s="86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5" t="s">
        <v>130</v>
      </c>
      <c r="AT93" s="225" t="s">
        <v>125</v>
      </c>
      <c r="AU93" s="225" t="s">
        <v>79</v>
      </c>
      <c r="AY93" s="19" t="s">
        <v>122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9" t="s">
        <v>77</v>
      </c>
      <c r="BK93" s="226">
        <f>ROUND(I93*H93,2)</f>
        <v>0</v>
      </c>
      <c r="BL93" s="19" t="s">
        <v>130</v>
      </c>
      <c r="BM93" s="225" t="s">
        <v>131</v>
      </c>
    </row>
    <row r="94" spans="1:47" s="2" customFormat="1" ht="12">
      <c r="A94" s="40"/>
      <c r="B94" s="41"/>
      <c r="C94" s="42"/>
      <c r="D94" s="227" t="s">
        <v>132</v>
      </c>
      <c r="E94" s="42"/>
      <c r="F94" s="228" t="s">
        <v>127</v>
      </c>
      <c r="G94" s="42"/>
      <c r="H94" s="42"/>
      <c r="I94" s="229"/>
      <c r="J94" s="42"/>
      <c r="K94" s="42"/>
      <c r="L94" s="46"/>
      <c r="M94" s="230"/>
      <c r="N94" s="231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132</v>
      </c>
      <c r="AU94" s="19" t="s">
        <v>79</v>
      </c>
    </row>
    <row r="95" spans="1:47" s="2" customFormat="1" ht="12">
      <c r="A95" s="40"/>
      <c r="B95" s="41"/>
      <c r="C95" s="42"/>
      <c r="D95" s="232" t="s">
        <v>133</v>
      </c>
      <c r="E95" s="42"/>
      <c r="F95" s="233" t="s">
        <v>134</v>
      </c>
      <c r="G95" s="42"/>
      <c r="H95" s="42"/>
      <c r="I95" s="229"/>
      <c r="J95" s="42"/>
      <c r="K95" s="42"/>
      <c r="L95" s="46"/>
      <c r="M95" s="230"/>
      <c r="N95" s="231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133</v>
      </c>
      <c r="AU95" s="19" t="s">
        <v>79</v>
      </c>
    </row>
    <row r="96" spans="1:51" s="13" customFormat="1" ht="12">
      <c r="A96" s="13"/>
      <c r="B96" s="234"/>
      <c r="C96" s="235"/>
      <c r="D96" s="227" t="s">
        <v>135</v>
      </c>
      <c r="E96" s="236" t="s">
        <v>19</v>
      </c>
      <c r="F96" s="237" t="s">
        <v>136</v>
      </c>
      <c r="G96" s="235"/>
      <c r="H96" s="236" t="s">
        <v>19</v>
      </c>
      <c r="I96" s="238"/>
      <c r="J96" s="235"/>
      <c r="K96" s="235"/>
      <c r="L96" s="239"/>
      <c r="M96" s="240"/>
      <c r="N96" s="241"/>
      <c r="O96" s="241"/>
      <c r="P96" s="241"/>
      <c r="Q96" s="241"/>
      <c r="R96" s="241"/>
      <c r="S96" s="241"/>
      <c r="T96" s="24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3" t="s">
        <v>135</v>
      </c>
      <c r="AU96" s="243" t="s">
        <v>79</v>
      </c>
      <c r="AV96" s="13" t="s">
        <v>77</v>
      </c>
      <c r="AW96" s="13" t="s">
        <v>32</v>
      </c>
      <c r="AX96" s="13" t="s">
        <v>70</v>
      </c>
      <c r="AY96" s="243" t="s">
        <v>122</v>
      </c>
    </row>
    <row r="97" spans="1:51" s="14" customFormat="1" ht="12">
      <c r="A97" s="14"/>
      <c r="B97" s="244"/>
      <c r="C97" s="245"/>
      <c r="D97" s="227" t="s">
        <v>135</v>
      </c>
      <c r="E97" s="246" t="s">
        <v>19</v>
      </c>
      <c r="F97" s="247" t="s">
        <v>77</v>
      </c>
      <c r="G97" s="245"/>
      <c r="H97" s="248">
        <v>1</v>
      </c>
      <c r="I97" s="249"/>
      <c r="J97" s="245"/>
      <c r="K97" s="245"/>
      <c r="L97" s="250"/>
      <c r="M97" s="251"/>
      <c r="N97" s="252"/>
      <c r="O97" s="252"/>
      <c r="P97" s="252"/>
      <c r="Q97" s="252"/>
      <c r="R97" s="252"/>
      <c r="S97" s="252"/>
      <c r="T97" s="25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4" t="s">
        <v>135</v>
      </c>
      <c r="AU97" s="254" t="s">
        <v>79</v>
      </c>
      <c r="AV97" s="14" t="s">
        <v>79</v>
      </c>
      <c r="AW97" s="14" t="s">
        <v>32</v>
      </c>
      <c r="AX97" s="14" t="s">
        <v>77</v>
      </c>
      <c r="AY97" s="254" t="s">
        <v>122</v>
      </c>
    </row>
    <row r="98" spans="1:65" s="2" customFormat="1" ht="16.5" customHeight="1">
      <c r="A98" s="40"/>
      <c r="B98" s="41"/>
      <c r="C98" s="214" t="s">
        <v>79</v>
      </c>
      <c r="D98" s="214" t="s">
        <v>125</v>
      </c>
      <c r="E98" s="215" t="s">
        <v>137</v>
      </c>
      <c r="F98" s="216" t="s">
        <v>138</v>
      </c>
      <c r="G98" s="217" t="s">
        <v>128</v>
      </c>
      <c r="H98" s="218">
        <v>1</v>
      </c>
      <c r="I98" s="219"/>
      <c r="J98" s="220">
        <f>ROUND(I98*H98,2)</f>
        <v>0</v>
      </c>
      <c r="K98" s="216" t="s">
        <v>129</v>
      </c>
      <c r="L98" s="46"/>
      <c r="M98" s="221" t="s">
        <v>19</v>
      </c>
      <c r="N98" s="222" t="s">
        <v>41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130</v>
      </c>
      <c r="AT98" s="225" t="s">
        <v>125</v>
      </c>
      <c r="AU98" s="225" t="s">
        <v>79</v>
      </c>
      <c r="AY98" s="19" t="s">
        <v>122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77</v>
      </c>
      <c r="BK98" s="226">
        <f>ROUND(I98*H98,2)</f>
        <v>0</v>
      </c>
      <c r="BL98" s="19" t="s">
        <v>130</v>
      </c>
      <c r="BM98" s="225" t="s">
        <v>139</v>
      </c>
    </row>
    <row r="99" spans="1:47" s="2" customFormat="1" ht="12">
      <c r="A99" s="40"/>
      <c r="B99" s="41"/>
      <c r="C99" s="42"/>
      <c r="D99" s="227" t="s">
        <v>132</v>
      </c>
      <c r="E99" s="42"/>
      <c r="F99" s="228" t="s">
        <v>138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132</v>
      </c>
      <c r="AU99" s="19" t="s">
        <v>79</v>
      </c>
    </row>
    <row r="100" spans="1:47" s="2" customFormat="1" ht="12">
      <c r="A100" s="40"/>
      <c r="B100" s="41"/>
      <c r="C100" s="42"/>
      <c r="D100" s="232" t="s">
        <v>133</v>
      </c>
      <c r="E100" s="42"/>
      <c r="F100" s="233" t="s">
        <v>140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133</v>
      </c>
      <c r="AU100" s="19" t="s">
        <v>79</v>
      </c>
    </row>
    <row r="101" spans="1:51" s="13" customFormat="1" ht="12">
      <c r="A101" s="13"/>
      <c r="B101" s="234"/>
      <c r="C101" s="235"/>
      <c r="D101" s="227" t="s">
        <v>135</v>
      </c>
      <c r="E101" s="236" t="s">
        <v>19</v>
      </c>
      <c r="F101" s="237" t="s">
        <v>141</v>
      </c>
      <c r="G101" s="235"/>
      <c r="H101" s="236" t="s">
        <v>19</v>
      </c>
      <c r="I101" s="238"/>
      <c r="J101" s="235"/>
      <c r="K101" s="235"/>
      <c r="L101" s="239"/>
      <c r="M101" s="240"/>
      <c r="N101" s="241"/>
      <c r="O101" s="241"/>
      <c r="P101" s="241"/>
      <c r="Q101" s="241"/>
      <c r="R101" s="241"/>
      <c r="S101" s="241"/>
      <c r="T101" s="24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3" t="s">
        <v>135</v>
      </c>
      <c r="AU101" s="243" t="s">
        <v>79</v>
      </c>
      <c r="AV101" s="13" t="s">
        <v>77</v>
      </c>
      <c r="AW101" s="13" t="s">
        <v>32</v>
      </c>
      <c r="AX101" s="13" t="s">
        <v>70</v>
      </c>
      <c r="AY101" s="243" t="s">
        <v>122</v>
      </c>
    </row>
    <row r="102" spans="1:51" s="14" customFormat="1" ht="12">
      <c r="A102" s="14"/>
      <c r="B102" s="244"/>
      <c r="C102" s="245"/>
      <c r="D102" s="227" t="s">
        <v>135</v>
      </c>
      <c r="E102" s="246" t="s">
        <v>19</v>
      </c>
      <c r="F102" s="247" t="s">
        <v>77</v>
      </c>
      <c r="G102" s="245"/>
      <c r="H102" s="248">
        <v>1</v>
      </c>
      <c r="I102" s="249"/>
      <c r="J102" s="245"/>
      <c r="K102" s="245"/>
      <c r="L102" s="250"/>
      <c r="M102" s="251"/>
      <c r="N102" s="252"/>
      <c r="O102" s="252"/>
      <c r="P102" s="252"/>
      <c r="Q102" s="252"/>
      <c r="R102" s="252"/>
      <c r="S102" s="252"/>
      <c r="T102" s="25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4" t="s">
        <v>135</v>
      </c>
      <c r="AU102" s="254" t="s">
        <v>79</v>
      </c>
      <c r="AV102" s="14" t="s">
        <v>79</v>
      </c>
      <c r="AW102" s="14" t="s">
        <v>32</v>
      </c>
      <c r="AX102" s="14" t="s">
        <v>77</v>
      </c>
      <c r="AY102" s="254" t="s">
        <v>122</v>
      </c>
    </row>
    <row r="103" spans="1:65" s="2" customFormat="1" ht="16.5" customHeight="1">
      <c r="A103" s="40"/>
      <c r="B103" s="41"/>
      <c r="C103" s="214" t="s">
        <v>142</v>
      </c>
      <c r="D103" s="214" t="s">
        <v>125</v>
      </c>
      <c r="E103" s="215" t="s">
        <v>143</v>
      </c>
      <c r="F103" s="216" t="s">
        <v>138</v>
      </c>
      <c r="G103" s="217" t="s">
        <v>128</v>
      </c>
      <c r="H103" s="218">
        <v>1</v>
      </c>
      <c r="I103" s="219"/>
      <c r="J103" s="220">
        <f>ROUND(I103*H103,2)</f>
        <v>0</v>
      </c>
      <c r="K103" s="216" t="s">
        <v>129</v>
      </c>
      <c r="L103" s="46"/>
      <c r="M103" s="221" t="s">
        <v>19</v>
      </c>
      <c r="N103" s="222" t="s">
        <v>41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130</v>
      </c>
      <c r="AT103" s="225" t="s">
        <v>125</v>
      </c>
      <c r="AU103" s="225" t="s">
        <v>79</v>
      </c>
      <c r="AY103" s="19" t="s">
        <v>122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77</v>
      </c>
      <c r="BK103" s="226">
        <f>ROUND(I103*H103,2)</f>
        <v>0</v>
      </c>
      <c r="BL103" s="19" t="s">
        <v>130</v>
      </c>
      <c r="BM103" s="225" t="s">
        <v>144</v>
      </c>
    </row>
    <row r="104" spans="1:47" s="2" customFormat="1" ht="12">
      <c r="A104" s="40"/>
      <c r="B104" s="41"/>
      <c r="C104" s="42"/>
      <c r="D104" s="227" t="s">
        <v>132</v>
      </c>
      <c r="E104" s="42"/>
      <c r="F104" s="228" t="s">
        <v>138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132</v>
      </c>
      <c r="AU104" s="19" t="s">
        <v>79</v>
      </c>
    </row>
    <row r="105" spans="1:47" s="2" customFormat="1" ht="12">
      <c r="A105" s="40"/>
      <c r="B105" s="41"/>
      <c r="C105" s="42"/>
      <c r="D105" s="232" t="s">
        <v>133</v>
      </c>
      <c r="E105" s="42"/>
      <c r="F105" s="233" t="s">
        <v>145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133</v>
      </c>
      <c r="AU105" s="19" t="s">
        <v>79</v>
      </c>
    </row>
    <row r="106" spans="1:51" s="13" customFormat="1" ht="12">
      <c r="A106" s="13"/>
      <c r="B106" s="234"/>
      <c r="C106" s="235"/>
      <c r="D106" s="227" t="s">
        <v>135</v>
      </c>
      <c r="E106" s="236" t="s">
        <v>19</v>
      </c>
      <c r="F106" s="237" t="s">
        <v>146</v>
      </c>
      <c r="G106" s="235"/>
      <c r="H106" s="236" t="s">
        <v>19</v>
      </c>
      <c r="I106" s="238"/>
      <c r="J106" s="235"/>
      <c r="K106" s="235"/>
      <c r="L106" s="239"/>
      <c r="M106" s="240"/>
      <c r="N106" s="241"/>
      <c r="O106" s="241"/>
      <c r="P106" s="241"/>
      <c r="Q106" s="241"/>
      <c r="R106" s="241"/>
      <c r="S106" s="241"/>
      <c r="T106" s="24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3" t="s">
        <v>135</v>
      </c>
      <c r="AU106" s="243" t="s">
        <v>79</v>
      </c>
      <c r="AV106" s="13" t="s">
        <v>77</v>
      </c>
      <c r="AW106" s="13" t="s">
        <v>32</v>
      </c>
      <c r="AX106" s="13" t="s">
        <v>70</v>
      </c>
      <c r="AY106" s="243" t="s">
        <v>122</v>
      </c>
    </row>
    <row r="107" spans="1:51" s="14" customFormat="1" ht="12">
      <c r="A107" s="14"/>
      <c r="B107" s="244"/>
      <c r="C107" s="245"/>
      <c r="D107" s="227" t="s">
        <v>135</v>
      </c>
      <c r="E107" s="246" t="s">
        <v>19</v>
      </c>
      <c r="F107" s="247" t="s">
        <v>77</v>
      </c>
      <c r="G107" s="245"/>
      <c r="H107" s="248">
        <v>1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4" t="s">
        <v>135</v>
      </c>
      <c r="AU107" s="254" t="s">
        <v>79</v>
      </c>
      <c r="AV107" s="14" t="s">
        <v>79</v>
      </c>
      <c r="AW107" s="14" t="s">
        <v>32</v>
      </c>
      <c r="AX107" s="14" t="s">
        <v>77</v>
      </c>
      <c r="AY107" s="254" t="s">
        <v>122</v>
      </c>
    </row>
    <row r="108" spans="1:65" s="2" customFormat="1" ht="16.5" customHeight="1">
      <c r="A108" s="40"/>
      <c r="B108" s="41"/>
      <c r="C108" s="214" t="s">
        <v>147</v>
      </c>
      <c r="D108" s="214" t="s">
        <v>125</v>
      </c>
      <c r="E108" s="215" t="s">
        <v>148</v>
      </c>
      <c r="F108" s="216" t="s">
        <v>149</v>
      </c>
      <c r="G108" s="217" t="s">
        <v>128</v>
      </c>
      <c r="H108" s="218">
        <v>1</v>
      </c>
      <c r="I108" s="219"/>
      <c r="J108" s="220">
        <f>ROUND(I108*H108,2)</f>
        <v>0</v>
      </c>
      <c r="K108" s="216" t="s">
        <v>129</v>
      </c>
      <c r="L108" s="46"/>
      <c r="M108" s="221" t="s">
        <v>19</v>
      </c>
      <c r="N108" s="222" t="s">
        <v>41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130</v>
      </c>
      <c r="AT108" s="225" t="s">
        <v>125</v>
      </c>
      <c r="AU108" s="225" t="s">
        <v>79</v>
      </c>
      <c r="AY108" s="19" t="s">
        <v>122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77</v>
      </c>
      <c r="BK108" s="226">
        <f>ROUND(I108*H108,2)</f>
        <v>0</v>
      </c>
      <c r="BL108" s="19" t="s">
        <v>130</v>
      </c>
      <c r="BM108" s="225" t="s">
        <v>150</v>
      </c>
    </row>
    <row r="109" spans="1:47" s="2" customFormat="1" ht="12">
      <c r="A109" s="40"/>
      <c r="B109" s="41"/>
      <c r="C109" s="42"/>
      <c r="D109" s="227" t="s">
        <v>132</v>
      </c>
      <c r="E109" s="42"/>
      <c r="F109" s="228" t="s">
        <v>149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132</v>
      </c>
      <c r="AU109" s="19" t="s">
        <v>79</v>
      </c>
    </row>
    <row r="110" spans="1:47" s="2" customFormat="1" ht="12">
      <c r="A110" s="40"/>
      <c r="B110" s="41"/>
      <c r="C110" s="42"/>
      <c r="D110" s="232" t="s">
        <v>133</v>
      </c>
      <c r="E110" s="42"/>
      <c r="F110" s="233" t="s">
        <v>151</v>
      </c>
      <c r="G110" s="42"/>
      <c r="H110" s="42"/>
      <c r="I110" s="229"/>
      <c r="J110" s="42"/>
      <c r="K110" s="42"/>
      <c r="L110" s="46"/>
      <c r="M110" s="230"/>
      <c r="N110" s="231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133</v>
      </c>
      <c r="AU110" s="19" t="s">
        <v>79</v>
      </c>
    </row>
    <row r="111" spans="1:51" s="13" customFormat="1" ht="12">
      <c r="A111" s="13"/>
      <c r="B111" s="234"/>
      <c r="C111" s="235"/>
      <c r="D111" s="227" t="s">
        <v>135</v>
      </c>
      <c r="E111" s="236" t="s">
        <v>19</v>
      </c>
      <c r="F111" s="237" t="s">
        <v>152</v>
      </c>
      <c r="G111" s="235"/>
      <c r="H111" s="236" t="s">
        <v>19</v>
      </c>
      <c r="I111" s="238"/>
      <c r="J111" s="235"/>
      <c r="K111" s="235"/>
      <c r="L111" s="239"/>
      <c r="M111" s="240"/>
      <c r="N111" s="241"/>
      <c r="O111" s="241"/>
      <c r="P111" s="241"/>
      <c r="Q111" s="241"/>
      <c r="R111" s="241"/>
      <c r="S111" s="241"/>
      <c r="T111" s="24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3" t="s">
        <v>135</v>
      </c>
      <c r="AU111" s="243" t="s">
        <v>79</v>
      </c>
      <c r="AV111" s="13" t="s">
        <v>77</v>
      </c>
      <c r="AW111" s="13" t="s">
        <v>32</v>
      </c>
      <c r="AX111" s="13" t="s">
        <v>70</v>
      </c>
      <c r="AY111" s="243" t="s">
        <v>122</v>
      </c>
    </row>
    <row r="112" spans="1:51" s="13" customFormat="1" ht="12">
      <c r="A112" s="13"/>
      <c r="B112" s="234"/>
      <c r="C112" s="235"/>
      <c r="D112" s="227" t="s">
        <v>135</v>
      </c>
      <c r="E112" s="236" t="s">
        <v>19</v>
      </c>
      <c r="F112" s="237" t="s">
        <v>153</v>
      </c>
      <c r="G112" s="235"/>
      <c r="H112" s="236" t="s">
        <v>19</v>
      </c>
      <c r="I112" s="238"/>
      <c r="J112" s="235"/>
      <c r="K112" s="235"/>
      <c r="L112" s="239"/>
      <c r="M112" s="240"/>
      <c r="N112" s="241"/>
      <c r="O112" s="241"/>
      <c r="P112" s="241"/>
      <c r="Q112" s="241"/>
      <c r="R112" s="241"/>
      <c r="S112" s="241"/>
      <c r="T112" s="24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3" t="s">
        <v>135</v>
      </c>
      <c r="AU112" s="243" t="s">
        <v>79</v>
      </c>
      <c r="AV112" s="13" t="s">
        <v>77</v>
      </c>
      <c r="AW112" s="13" t="s">
        <v>32</v>
      </c>
      <c r="AX112" s="13" t="s">
        <v>70</v>
      </c>
      <c r="AY112" s="243" t="s">
        <v>122</v>
      </c>
    </row>
    <row r="113" spans="1:51" s="14" customFormat="1" ht="12">
      <c r="A113" s="14"/>
      <c r="B113" s="244"/>
      <c r="C113" s="245"/>
      <c r="D113" s="227" t="s">
        <v>135</v>
      </c>
      <c r="E113" s="246" t="s">
        <v>19</v>
      </c>
      <c r="F113" s="247" t="s">
        <v>77</v>
      </c>
      <c r="G113" s="245"/>
      <c r="H113" s="248">
        <v>1</v>
      </c>
      <c r="I113" s="249"/>
      <c r="J113" s="245"/>
      <c r="K113" s="245"/>
      <c r="L113" s="250"/>
      <c r="M113" s="251"/>
      <c r="N113" s="252"/>
      <c r="O113" s="252"/>
      <c r="P113" s="252"/>
      <c r="Q113" s="252"/>
      <c r="R113" s="252"/>
      <c r="S113" s="252"/>
      <c r="T113" s="25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4" t="s">
        <v>135</v>
      </c>
      <c r="AU113" s="254" t="s">
        <v>79</v>
      </c>
      <c r="AV113" s="14" t="s">
        <v>79</v>
      </c>
      <c r="AW113" s="14" t="s">
        <v>32</v>
      </c>
      <c r="AX113" s="14" t="s">
        <v>77</v>
      </c>
      <c r="AY113" s="254" t="s">
        <v>122</v>
      </c>
    </row>
    <row r="114" spans="1:65" s="2" customFormat="1" ht="16.5" customHeight="1">
      <c r="A114" s="40"/>
      <c r="B114" s="41"/>
      <c r="C114" s="214" t="s">
        <v>121</v>
      </c>
      <c r="D114" s="214" t="s">
        <v>125</v>
      </c>
      <c r="E114" s="215" t="s">
        <v>154</v>
      </c>
      <c r="F114" s="216" t="s">
        <v>155</v>
      </c>
      <c r="G114" s="217" t="s">
        <v>128</v>
      </c>
      <c r="H114" s="218">
        <v>1</v>
      </c>
      <c r="I114" s="219"/>
      <c r="J114" s="220">
        <f>ROUND(I114*H114,2)</f>
        <v>0</v>
      </c>
      <c r="K114" s="216" t="s">
        <v>129</v>
      </c>
      <c r="L114" s="46"/>
      <c r="M114" s="221" t="s">
        <v>19</v>
      </c>
      <c r="N114" s="222" t="s">
        <v>41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130</v>
      </c>
      <c r="AT114" s="225" t="s">
        <v>125</v>
      </c>
      <c r="AU114" s="225" t="s">
        <v>79</v>
      </c>
      <c r="AY114" s="19" t="s">
        <v>122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77</v>
      </c>
      <c r="BK114" s="226">
        <f>ROUND(I114*H114,2)</f>
        <v>0</v>
      </c>
      <c r="BL114" s="19" t="s">
        <v>130</v>
      </c>
      <c r="BM114" s="225" t="s">
        <v>156</v>
      </c>
    </row>
    <row r="115" spans="1:47" s="2" customFormat="1" ht="12">
      <c r="A115" s="40"/>
      <c r="B115" s="41"/>
      <c r="C115" s="42"/>
      <c r="D115" s="227" t="s">
        <v>132</v>
      </c>
      <c r="E115" s="42"/>
      <c r="F115" s="228" t="s">
        <v>155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132</v>
      </c>
      <c r="AU115" s="19" t="s">
        <v>79</v>
      </c>
    </row>
    <row r="116" spans="1:47" s="2" customFormat="1" ht="12">
      <c r="A116" s="40"/>
      <c r="B116" s="41"/>
      <c r="C116" s="42"/>
      <c r="D116" s="232" t="s">
        <v>133</v>
      </c>
      <c r="E116" s="42"/>
      <c r="F116" s="233" t="s">
        <v>157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133</v>
      </c>
      <c r="AU116" s="19" t="s">
        <v>79</v>
      </c>
    </row>
    <row r="117" spans="1:51" s="14" customFormat="1" ht="12">
      <c r="A117" s="14"/>
      <c r="B117" s="244"/>
      <c r="C117" s="245"/>
      <c r="D117" s="227" t="s">
        <v>135</v>
      </c>
      <c r="E117" s="246" t="s">
        <v>19</v>
      </c>
      <c r="F117" s="247" t="s">
        <v>158</v>
      </c>
      <c r="G117" s="245"/>
      <c r="H117" s="248">
        <v>1</v>
      </c>
      <c r="I117" s="249"/>
      <c r="J117" s="245"/>
      <c r="K117" s="245"/>
      <c r="L117" s="250"/>
      <c r="M117" s="251"/>
      <c r="N117" s="252"/>
      <c r="O117" s="252"/>
      <c r="P117" s="252"/>
      <c r="Q117" s="252"/>
      <c r="R117" s="252"/>
      <c r="S117" s="252"/>
      <c r="T117" s="25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4" t="s">
        <v>135</v>
      </c>
      <c r="AU117" s="254" t="s">
        <v>79</v>
      </c>
      <c r="AV117" s="14" t="s">
        <v>79</v>
      </c>
      <c r="AW117" s="14" t="s">
        <v>32</v>
      </c>
      <c r="AX117" s="14" t="s">
        <v>77</v>
      </c>
      <c r="AY117" s="254" t="s">
        <v>122</v>
      </c>
    </row>
    <row r="118" spans="1:65" s="2" customFormat="1" ht="16.5" customHeight="1">
      <c r="A118" s="40"/>
      <c r="B118" s="41"/>
      <c r="C118" s="214" t="s">
        <v>159</v>
      </c>
      <c r="D118" s="214" t="s">
        <v>125</v>
      </c>
      <c r="E118" s="215" t="s">
        <v>160</v>
      </c>
      <c r="F118" s="216" t="s">
        <v>161</v>
      </c>
      <c r="G118" s="217" t="s">
        <v>128</v>
      </c>
      <c r="H118" s="218">
        <v>1</v>
      </c>
      <c r="I118" s="219"/>
      <c r="J118" s="220">
        <f>ROUND(I118*H118,2)</f>
        <v>0</v>
      </c>
      <c r="K118" s="216" t="s">
        <v>129</v>
      </c>
      <c r="L118" s="46"/>
      <c r="M118" s="221" t="s">
        <v>19</v>
      </c>
      <c r="N118" s="222" t="s">
        <v>41</v>
      </c>
      <c r="O118" s="86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130</v>
      </c>
      <c r="AT118" s="225" t="s">
        <v>125</v>
      </c>
      <c r="AU118" s="225" t="s">
        <v>79</v>
      </c>
      <c r="AY118" s="19" t="s">
        <v>122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77</v>
      </c>
      <c r="BK118" s="226">
        <f>ROUND(I118*H118,2)</f>
        <v>0</v>
      </c>
      <c r="BL118" s="19" t="s">
        <v>130</v>
      </c>
      <c r="BM118" s="225" t="s">
        <v>162</v>
      </c>
    </row>
    <row r="119" spans="1:47" s="2" customFormat="1" ht="12">
      <c r="A119" s="40"/>
      <c r="B119" s="41"/>
      <c r="C119" s="42"/>
      <c r="D119" s="227" t="s">
        <v>132</v>
      </c>
      <c r="E119" s="42"/>
      <c r="F119" s="228" t="s">
        <v>161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132</v>
      </c>
      <c r="AU119" s="19" t="s">
        <v>79</v>
      </c>
    </row>
    <row r="120" spans="1:47" s="2" customFormat="1" ht="12">
      <c r="A120" s="40"/>
      <c r="B120" s="41"/>
      <c r="C120" s="42"/>
      <c r="D120" s="232" t="s">
        <v>133</v>
      </c>
      <c r="E120" s="42"/>
      <c r="F120" s="233" t="s">
        <v>163</v>
      </c>
      <c r="G120" s="42"/>
      <c r="H120" s="42"/>
      <c r="I120" s="229"/>
      <c r="J120" s="42"/>
      <c r="K120" s="42"/>
      <c r="L120" s="46"/>
      <c r="M120" s="230"/>
      <c r="N120" s="231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133</v>
      </c>
      <c r="AU120" s="19" t="s">
        <v>79</v>
      </c>
    </row>
    <row r="121" spans="1:63" s="12" customFormat="1" ht="22.8" customHeight="1">
      <c r="A121" s="12"/>
      <c r="B121" s="198"/>
      <c r="C121" s="199"/>
      <c r="D121" s="200" t="s">
        <v>69</v>
      </c>
      <c r="E121" s="212" t="s">
        <v>164</v>
      </c>
      <c r="F121" s="212" t="s">
        <v>165</v>
      </c>
      <c r="G121" s="199"/>
      <c r="H121" s="199"/>
      <c r="I121" s="202"/>
      <c r="J121" s="213">
        <f>BK121</f>
        <v>0</v>
      </c>
      <c r="K121" s="199"/>
      <c r="L121" s="204"/>
      <c r="M121" s="205"/>
      <c r="N121" s="206"/>
      <c r="O121" s="206"/>
      <c r="P121" s="207">
        <f>SUM(P122:P134)</f>
        <v>0</v>
      </c>
      <c r="Q121" s="206"/>
      <c r="R121" s="207">
        <f>SUM(R122:R134)</f>
        <v>0</v>
      </c>
      <c r="S121" s="206"/>
      <c r="T121" s="208">
        <f>SUM(T122:T134)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9" t="s">
        <v>121</v>
      </c>
      <c r="AT121" s="210" t="s">
        <v>69</v>
      </c>
      <c r="AU121" s="210" t="s">
        <v>77</v>
      </c>
      <c r="AY121" s="209" t="s">
        <v>122</v>
      </c>
      <c r="BK121" s="211">
        <f>SUM(BK122:BK134)</f>
        <v>0</v>
      </c>
    </row>
    <row r="122" spans="1:65" s="2" customFormat="1" ht="16.5" customHeight="1">
      <c r="A122" s="40"/>
      <c r="B122" s="41"/>
      <c r="C122" s="214" t="s">
        <v>166</v>
      </c>
      <c r="D122" s="214" t="s">
        <v>125</v>
      </c>
      <c r="E122" s="215" t="s">
        <v>167</v>
      </c>
      <c r="F122" s="216" t="s">
        <v>168</v>
      </c>
      <c r="G122" s="217" t="s">
        <v>128</v>
      </c>
      <c r="H122" s="218">
        <v>1</v>
      </c>
      <c r="I122" s="219"/>
      <c r="J122" s="220">
        <f>ROUND(I122*H122,2)</f>
        <v>0</v>
      </c>
      <c r="K122" s="216" t="s">
        <v>129</v>
      </c>
      <c r="L122" s="46"/>
      <c r="M122" s="221" t="s">
        <v>19</v>
      </c>
      <c r="N122" s="222" t="s">
        <v>41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130</v>
      </c>
      <c r="AT122" s="225" t="s">
        <v>125</v>
      </c>
      <c r="AU122" s="225" t="s">
        <v>79</v>
      </c>
      <c r="AY122" s="19" t="s">
        <v>122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77</v>
      </c>
      <c r="BK122" s="226">
        <f>ROUND(I122*H122,2)</f>
        <v>0</v>
      </c>
      <c r="BL122" s="19" t="s">
        <v>130</v>
      </c>
      <c r="BM122" s="225" t="s">
        <v>169</v>
      </c>
    </row>
    <row r="123" spans="1:47" s="2" customFormat="1" ht="12">
      <c r="A123" s="40"/>
      <c r="B123" s="41"/>
      <c r="C123" s="42"/>
      <c r="D123" s="227" t="s">
        <v>132</v>
      </c>
      <c r="E123" s="42"/>
      <c r="F123" s="228" t="s">
        <v>168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132</v>
      </c>
      <c r="AU123" s="19" t="s">
        <v>79</v>
      </c>
    </row>
    <row r="124" spans="1:47" s="2" customFormat="1" ht="12">
      <c r="A124" s="40"/>
      <c r="B124" s="41"/>
      <c r="C124" s="42"/>
      <c r="D124" s="232" t="s">
        <v>133</v>
      </c>
      <c r="E124" s="42"/>
      <c r="F124" s="233" t="s">
        <v>170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133</v>
      </c>
      <c r="AU124" s="19" t="s">
        <v>79</v>
      </c>
    </row>
    <row r="125" spans="1:51" s="13" customFormat="1" ht="12">
      <c r="A125" s="13"/>
      <c r="B125" s="234"/>
      <c r="C125" s="235"/>
      <c r="D125" s="227" t="s">
        <v>135</v>
      </c>
      <c r="E125" s="236" t="s">
        <v>19</v>
      </c>
      <c r="F125" s="237" t="s">
        <v>171</v>
      </c>
      <c r="G125" s="235"/>
      <c r="H125" s="236" t="s">
        <v>19</v>
      </c>
      <c r="I125" s="238"/>
      <c r="J125" s="235"/>
      <c r="K125" s="235"/>
      <c r="L125" s="239"/>
      <c r="M125" s="240"/>
      <c r="N125" s="241"/>
      <c r="O125" s="241"/>
      <c r="P125" s="241"/>
      <c r="Q125" s="241"/>
      <c r="R125" s="241"/>
      <c r="S125" s="241"/>
      <c r="T125" s="24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3" t="s">
        <v>135</v>
      </c>
      <c r="AU125" s="243" t="s">
        <v>79</v>
      </c>
      <c r="AV125" s="13" t="s">
        <v>77</v>
      </c>
      <c r="AW125" s="13" t="s">
        <v>32</v>
      </c>
      <c r="AX125" s="13" t="s">
        <v>70</v>
      </c>
      <c r="AY125" s="243" t="s">
        <v>122</v>
      </c>
    </row>
    <row r="126" spans="1:51" s="13" customFormat="1" ht="12">
      <c r="A126" s="13"/>
      <c r="B126" s="234"/>
      <c r="C126" s="235"/>
      <c r="D126" s="227" t="s">
        <v>135</v>
      </c>
      <c r="E126" s="236" t="s">
        <v>19</v>
      </c>
      <c r="F126" s="237" t="s">
        <v>172</v>
      </c>
      <c r="G126" s="235"/>
      <c r="H126" s="236" t="s">
        <v>19</v>
      </c>
      <c r="I126" s="238"/>
      <c r="J126" s="235"/>
      <c r="K126" s="235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135</v>
      </c>
      <c r="AU126" s="243" t="s">
        <v>79</v>
      </c>
      <c r="AV126" s="13" t="s">
        <v>77</v>
      </c>
      <c r="AW126" s="13" t="s">
        <v>32</v>
      </c>
      <c r="AX126" s="13" t="s">
        <v>70</v>
      </c>
      <c r="AY126" s="243" t="s">
        <v>122</v>
      </c>
    </row>
    <row r="127" spans="1:51" s="14" customFormat="1" ht="12">
      <c r="A127" s="14"/>
      <c r="B127" s="244"/>
      <c r="C127" s="245"/>
      <c r="D127" s="227" t="s">
        <v>135</v>
      </c>
      <c r="E127" s="246" t="s">
        <v>19</v>
      </c>
      <c r="F127" s="247" t="s">
        <v>77</v>
      </c>
      <c r="G127" s="245"/>
      <c r="H127" s="248">
        <v>1</v>
      </c>
      <c r="I127" s="249"/>
      <c r="J127" s="245"/>
      <c r="K127" s="245"/>
      <c r="L127" s="250"/>
      <c r="M127" s="251"/>
      <c r="N127" s="252"/>
      <c r="O127" s="252"/>
      <c r="P127" s="252"/>
      <c r="Q127" s="252"/>
      <c r="R127" s="252"/>
      <c r="S127" s="252"/>
      <c r="T127" s="25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4" t="s">
        <v>135</v>
      </c>
      <c r="AU127" s="254" t="s">
        <v>79</v>
      </c>
      <c r="AV127" s="14" t="s">
        <v>79</v>
      </c>
      <c r="AW127" s="14" t="s">
        <v>32</v>
      </c>
      <c r="AX127" s="14" t="s">
        <v>77</v>
      </c>
      <c r="AY127" s="254" t="s">
        <v>122</v>
      </c>
    </row>
    <row r="128" spans="1:65" s="2" customFormat="1" ht="16.5" customHeight="1">
      <c r="A128" s="40"/>
      <c r="B128" s="41"/>
      <c r="C128" s="214" t="s">
        <v>173</v>
      </c>
      <c r="D128" s="214" t="s">
        <v>125</v>
      </c>
      <c r="E128" s="215" t="s">
        <v>174</v>
      </c>
      <c r="F128" s="216" t="s">
        <v>175</v>
      </c>
      <c r="G128" s="217" t="s">
        <v>128</v>
      </c>
      <c r="H128" s="218">
        <v>1</v>
      </c>
      <c r="I128" s="219"/>
      <c r="J128" s="220">
        <f>ROUND(I128*H128,2)</f>
        <v>0</v>
      </c>
      <c r="K128" s="216" t="s">
        <v>129</v>
      </c>
      <c r="L128" s="46"/>
      <c r="M128" s="221" t="s">
        <v>19</v>
      </c>
      <c r="N128" s="222" t="s">
        <v>41</v>
      </c>
      <c r="O128" s="86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5" t="s">
        <v>130</v>
      </c>
      <c r="AT128" s="225" t="s">
        <v>125</v>
      </c>
      <c r="AU128" s="225" t="s">
        <v>79</v>
      </c>
      <c r="AY128" s="19" t="s">
        <v>122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9" t="s">
        <v>77</v>
      </c>
      <c r="BK128" s="226">
        <f>ROUND(I128*H128,2)</f>
        <v>0</v>
      </c>
      <c r="BL128" s="19" t="s">
        <v>130</v>
      </c>
      <c r="BM128" s="225" t="s">
        <v>176</v>
      </c>
    </row>
    <row r="129" spans="1:47" s="2" customFormat="1" ht="12">
      <c r="A129" s="40"/>
      <c r="B129" s="41"/>
      <c r="C129" s="42"/>
      <c r="D129" s="227" t="s">
        <v>132</v>
      </c>
      <c r="E129" s="42"/>
      <c r="F129" s="228" t="s">
        <v>175</v>
      </c>
      <c r="G129" s="42"/>
      <c r="H129" s="42"/>
      <c r="I129" s="229"/>
      <c r="J129" s="42"/>
      <c r="K129" s="42"/>
      <c r="L129" s="46"/>
      <c r="M129" s="230"/>
      <c r="N129" s="231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132</v>
      </c>
      <c r="AU129" s="19" t="s">
        <v>79</v>
      </c>
    </row>
    <row r="130" spans="1:47" s="2" customFormat="1" ht="12">
      <c r="A130" s="40"/>
      <c r="B130" s="41"/>
      <c r="C130" s="42"/>
      <c r="D130" s="232" t="s">
        <v>133</v>
      </c>
      <c r="E130" s="42"/>
      <c r="F130" s="233" t="s">
        <v>177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133</v>
      </c>
      <c r="AU130" s="19" t="s">
        <v>79</v>
      </c>
    </row>
    <row r="131" spans="1:65" s="2" customFormat="1" ht="16.5" customHeight="1">
      <c r="A131" s="40"/>
      <c r="B131" s="41"/>
      <c r="C131" s="214" t="s">
        <v>178</v>
      </c>
      <c r="D131" s="214" t="s">
        <v>125</v>
      </c>
      <c r="E131" s="215" t="s">
        <v>179</v>
      </c>
      <c r="F131" s="216" t="s">
        <v>180</v>
      </c>
      <c r="G131" s="217" t="s">
        <v>181</v>
      </c>
      <c r="H131" s="218">
        <v>2</v>
      </c>
      <c r="I131" s="219"/>
      <c r="J131" s="220">
        <f>ROUND(I131*H131,2)</f>
        <v>0</v>
      </c>
      <c r="K131" s="216" t="s">
        <v>129</v>
      </c>
      <c r="L131" s="46"/>
      <c r="M131" s="221" t="s">
        <v>19</v>
      </c>
      <c r="N131" s="222" t="s">
        <v>41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130</v>
      </c>
      <c r="AT131" s="225" t="s">
        <v>125</v>
      </c>
      <c r="AU131" s="225" t="s">
        <v>79</v>
      </c>
      <c r="AY131" s="19" t="s">
        <v>122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77</v>
      </c>
      <c r="BK131" s="226">
        <f>ROUND(I131*H131,2)</f>
        <v>0</v>
      </c>
      <c r="BL131" s="19" t="s">
        <v>130</v>
      </c>
      <c r="BM131" s="225" t="s">
        <v>182</v>
      </c>
    </row>
    <row r="132" spans="1:47" s="2" customFormat="1" ht="12">
      <c r="A132" s="40"/>
      <c r="B132" s="41"/>
      <c r="C132" s="42"/>
      <c r="D132" s="227" t="s">
        <v>132</v>
      </c>
      <c r="E132" s="42"/>
      <c r="F132" s="228" t="s">
        <v>180</v>
      </c>
      <c r="G132" s="42"/>
      <c r="H132" s="42"/>
      <c r="I132" s="229"/>
      <c r="J132" s="42"/>
      <c r="K132" s="42"/>
      <c r="L132" s="46"/>
      <c r="M132" s="230"/>
      <c r="N132" s="231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132</v>
      </c>
      <c r="AU132" s="19" t="s">
        <v>79</v>
      </c>
    </row>
    <row r="133" spans="1:47" s="2" customFormat="1" ht="12">
      <c r="A133" s="40"/>
      <c r="B133" s="41"/>
      <c r="C133" s="42"/>
      <c r="D133" s="232" t="s">
        <v>133</v>
      </c>
      <c r="E133" s="42"/>
      <c r="F133" s="233" t="s">
        <v>183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133</v>
      </c>
      <c r="AU133" s="19" t="s">
        <v>79</v>
      </c>
    </row>
    <row r="134" spans="1:51" s="14" customFormat="1" ht="12">
      <c r="A134" s="14"/>
      <c r="B134" s="244"/>
      <c r="C134" s="245"/>
      <c r="D134" s="227" t="s">
        <v>135</v>
      </c>
      <c r="E134" s="246" t="s">
        <v>19</v>
      </c>
      <c r="F134" s="247" t="s">
        <v>184</v>
      </c>
      <c r="G134" s="245"/>
      <c r="H134" s="248">
        <v>2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135</v>
      </c>
      <c r="AU134" s="254" t="s">
        <v>79</v>
      </c>
      <c r="AV134" s="14" t="s">
        <v>79</v>
      </c>
      <c r="AW134" s="14" t="s">
        <v>32</v>
      </c>
      <c r="AX134" s="14" t="s">
        <v>77</v>
      </c>
      <c r="AY134" s="254" t="s">
        <v>122</v>
      </c>
    </row>
    <row r="135" spans="1:63" s="12" customFormat="1" ht="22.8" customHeight="1">
      <c r="A135" s="12"/>
      <c r="B135" s="198"/>
      <c r="C135" s="199"/>
      <c r="D135" s="200" t="s">
        <v>69</v>
      </c>
      <c r="E135" s="212" t="s">
        <v>185</v>
      </c>
      <c r="F135" s="212" t="s">
        <v>186</v>
      </c>
      <c r="G135" s="199"/>
      <c r="H135" s="199"/>
      <c r="I135" s="202"/>
      <c r="J135" s="213">
        <f>BK135</f>
        <v>0</v>
      </c>
      <c r="K135" s="199"/>
      <c r="L135" s="204"/>
      <c r="M135" s="205"/>
      <c r="N135" s="206"/>
      <c r="O135" s="206"/>
      <c r="P135" s="207">
        <f>SUM(P136:P147)</f>
        <v>0</v>
      </c>
      <c r="Q135" s="206"/>
      <c r="R135" s="207">
        <f>SUM(R136:R147)</f>
        <v>0</v>
      </c>
      <c r="S135" s="206"/>
      <c r="T135" s="208">
        <f>SUM(T136:T147)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9" t="s">
        <v>121</v>
      </c>
      <c r="AT135" s="210" t="s">
        <v>69</v>
      </c>
      <c r="AU135" s="210" t="s">
        <v>77</v>
      </c>
      <c r="AY135" s="209" t="s">
        <v>122</v>
      </c>
      <c r="BK135" s="211">
        <f>SUM(BK136:BK147)</f>
        <v>0</v>
      </c>
    </row>
    <row r="136" spans="1:65" s="2" customFormat="1" ht="16.5" customHeight="1">
      <c r="A136" s="40"/>
      <c r="B136" s="41"/>
      <c r="C136" s="214" t="s">
        <v>187</v>
      </c>
      <c r="D136" s="214" t="s">
        <v>125</v>
      </c>
      <c r="E136" s="215" t="s">
        <v>188</v>
      </c>
      <c r="F136" s="216" t="s">
        <v>189</v>
      </c>
      <c r="G136" s="217" t="s">
        <v>128</v>
      </c>
      <c r="H136" s="218">
        <v>1</v>
      </c>
      <c r="I136" s="219"/>
      <c r="J136" s="220">
        <f>ROUND(I136*H136,2)</f>
        <v>0</v>
      </c>
      <c r="K136" s="216" t="s">
        <v>129</v>
      </c>
      <c r="L136" s="46"/>
      <c r="M136" s="221" t="s">
        <v>19</v>
      </c>
      <c r="N136" s="222" t="s">
        <v>41</v>
      </c>
      <c r="O136" s="86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130</v>
      </c>
      <c r="AT136" s="225" t="s">
        <v>125</v>
      </c>
      <c r="AU136" s="225" t="s">
        <v>79</v>
      </c>
      <c r="AY136" s="19" t="s">
        <v>122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77</v>
      </c>
      <c r="BK136" s="226">
        <f>ROUND(I136*H136,2)</f>
        <v>0</v>
      </c>
      <c r="BL136" s="19" t="s">
        <v>130</v>
      </c>
      <c r="BM136" s="225" t="s">
        <v>190</v>
      </c>
    </row>
    <row r="137" spans="1:47" s="2" customFormat="1" ht="12">
      <c r="A137" s="40"/>
      <c r="B137" s="41"/>
      <c r="C137" s="42"/>
      <c r="D137" s="227" t="s">
        <v>132</v>
      </c>
      <c r="E137" s="42"/>
      <c r="F137" s="228" t="s">
        <v>189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132</v>
      </c>
      <c r="AU137" s="19" t="s">
        <v>79</v>
      </c>
    </row>
    <row r="138" spans="1:47" s="2" customFormat="1" ht="12">
      <c r="A138" s="40"/>
      <c r="B138" s="41"/>
      <c r="C138" s="42"/>
      <c r="D138" s="232" t="s">
        <v>133</v>
      </c>
      <c r="E138" s="42"/>
      <c r="F138" s="233" t="s">
        <v>191</v>
      </c>
      <c r="G138" s="42"/>
      <c r="H138" s="42"/>
      <c r="I138" s="229"/>
      <c r="J138" s="42"/>
      <c r="K138" s="42"/>
      <c r="L138" s="46"/>
      <c r="M138" s="230"/>
      <c r="N138" s="231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133</v>
      </c>
      <c r="AU138" s="19" t="s">
        <v>79</v>
      </c>
    </row>
    <row r="139" spans="1:51" s="13" customFormat="1" ht="12">
      <c r="A139" s="13"/>
      <c r="B139" s="234"/>
      <c r="C139" s="235"/>
      <c r="D139" s="227" t="s">
        <v>135</v>
      </c>
      <c r="E139" s="236" t="s">
        <v>19</v>
      </c>
      <c r="F139" s="237" t="s">
        <v>192</v>
      </c>
      <c r="G139" s="235"/>
      <c r="H139" s="236" t="s">
        <v>19</v>
      </c>
      <c r="I139" s="238"/>
      <c r="J139" s="235"/>
      <c r="K139" s="235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135</v>
      </c>
      <c r="AU139" s="243" t="s">
        <v>79</v>
      </c>
      <c r="AV139" s="13" t="s">
        <v>77</v>
      </c>
      <c r="AW139" s="13" t="s">
        <v>32</v>
      </c>
      <c r="AX139" s="13" t="s">
        <v>70</v>
      </c>
      <c r="AY139" s="243" t="s">
        <v>122</v>
      </c>
    </row>
    <row r="140" spans="1:51" s="13" customFormat="1" ht="12">
      <c r="A140" s="13"/>
      <c r="B140" s="234"/>
      <c r="C140" s="235"/>
      <c r="D140" s="227" t="s">
        <v>135</v>
      </c>
      <c r="E140" s="236" t="s">
        <v>19</v>
      </c>
      <c r="F140" s="237" t="s">
        <v>193</v>
      </c>
      <c r="G140" s="235"/>
      <c r="H140" s="236" t="s">
        <v>19</v>
      </c>
      <c r="I140" s="238"/>
      <c r="J140" s="235"/>
      <c r="K140" s="235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135</v>
      </c>
      <c r="AU140" s="243" t="s">
        <v>79</v>
      </c>
      <c r="AV140" s="13" t="s">
        <v>77</v>
      </c>
      <c r="AW140" s="13" t="s">
        <v>32</v>
      </c>
      <c r="AX140" s="13" t="s">
        <v>70</v>
      </c>
      <c r="AY140" s="243" t="s">
        <v>122</v>
      </c>
    </row>
    <row r="141" spans="1:51" s="14" customFormat="1" ht="12">
      <c r="A141" s="14"/>
      <c r="B141" s="244"/>
      <c r="C141" s="245"/>
      <c r="D141" s="227" t="s">
        <v>135</v>
      </c>
      <c r="E141" s="246" t="s">
        <v>19</v>
      </c>
      <c r="F141" s="247" t="s">
        <v>77</v>
      </c>
      <c r="G141" s="245"/>
      <c r="H141" s="248">
        <v>1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4" t="s">
        <v>135</v>
      </c>
      <c r="AU141" s="254" t="s">
        <v>79</v>
      </c>
      <c r="AV141" s="14" t="s">
        <v>79</v>
      </c>
      <c r="AW141" s="14" t="s">
        <v>32</v>
      </c>
      <c r="AX141" s="14" t="s">
        <v>77</v>
      </c>
      <c r="AY141" s="254" t="s">
        <v>122</v>
      </c>
    </row>
    <row r="142" spans="1:65" s="2" customFormat="1" ht="16.5" customHeight="1">
      <c r="A142" s="40"/>
      <c r="B142" s="41"/>
      <c r="C142" s="214" t="s">
        <v>194</v>
      </c>
      <c r="D142" s="214" t="s">
        <v>125</v>
      </c>
      <c r="E142" s="215" t="s">
        <v>195</v>
      </c>
      <c r="F142" s="216" t="s">
        <v>196</v>
      </c>
      <c r="G142" s="217" t="s">
        <v>128</v>
      </c>
      <c r="H142" s="218">
        <v>1</v>
      </c>
      <c r="I142" s="219"/>
      <c r="J142" s="220">
        <f>ROUND(I142*H142,2)</f>
        <v>0</v>
      </c>
      <c r="K142" s="216" t="s">
        <v>129</v>
      </c>
      <c r="L142" s="46"/>
      <c r="M142" s="221" t="s">
        <v>19</v>
      </c>
      <c r="N142" s="222" t="s">
        <v>41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130</v>
      </c>
      <c r="AT142" s="225" t="s">
        <v>125</v>
      </c>
      <c r="AU142" s="225" t="s">
        <v>79</v>
      </c>
      <c r="AY142" s="19" t="s">
        <v>122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77</v>
      </c>
      <c r="BK142" s="226">
        <f>ROUND(I142*H142,2)</f>
        <v>0</v>
      </c>
      <c r="BL142" s="19" t="s">
        <v>130</v>
      </c>
      <c r="BM142" s="225" t="s">
        <v>197</v>
      </c>
    </row>
    <row r="143" spans="1:47" s="2" customFormat="1" ht="12">
      <c r="A143" s="40"/>
      <c r="B143" s="41"/>
      <c r="C143" s="42"/>
      <c r="D143" s="227" t="s">
        <v>132</v>
      </c>
      <c r="E143" s="42"/>
      <c r="F143" s="228" t="s">
        <v>196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132</v>
      </c>
      <c r="AU143" s="19" t="s">
        <v>79</v>
      </c>
    </row>
    <row r="144" spans="1:47" s="2" customFormat="1" ht="12">
      <c r="A144" s="40"/>
      <c r="B144" s="41"/>
      <c r="C144" s="42"/>
      <c r="D144" s="232" t="s">
        <v>133</v>
      </c>
      <c r="E144" s="42"/>
      <c r="F144" s="233" t="s">
        <v>198</v>
      </c>
      <c r="G144" s="42"/>
      <c r="H144" s="42"/>
      <c r="I144" s="229"/>
      <c r="J144" s="42"/>
      <c r="K144" s="42"/>
      <c r="L144" s="46"/>
      <c r="M144" s="230"/>
      <c r="N144" s="231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133</v>
      </c>
      <c r="AU144" s="19" t="s">
        <v>79</v>
      </c>
    </row>
    <row r="145" spans="1:51" s="13" customFormat="1" ht="12">
      <c r="A145" s="13"/>
      <c r="B145" s="234"/>
      <c r="C145" s="235"/>
      <c r="D145" s="227" t="s">
        <v>135</v>
      </c>
      <c r="E145" s="236" t="s">
        <v>19</v>
      </c>
      <c r="F145" s="237" t="s">
        <v>199</v>
      </c>
      <c r="G145" s="235"/>
      <c r="H145" s="236" t="s">
        <v>19</v>
      </c>
      <c r="I145" s="238"/>
      <c r="J145" s="235"/>
      <c r="K145" s="235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135</v>
      </c>
      <c r="AU145" s="243" t="s">
        <v>79</v>
      </c>
      <c r="AV145" s="13" t="s">
        <v>77</v>
      </c>
      <c r="AW145" s="13" t="s">
        <v>32</v>
      </c>
      <c r="AX145" s="13" t="s">
        <v>70</v>
      </c>
      <c r="AY145" s="243" t="s">
        <v>122</v>
      </c>
    </row>
    <row r="146" spans="1:51" s="13" customFormat="1" ht="12">
      <c r="A146" s="13"/>
      <c r="B146" s="234"/>
      <c r="C146" s="235"/>
      <c r="D146" s="227" t="s">
        <v>135</v>
      </c>
      <c r="E146" s="236" t="s">
        <v>19</v>
      </c>
      <c r="F146" s="237" t="s">
        <v>200</v>
      </c>
      <c r="G146" s="235"/>
      <c r="H146" s="236" t="s">
        <v>19</v>
      </c>
      <c r="I146" s="238"/>
      <c r="J146" s="235"/>
      <c r="K146" s="235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135</v>
      </c>
      <c r="AU146" s="243" t="s">
        <v>79</v>
      </c>
      <c r="AV146" s="13" t="s">
        <v>77</v>
      </c>
      <c r="AW146" s="13" t="s">
        <v>32</v>
      </c>
      <c r="AX146" s="13" t="s">
        <v>70</v>
      </c>
      <c r="AY146" s="243" t="s">
        <v>122</v>
      </c>
    </row>
    <row r="147" spans="1:51" s="14" customFormat="1" ht="12">
      <c r="A147" s="14"/>
      <c r="B147" s="244"/>
      <c r="C147" s="245"/>
      <c r="D147" s="227" t="s">
        <v>135</v>
      </c>
      <c r="E147" s="246" t="s">
        <v>19</v>
      </c>
      <c r="F147" s="247" t="s">
        <v>77</v>
      </c>
      <c r="G147" s="245"/>
      <c r="H147" s="248">
        <v>1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135</v>
      </c>
      <c r="AU147" s="254" t="s">
        <v>79</v>
      </c>
      <c r="AV147" s="14" t="s">
        <v>79</v>
      </c>
      <c r="AW147" s="14" t="s">
        <v>32</v>
      </c>
      <c r="AX147" s="14" t="s">
        <v>77</v>
      </c>
      <c r="AY147" s="254" t="s">
        <v>122</v>
      </c>
    </row>
    <row r="148" spans="1:63" s="12" customFormat="1" ht="22.8" customHeight="1">
      <c r="A148" s="12"/>
      <c r="B148" s="198"/>
      <c r="C148" s="199"/>
      <c r="D148" s="200" t="s">
        <v>69</v>
      </c>
      <c r="E148" s="212" t="s">
        <v>201</v>
      </c>
      <c r="F148" s="212" t="s">
        <v>202</v>
      </c>
      <c r="G148" s="199"/>
      <c r="H148" s="199"/>
      <c r="I148" s="202"/>
      <c r="J148" s="213">
        <f>BK148</f>
        <v>0</v>
      </c>
      <c r="K148" s="199"/>
      <c r="L148" s="204"/>
      <c r="M148" s="205"/>
      <c r="N148" s="206"/>
      <c r="O148" s="206"/>
      <c r="P148" s="207">
        <f>SUM(P149:P156)</f>
        <v>0</v>
      </c>
      <c r="Q148" s="206"/>
      <c r="R148" s="207">
        <f>SUM(R149:R156)</f>
        <v>0</v>
      </c>
      <c r="S148" s="206"/>
      <c r="T148" s="208">
        <f>SUM(T149:T156)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9" t="s">
        <v>121</v>
      </c>
      <c r="AT148" s="210" t="s">
        <v>69</v>
      </c>
      <c r="AU148" s="210" t="s">
        <v>77</v>
      </c>
      <c r="AY148" s="209" t="s">
        <v>122</v>
      </c>
      <c r="BK148" s="211">
        <f>SUM(BK149:BK156)</f>
        <v>0</v>
      </c>
    </row>
    <row r="149" spans="1:65" s="2" customFormat="1" ht="16.5" customHeight="1">
      <c r="A149" s="40"/>
      <c r="B149" s="41"/>
      <c r="C149" s="214" t="s">
        <v>203</v>
      </c>
      <c r="D149" s="214" t="s">
        <v>125</v>
      </c>
      <c r="E149" s="215" t="s">
        <v>204</v>
      </c>
      <c r="F149" s="216" t="s">
        <v>205</v>
      </c>
      <c r="G149" s="217" t="s">
        <v>128</v>
      </c>
      <c r="H149" s="218">
        <v>1</v>
      </c>
      <c r="I149" s="219"/>
      <c r="J149" s="220">
        <f>ROUND(I149*H149,2)</f>
        <v>0</v>
      </c>
      <c r="K149" s="216" t="s">
        <v>129</v>
      </c>
      <c r="L149" s="46"/>
      <c r="M149" s="221" t="s">
        <v>19</v>
      </c>
      <c r="N149" s="222" t="s">
        <v>41</v>
      </c>
      <c r="O149" s="86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130</v>
      </c>
      <c r="AT149" s="225" t="s">
        <v>125</v>
      </c>
      <c r="AU149" s="225" t="s">
        <v>79</v>
      </c>
      <c r="AY149" s="19" t="s">
        <v>122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77</v>
      </c>
      <c r="BK149" s="226">
        <f>ROUND(I149*H149,2)</f>
        <v>0</v>
      </c>
      <c r="BL149" s="19" t="s">
        <v>130</v>
      </c>
      <c r="BM149" s="225" t="s">
        <v>206</v>
      </c>
    </row>
    <row r="150" spans="1:47" s="2" customFormat="1" ht="12">
      <c r="A150" s="40"/>
      <c r="B150" s="41"/>
      <c r="C150" s="42"/>
      <c r="D150" s="227" t="s">
        <v>132</v>
      </c>
      <c r="E150" s="42"/>
      <c r="F150" s="228" t="s">
        <v>205</v>
      </c>
      <c r="G150" s="42"/>
      <c r="H150" s="42"/>
      <c r="I150" s="229"/>
      <c r="J150" s="42"/>
      <c r="K150" s="42"/>
      <c r="L150" s="46"/>
      <c r="M150" s="230"/>
      <c r="N150" s="231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132</v>
      </c>
      <c r="AU150" s="19" t="s">
        <v>79</v>
      </c>
    </row>
    <row r="151" spans="1:47" s="2" customFormat="1" ht="12">
      <c r="A151" s="40"/>
      <c r="B151" s="41"/>
      <c r="C151" s="42"/>
      <c r="D151" s="232" t="s">
        <v>133</v>
      </c>
      <c r="E151" s="42"/>
      <c r="F151" s="233" t="s">
        <v>207</v>
      </c>
      <c r="G151" s="42"/>
      <c r="H151" s="42"/>
      <c r="I151" s="229"/>
      <c r="J151" s="42"/>
      <c r="K151" s="42"/>
      <c r="L151" s="46"/>
      <c r="M151" s="230"/>
      <c r="N151" s="231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133</v>
      </c>
      <c r="AU151" s="19" t="s">
        <v>79</v>
      </c>
    </row>
    <row r="152" spans="1:51" s="13" customFormat="1" ht="12">
      <c r="A152" s="13"/>
      <c r="B152" s="234"/>
      <c r="C152" s="235"/>
      <c r="D152" s="227" t="s">
        <v>135</v>
      </c>
      <c r="E152" s="236" t="s">
        <v>19</v>
      </c>
      <c r="F152" s="237" t="s">
        <v>208</v>
      </c>
      <c r="G152" s="235"/>
      <c r="H152" s="236" t="s">
        <v>19</v>
      </c>
      <c r="I152" s="238"/>
      <c r="J152" s="235"/>
      <c r="K152" s="235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135</v>
      </c>
      <c r="AU152" s="243" t="s">
        <v>79</v>
      </c>
      <c r="AV152" s="13" t="s">
        <v>77</v>
      </c>
      <c r="AW152" s="13" t="s">
        <v>32</v>
      </c>
      <c r="AX152" s="13" t="s">
        <v>70</v>
      </c>
      <c r="AY152" s="243" t="s">
        <v>122</v>
      </c>
    </row>
    <row r="153" spans="1:51" s="13" customFormat="1" ht="12">
      <c r="A153" s="13"/>
      <c r="B153" s="234"/>
      <c r="C153" s="235"/>
      <c r="D153" s="227" t="s">
        <v>135</v>
      </c>
      <c r="E153" s="236" t="s">
        <v>19</v>
      </c>
      <c r="F153" s="237" t="s">
        <v>209</v>
      </c>
      <c r="G153" s="235"/>
      <c r="H153" s="236" t="s">
        <v>19</v>
      </c>
      <c r="I153" s="238"/>
      <c r="J153" s="235"/>
      <c r="K153" s="235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135</v>
      </c>
      <c r="AU153" s="243" t="s">
        <v>79</v>
      </c>
      <c r="AV153" s="13" t="s">
        <v>77</v>
      </c>
      <c r="AW153" s="13" t="s">
        <v>32</v>
      </c>
      <c r="AX153" s="13" t="s">
        <v>70</v>
      </c>
      <c r="AY153" s="243" t="s">
        <v>122</v>
      </c>
    </row>
    <row r="154" spans="1:51" s="13" customFormat="1" ht="12">
      <c r="A154" s="13"/>
      <c r="B154" s="234"/>
      <c r="C154" s="235"/>
      <c r="D154" s="227" t="s">
        <v>135</v>
      </c>
      <c r="E154" s="236" t="s">
        <v>19</v>
      </c>
      <c r="F154" s="237" t="s">
        <v>210</v>
      </c>
      <c r="G154" s="235"/>
      <c r="H154" s="236" t="s">
        <v>19</v>
      </c>
      <c r="I154" s="238"/>
      <c r="J154" s="235"/>
      <c r="K154" s="235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135</v>
      </c>
      <c r="AU154" s="243" t="s">
        <v>79</v>
      </c>
      <c r="AV154" s="13" t="s">
        <v>77</v>
      </c>
      <c r="AW154" s="13" t="s">
        <v>32</v>
      </c>
      <c r="AX154" s="13" t="s">
        <v>70</v>
      </c>
      <c r="AY154" s="243" t="s">
        <v>122</v>
      </c>
    </row>
    <row r="155" spans="1:51" s="13" customFormat="1" ht="12">
      <c r="A155" s="13"/>
      <c r="B155" s="234"/>
      <c r="C155" s="235"/>
      <c r="D155" s="227" t="s">
        <v>135</v>
      </c>
      <c r="E155" s="236" t="s">
        <v>19</v>
      </c>
      <c r="F155" s="237" t="s">
        <v>211</v>
      </c>
      <c r="G155" s="235"/>
      <c r="H155" s="236" t="s">
        <v>19</v>
      </c>
      <c r="I155" s="238"/>
      <c r="J155" s="235"/>
      <c r="K155" s="235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135</v>
      </c>
      <c r="AU155" s="243" t="s">
        <v>79</v>
      </c>
      <c r="AV155" s="13" t="s">
        <v>77</v>
      </c>
      <c r="AW155" s="13" t="s">
        <v>32</v>
      </c>
      <c r="AX155" s="13" t="s">
        <v>70</v>
      </c>
      <c r="AY155" s="243" t="s">
        <v>122</v>
      </c>
    </row>
    <row r="156" spans="1:51" s="14" customFormat="1" ht="12">
      <c r="A156" s="14"/>
      <c r="B156" s="244"/>
      <c r="C156" s="245"/>
      <c r="D156" s="227" t="s">
        <v>135</v>
      </c>
      <c r="E156" s="246" t="s">
        <v>19</v>
      </c>
      <c r="F156" s="247" t="s">
        <v>77</v>
      </c>
      <c r="G156" s="245"/>
      <c r="H156" s="248">
        <v>1</v>
      </c>
      <c r="I156" s="249"/>
      <c r="J156" s="245"/>
      <c r="K156" s="245"/>
      <c r="L156" s="250"/>
      <c r="M156" s="255"/>
      <c r="N156" s="256"/>
      <c r="O156" s="256"/>
      <c r="P156" s="256"/>
      <c r="Q156" s="256"/>
      <c r="R156" s="256"/>
      <c r="S156" s="256"/>
      <c r="T156" s="25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135</v>
      </c>
      <c r="AU156" s="254" t="s">
        <v>79</v>
      </c>
      <c r="AV156" s="14" t="s">
        <v>79</v>
      </c>
      <c r="AW156" s="14" t="s">
        <v>32</v>
      </c>
      <c r="AX156" s="14" t="s">
        <v>77</v>
      </c>
      <c r="AY156" s="254" t="s">
        <v>122</v>
      </c>
    </row>
    <row r="157" spans="1:31" s="2" customFormat="1" ht="6.95" customHeight="1">
      <c r="A157" s="40"/>
      <c r="B157" s="61"/>
      <c r="C157" s="62"/>
      <c r="D157" s="62"/>
      <c r="E157" s="62"/>
      <c r="F157" s="62"/>
      <c r="G157" s="62"/>
      <c r="H157" s="62"/>
      <c r="I157" s="62"/>
      <c r="J157" s="62"/>
      <c r="K157" s="62"/>
      <c r="L157" s="46"/>
      <c r="M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</row>
  </sheetData>
  <sheetProtection password="CC35" sheet="1" objects="1" scenarios="1" formatColumns="0" formatRows="0" autoFilter="0"/>
  <autoFilter ref="C89:K15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hyperlinks>
    <hyperlink ref="F95" r:id="rId1" display="https://podminky.urs.cz/item/CS_URS_2022_02/011503000"/>
    <hyperlink ref="F100" r:id="rId2" display="https://podminky.urs.cz/item/CS_URS_2022_02/012103000b"/>
    <hyperlink ref="F105" r:id="rId3" display="https://podminky.urs.cz/item/CS_URS_2022_02/012103000a"/>
    <hyperlink ref="F110" r:id="rId4" display="https://podminky.urs.cz/item/CS_URS_2022_02/012303000"/>
    <hyperlink ref="F116" r:id="rId5" display="https://podminky.urs.cz/item/CS_URS_2022_02/013244000"/>
    <hyperlink ref="F120" r:id="rId6" display="https://podminky.urs.cz/item/CS_URS_2022_02/013254000"/>
    <hyperlink ref="F124" r:id="rId7" display="https://podminky.urs.cz/item/CS_URS_2022_02/032002000"/>
    <hyperlink ref="F130" r:id="rId8" display="https://podminky.urs.cz/item/CS_URS_2022_02/034002000"/>
    <hyperlink ref="F133" r:id="rId9" display="https://podminky.urs.cz/item/CS_URS_2022_02/034503000"/>
    <hyperlink ref="F138" r:id="rId10" display="https://podminky.urs.cz/item/CS_URS_2022_02/043103000"/>
    <hyperlink ref="F144" r:id="rId11" display="https://podminky.urs.cz/item/CS_URS_2022_02/043194000"/>
    <hyperlink ref="F151" r:id="rId12" display="https://podminky.urs.cz/item/CS_URS_2022_02/091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79</v>
      </c>
    </row>
    <row r="4" spans="2:46" s="1" customFormat="1" ht="24.95" customHeight="1">
      <c r="B4" s="22"/>
      <c r="D4" s="142" t="s">
        <v>91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Rekonstrukce mostu ev.č. 182-002 - Líšina</v>
      </c>
      <c r="F7" s="144"/>
      <c r="G7" s="144"/>
      <c r="H7" s="144"/>
      <c r="L7" s="22"/>
    </row>
    <row r="8" spans="2:12" s="1" customFormat="1" ht="12" customHeight="1">
      <c r="B8" s="22"/>
      <c r="D8" s="144" t="s">
        <v>92</v>
      </c>
      <c r="L8" s="22"/>
    </row>
    <row r="9" spans="1:31" s="2" customFormat="1" ht="16.5" customHeight="1">
      <c r="A9" s="40"/>
      <c r="B9" s="46"/>
      <c r="C9" s="40"/>
      <c r="D9" s="40"/>
      <c r="E9" s="145" t="s">
        <v>212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94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212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213</v>
      </c>
      <c r="G14" s="40"/>
      <c r="H14" s="40"/>
      <c r="I14" s="144" t="s">
        <v>23</v>
      </c>
      <c r="J14" s="148" t="str">
        <f>'Rekapitulace stavby'!AN8</f>
        <v>20. 10. 2022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19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214</v>
      </c>
      <c r="F17" s="40"/>
      <c r="G17" s="40"/>
      <c r="H17" s="40"/>
      <c r="I17" s="144" t="s">
        <v>28</v>
      </c>
      <c r="J17" s="135" t="s">
        <v>19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95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33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96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34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36</v>
      </c>
      <c r="E32" s="40"/>
      <c r="F32" s="40"/>
      <c r="G32" s="40"/>
      <c r="H32" s="40"/>
      <c r="I32" s="40"/>
      <c r="J32" s="155">
        <f>ROUND(J92,2)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38</v>
      </c>
      <c r="G34" s="40"/>
      <c r="H34" s="40"/>
      <c r="I34" s="156" t="s">
        <v>37</v>
      </c>
      <c r="J34" s="156" t="s">
        <v>39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40</v>
      </c>
      <c r="E35" s="144" t="s">
        <v>41</v>
      </c>
      <c r="F35" s="158">
        <f>ROUND((SUM(BE92:BE158)),2)</f>
        <v>0</v>
      </c>
      <c r="G35" s="40"/>
      <c r="H35" s="40"/>
      <c r="I35" s="159">
        <v>0.21</v>
      </c>
      <c r="J35" s="158">
        <f>ROUND(((SUM(BE92:BE158))*I35),2)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42</v>
      </c>
      <c r="F36" s="158">
        <f>ROUND((SUM(BF92:BF158)),2)</f>
        <v>0</v>
      </c>
      <c r="G36" s="40"/>
      <c r="H36" s="40"/>
      <c r="I36" s="159">
        <v>0.15</v>
      </c>
      <c r="J36" s="158">
        <f>ROUND(((SUM(BF92:BF158))*I36),2)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43</v>
      </c>
      <c r="F37" s="158">
        <f>ROUND((SUM(BG92:BG158)),2)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44</v>
      </c>
      <c r="F38" s="158">
        <f>ROUND((SUM(BH92:BH158)),2)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45</v>
      </c>
      <c r="F39" s="158">
        <f>ROUND((SUM(BI92:BI158)),2)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46</v>
      </c>
      <c r="E41" s="162"/>
      <c r="F41" s="162"/>
      <c r="G41" s="163" t="s">
        <v>47</v>
      </c>
      <c r="H41" s="164" t="s">
        <v>48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97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Rekonstrukce mostu ev.č. 182-002 - Líšina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92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212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94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181 - Přechodné dopravní značení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Praha</v>
      </c>
      <c r="G56" s="42"/>
      <c r="H56" s="42"/>
      <c r="I56" s="34" t="s">
        <v>23</v>
      </c>
      <c r="J56" s="74" t="str">
        <f>IF(J14="","",J14)</f>
        <v>20. 10. 2022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TSK hl.m.Prahy</v>
      </c>
      <c r="G58" s="42"/>
      <c r="H58" s="42"/>
      <c r="I58" s="34" t="s">
        <v>31</v>
      </c>
      <c r="J58" s="38" t="str">
        <f>E23</f>
        <v>Pontex spol. s 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33</v>
      </c>
      <c r="J59" s="38" t="str">
        <f>E26</f>
        <v>ing.Doležalová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98</v>
      </c>
      <c r="D61" s="173"/>
      <c r="E61" s="173"/>
      <c r="F61" s="173"/>
      <c r="G61" s="173"/>
      <c r="H61" s="173"/>
      <c r="I61" s="173"/>
      <c r="J61" s="174" t="s">
        <v>99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68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100</v>
      </c>
    </row>
    <row r="64" spans="1:31" s="9" customFormat="1" ht="24.95" customHeight="1">
      <c r="A64" s="9"/>
      <c r="B64" s="176"/>
      <c r="C64" s="177"/>
      <c r="D64" s="178" t="s">
        <v>215</v>
      </c>
      <c r="E64" s="179"/>
      <c r="F64" s="179"/>
      <c r="G64" s="179"/>
      <c r="H64" s="179"/>
      <c r="I64" s="179"/>
      <c r="J64" s="180">
        <f>J93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216</v>
      </c>
      <c r="E65" s="184"/>
      <c r="F65" s="184"/>
      <c r="G65" s="184"/>
      <c r="H65" s="184"/>
      <c r="I65" s="184"/>
      <c r="J65" s="185">
        <f>J94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217</v>
      </c>
      <c r="E66" s="184"/>
      <c r="F66" s="184"/>
      <c r="G66" s="184"/>
      <c r="H66" s="184"/>
      <c r="I66" s="184"/>
      <c r="J66" s="185">
        <f>J105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218</v>
      </c>
      <c r="E67" s="184"/>
      <c r="F67" s="184"/>
      <c r="G67" s="184"/>
      <c r="H67" s="184"/>
      <c r="I67" s="184"/>
      <c r="J67" s="185">
        <f>J138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76"/>
      <c r="C68" s="177"/>
      <c r="D68" s="178" t="s">
        <v>101</v>
      </c>
      <c r="E68" s="179"/>
      <c r="F68" s="179"/>
      <c r="G68" s="179"/>
      <c r="H68" s="179"/>
      <c r="I68" s="179"/>
      <c r="J68" s="180">
        <f>J142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2"/>
      <c r="C69" s="127"/>
      <c r="D69" s="183" t="s">
        <v>102</v>
      </c>
      <c r="E69" s="184"/>
      <c r="F69" s="184"/>
      <c r="G69" s="184"/>
      <c r="H69" s="184"/>
      <c r="I69" s="184"/>
      <c r="J69" s="185">
        <f>J143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219</v>
      </c>
      <c r="E70" s="184"/>
      <c r="F70" s="184"/>
      <c r="G70" s="184"/>
      <c r="H70" s="184"/>
      <c r="I70" s="184"/>
      <c r="J70" s="185">
        <f>J152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106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1" t="str">
        <f>E7</f>
        <v>Rekonstrukce mostu ev.č. 182-002 - Líšina</v>
      </c>
      <c r="F80" s="34"/>
      <c r="G80" s="34"/>
      <c r="H80" s="34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92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1" t="s">
        <v>212</v>
      </c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94</v>
      </c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SO 181 - Přechodné dopravní značení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>Praha</v>
      </c>
      <c r="G86" s="42"/>
      <c r="H86" s="42"/>
      <c r="I86" s="34" t="s">
        <v>23</v>
      </c>
      <c r="J86" s="74" t="str">
        <f>IF(J14="","",J14)</f>
        <v>20. 10. 2022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25</v>
      </c>
      <c r="D88" s="42"/>
      <c r="E88" s="42"/>
      <c r="F88" s="29" t="str">
        <f>E17</f>
        <v>TSK hl.m.Prahy</v>
      </c>
      <c r="G88" s="42"/>
      <c r="H88" s="42"/>
      <c r="I88" s="34" t="s">
        <v>31</v>
      </c>
      <c r="J88" s="38" t="str">
        <f>E23</f>
        <v>Pontex spol. s r.o.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IF(E20="","",E20)</f>
        <v>Vyplň údaj</v>
      </c>
      <c r="G89" s="42"/>
      <c r="H89" s="42"/>
      <c r="I89" s="34" t="s">
        <v>33</v>
      </c>
      <c r="J89" s="38" t="str">
        <f>E26</f>
        <v>ing.Doležalová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7"/>
      <c r="B91" s="188"/>
      <c r="C91" s="189" t="s">
        <v>107</v>
      </c>
      <c r="D91" s="190" t="s">
        <v>55</v>
      </c>
      <c r="E91" s="190" t="s">
        <v>51</v>
      </c>
      <c r="F91" s="190" t="s">
        <v>52</v>
      </c>
      <c r="G91" s="190" t="s">
        <v>108</v>
      </c>
      <c r="H91" s="190" t="s">
        <v>109</v>
      </c>
      <c r="I91" s="190" t="s">
        <v>110</v>
      </c>
      <c r="J91" s="190" t="s">
        <v>99</v>
      </c>
      <c r="K91" s="191" t="s">
        <v>111</v>
      </c>
      <c r="L91" s="192"/>
      <c r="M91" s="94" t="s">
        <v>19</v>
      </c>
      <c r="N91" s="95" t="s">
        <v>40</v>
      </c>
      <c r="O91" s="95" t="s">
        <v>112</v>
      </c>
      <c r="P91" s="95" t="s">
        <v>113</v>
      </c>
      <c r="Q91" s="95" t="s">
        <v>114</v>
      </c>
      <c r="R91" s="95" t="s">
        <v>115</v>
      </c>
      <c r="S91" s="95" t="s">
        <v>116</v>
      </c>
      <c r="T91" s="96" t="s">
        <v>117</v>
      </c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63" s="2" customFormat="1" ht="22.8" customHeight="1">
      <c r="A92" s="40"/>
      <c r="B92" s="41"/>
      <c r="C92" s="101" t="s">
        <v>118</v>
      </c>
      <c r="D92" s="42"/>
      <c r="E92" s="42"/>
      <c r="F92" s="42"/>
      <c r="G92" s="42"/>
      <c r="H92" s="42"/>
      <c r="I92" s="42"/>
      <c r="J92" s="193">
        <f>BK92</f>
        <v>0</v>
      </c>
      <c r="K92" s="42"/>
      <c r="L92" s="46"/>
      <c r="M92" s="97"/>
      <c r="N92" s="194"/>
      <c r="O92" s="98"/>
      <c r="P92" s="195">
        <f>P93+P142</f>
        <v>0</v>
      </c>
      <c r="Q92" s="98"/>
      <c r="R92" s="195">
        <f>R93+R142</f>
        <v>603.337</v>
      </c>
      <c r="S92" s="98"/>
      <c r="T92" s="196">
        <f>T93+T142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69</v>
      </c>
      <c r="AU92" s="19" t="s">
        <v>100</v>
      </c>
      <c r="BK92" s="197">
        <f>BK93+BK142</f>
        <v>0</v>
      </c>
    </row>
    <row r="93" spans="1:63" s="12" customFormat="1" ht="25.9" customHeight="1">
      <c r="A93" s="12"/>
      <c r="B93" s="198"/>
      <c r="C93" s="199"/>
      <c r="D93" s="200" t="s">
        <v>69</v>
      </c>
      <c r="E93" s="201" t="s">
        <v>220</v>
      </c>
      <c r="F93" s="201" t="s">
        <v>221</v>
      </c>
      <c r="G93" s="199"/>
      <c r="H93" s="199"/>
      <c r="I93" s="202"/>
      <c r="J93" s="203">
        <f>BK93</f>
        <v>0</v>
      </c>
      <c r="K93" s="199"/>
      <c r="L93" s="204"/>
      <c r="M93" s="205"/>
      <c r="N93" s="206"/>
      <c r="O93" s="206"/>
      <c r="P93" s="207">
        <f>P94+P105+P138</f>
        <v>0</v>
      </c>
      <c r="Q93" s="206"/>
      <c r="R93" s="207">
        <f>R94+R105+R138</f>
        <v>603.337</v>
      </c>
      <c r="S93" s="206"/>
      <c r="T93" s="208">
        <f>T94+T105+T138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77</v>
      </c>
      <c r="AT93" s="210" t="s">
        <v>69</v>
      </c>
      <c r="AU93" s="210" t="s">
        <v>70</v>
      </c>
      <c r="AY93" s="209" t="s">
        <v>122</v>
      </c>
      <c r="BK93" s="211">
        <f>BK94+BK105+BK138</f>
        <v>0</v>
      </c>
    </row>
    <row r="94" spans="1:63" s="12" customFormat="1" ht="22.8" customHeight="1">
      <c r="A94" s="12"/>
      <c r="B94" s="198"/>
      <c r="C94" s="199"/>
      <c r="D94" s="200" t="s">
        <v>69</v>
      </c>
      <c r="E94" s="212" t="s">
        <v>121</v>
      </c>
      <c r="F94" s="212" t="s">
        <v>222</v>
      </c>
      <c r="G94" s="199"/>
      <c r="H94" s="199"/>
      <c r="I94" s="202"/>
      <c r="J94" s="213">
        <f>BK94</f>
        <v>0</v>
      </c>
      <c r="K94" s="199"/>
      <c r="L94" s="204"/>
      <c r="M94" s="205"/>
      <c r="N94" s="206"/>
      <c r="O94" s="206"/>
      <c r="P94" s="207">
        <f>SUM(P95:P104)</f>
        <v>0</v>
      </c>
      <c r="Q94" s="206"/>
      <c r="R94" s="207">
        <f>SUM(R95:R104)</f>
        <v>603.337</v>
      </c>
      <c r="S94" s="206"/>
      <c r="T94" s="208">
        <f>SUM(T95:T104)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77</v>
      </c>
      <c r="AT94" s="210" t="s">
        <v>69</v>
      </c>
      <c r="AU94" s="210" t="s">
        <v>77</v>
      </c>
      <c r="AY94" s="209" t="s">
        <v>122</v>
      </c>
      <c r="BK94" s="211">
        <f>SUM(BK95:BK104)</f>
        <v>0</v>
      </c>
    </row>
    <row r="95" spans="1:65" s="2" customFormat="1" ht="33" customHeight="1">
      <c r="A95" s="40"/>
      <c r="B95" s="41"/>
      <c r="C95" s="214" t="s">
        <v>77</v>
      </c>
      <c r="D95" s="214" t="s">
        <v>125</v>
      </c>
      <c r="E95" s="215" t="s">
        <v>223</v>
      </c>
      <c r="F95" s="216" t="s">
        <v>224</v>
      </c>
      <c r="G95" s="217" t="s">
        <v>225</v>
      </c>
      <c r="H95" s="218">
        <v>980</v>
      </c>
      <c r="I95" s="219"/>
      <c r="J95" s="220">
        <f>ROUND(I95*H95,2)</f>
        <v>0</v>
      </c>
      <c r="K95" s="216" t="s">
        <v>129</v>
      </c>
      <c r="L95" s="46"/>
      <c r="M95" s="221" t="s">
        <v>19</v>
      </c>
      <c r="N95" s="222" t="s">
        <v>41</v>
      </c>
      <c r="O95" s="86"/>
      <c r="P95" s="223">
        <f>O95*H95</f>
        <v>0</v>
      </c>
      <c r="Q95" s="223">
        <v>0.1118</v>
      </c>
      <c r="R95" s="223">
        <f>Q95*H95</f>
        <v>109.564</v>
      </c>
      <c r="S95" s="223">
        <v>0</v>
      </c>
      <c r="T95" s="224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5" t="s">
        <v>147</v>
      </c>
      <c r="AT95" s="225" t="s">
        <v>125</v>
      </c>
      <c r="AU95" s="225" t="s">
        <v>79</v>
      </c>
      <c r="AY95" s="19" t="s">
        <v>122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9" t="s">
        <v>77</v>
      </c>
      <c r="BK95" s="226">
        <f>ROUND(I95*H95,2)</f>
        <v>0</v>
      </c>
      <c r="BL95" s="19" t="s">
        <v>147</v>
      </c>
      <c r="BM95" s="225" t="s">
        <v>226</v>
      </c>
    </row>
    <row r="96" spans="1:47" s="2" customFormat="1" ht="12">
      <c r="A96" s="40"/>
      <c r="B96" s="41"/>
      <c r="C96" s="42"/>
      <c r="D96" s="227" t="s">
        <v>132</v>
      </c>
      <c r="E96" s="42"/>
      <c r="F96" s="228" t="s">
        <v>227</v>
      </c>
      <c r="G96" s="42"/>
      <c r="H96" s="42"/>
      <c r="I96" s="229"/>
      <c r="J96" s="42"/>
      <c r="K96" s="42"/>
      <c r="L96" s="46"/>
      <c r="M96" s="230"/>
      <c r="N96" s="231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132</v>
      </c>
      <c r="AU96" s="19" t="s">
        <v>79</v>
      </c>
    </row>
    <row r="97" spans="1:47" s="2" customFormat="1" ht="12">
      <c r="A97" s="40"/>
      <c r="B97" s="41"/>
      <c r="C97" s="42"/>
      <c r="D97" s="232" t="s">
        <v>133</v>
      </c>
      <c r="E97" s="42"/>
      <c r="F97" s="233" t="s">
        <v>228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133</v>
      </c>
      <c r="AU97" s="19" t="s">
        <v>79</v>
      </c>
    </row>
    <row r="98" spans="1:51" s="13" customFormat="1" ht="12">
      <c r="A98" s="13"/>
      <c r="B98" s="234"/>
      <c r="C98" s="235"/>
      <c r="D98" s="227" t="s">
        <v>135</v>
      </c>
      <c r="E98" s="236" t="s">
        <v>19</v>
      </c>
      <c r="F98" s="237" t="s">
        <v>229</v>
      </c>
      <c r="G98" s="235"/>
      <c r="H98" s="236" t="s">
        <v>19</v>
      </c>
      <c r="I98" s="238"/>
      <c r="J98" s="235"/>
      <c r="K98" s="235"/>
      <c r="L98" s="239"/>
      <c r="M98" s="240"/>
      <c r="N98" s="241"/>
      <c r="O98" s="241"/>
      <c r="P98" s="241"/>
      <c r="Q98" s="241"/>
      <c r="R98" s="241"/>
      <c r="S98" s="241"/>
      <c r="T98" s="24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3" t="s">
        <v>135</v>
      </c>
      <c r="AU98" s="243" t="s">
        <v>79</v>
      </c>
      <c r="AV98" s="13" t="s">
        <v>77</v>
      </c>
      <c r="AW98" s="13" t="s">
        <v>32</v>
      </c>
      <c r="AX98" s="13" t="s">
        <v>70</v>
      </c>
      <c r="AY98" s="243" t="s">
        <v>122</v>
      </c>
    </row>
    <row r="99" spans="1:51" s="14" customFormat="1" ht="12">
      <c r="A99" s="14"/>
      <c r="B99" s="244"/>
      <c r="C99" s="245"/>
      <c r="D99" s="227" t="s">
        <v>135</v>
      </c>
      <c r="E99" s="246" t="s">
        <v>19</v>
      </c>
      <c r="F99" s="247" t="s">
        <v>230</v>
      </c>
      <c r="G99" s="245"/>
      <c r="H99" s="248">
        <v>980</v>
      </c>
      <c r="I99" s="249"/>
      <c r="J99" s="245"/>
      <c r="K99" s="245"/>
      <c r="L99" s="250"/>
      <c r="M99" s="251"/>
      <c r="N99" s="252"/>
      <c r="O99" s="252"/>
      <c r="P99" s="252"/>
      <c r="Q99" s="252"/>
      <c r="R99" s="252"/>
      <c r="S99" s="252"/>
      <c r="T99" s="25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4" t="s">
        <v>135</v>
      </c>
      <c r="AU99" s="254" t="s">
        <v>79</v>
      </c>
      <c r="AV99" s="14" t="s">
        <v>79</v>
      </c>
      <c r="AW99" s="14" t="s">
        <v>32</v>
      </c>
      <c r="AX99" s="14" t="s">
        <v>77</v>
      </c>
      <c r="AY99" s="254" t="s">
        <v>122</v>
      </c>
    </row>
    <row r="100" spans="1:65" s="2" customFormat="1" ht="33" customHeight="1">
      <c r="A100" s="40"/>
      <c r="B100" s="41"/>
      <c r="C100" s="214" t="s">
        <v>79</v>
      </c>
      <c r="D100" s="214" t="s">
        <v>125</v>
      </c>
      <c r="E100" s="215" t="s">
        <v>231</v>
      </c>
      <c r="F100" s="216" t="s">
        <v>232</v>
      </c>
      <c r="G100" s="217" t="s">
        <v>225</v>
      </c>
      <c r="H100" s="218">
        <v>2940</v>
      </c>
      <c r="I100" s="219"/>
      <c r="J100" s="220">
        <f>ROUND(I100*H100,2)</f>
        <v>0</v>
      </c>
      <c r="K100" s="216" t="s">
        <v>129</v>
      </c>
      <c r="L100" s="46"/>
      <c r="M100" s="221" t="s">
        <v>19</v>
      </c>
      <c r="N100" s="222" t="s">
        <v>41</v>
      </c>
      <c r="O100" s="86"/>
      <c r="P100" s="223">
        <f>O100*H100</f>
        <v>0</v>
      </c>
      <c r="Q100" s="223">
        <v>0.16795</v>
      </c>
      <c r="R100" s="223">
        <f>Q100*H100</f>
        <v>493.77299999999997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147</v>
      </c>
      <c r="AT100" s="225" t="s">
        <v>125</v>
      </c>
      <c r="AU100" s="225" t="s">
        <v>79</v>
      </c>
      <c r="AY100" s="19" t="s">
        <v>122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77</v>
      </c>
      <c r="BK100" s="226">
        <f>ROUND(I100*H100,2)</f>
        <v>0</v>
      </c>
      <c r="BL100" s="19" t="s">
        <v>147</v>
      </c>
      <c r="BM100" s="225" t="s">
        <v>233</v>
      </c>
    </row>
    <row r="101" spans="1:47" s="2" customFormat="1" ht="12">
      <c r="A101" s="40"/>
      <c r="B101" s="41"/>
      <c r="C101" s="42"/>
      <c r="D101" s="227" t="s">
        <v>132</v>
      </c>
      <c r="E101" s="42"/>
      <c r="F101" s="228" t="s">
        <v>234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132</v>
      </c>
      <c r="AU101" s="19" t="s">
        <v>79</v>
      </c>
    </row>
    <row r="102" spans="1:47" s="2" customFormat="1" ht="12">
      <c r="A102" s="40"/>
      <c r="B102" s="41"/>
      <c r="C102" s="42"/>
      <c r="D102" s="232" t="s">
        <v>133</v>
      </c>
      <c r="E102" s="42"/>
      <c r="F102" s="233" t="s">
        <v>235</v>
      </c>
      <c r="G102" s="42"/>
      <c r="H102" s="42"/>
      <c r="I102" s="229"/>
      <c r="J102" s="42"/>
      <c r="K102" s="42"/>
      <c r="L102" s="46"/>
      <c r="M102" s="230"/>
      <c r="N102" s="231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133</v>
      </c>
      <c r="AU102" s="19" t="s">
        <v>79</v>
      </c>
    </row>
    <row r="103" spans="1:51" s="13" customFormat="1" ht="12">
      <c r="A103" s="13"/>
      <c r="B103" s="234"/>
      <c r="C103" s="235"/>
      <c r="D103" s="227" t="s">
        <v>135</v>
      </c>
      <c r="E103" s="236" t="s">
        <v>19</v>
      </c>
      <c r="F103" s="237" t="s">
        <v>236</v>
      </c>
      <c r="G103" s="235"/>
      <c r="H103" s="236" t="s">
        <v>19</v>
      </c>
      <c r="I103" s="238"/>
      <c r="J103" s="235"/>
      <c r="K103" s="235"/>
      <c r="L103" s="239"/>
      <c r="M103" s="240"/>
      <c r="N103" s="241"/>
      <c r="O103" s="241"/>
      <c r="P103" s="241"/>
      <c r="Q103" s="241"/>
      <c r="R103" s="241"/>
      <c r="S103" s="241"/>
      <c r="T103" s="24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3" t="s">
        <v>135</v>
      </c>
      <c r="AU103" s="243" t="s">
        <v>79</v>
      </c>
      <c r="AV103" s="13" t="s">
        <v>77</v>
      </c>
      <c r="AW103" s="13" t="s">
        <v>32</v>
      </c>
      <c r="AX103" s="13" t="s">
        <v>70</v>
      </c>
      <c r="AY103" s="243" t="s">
        <v>122</v>
      </c>
    </row>
    <row r="104" spans="1:51" s="14" customFormat="1" ht="12">
      <c r="A104" s="14"/>
      <c r="B104" s="244"/>
      <c r="C104" s="245"/>
      <c r="D104" s="227" t="s">
        <v>135</v>
      </c>
      <c r="E104" s="246" t="s">
        <v>19</v>
      </c>
      <c r="F104" s="247" t="s">
        <v>237</v>
      </c>
      <c r="G104" s="245"/>
      <c r="H104" s="248">
        <v>2940</v>
      </c>
      <c r="I104" s="249"/>
      <c r="J104" s="245"/>
      <c r="K104" s="245"/>
      <c r="L104" s="250"/>
      <c r="M104" s="251"/>
      <c r="N104" s="252"/>
      <c r="O104" s="252"/>
      <c r="P104" s="252"/>
      <c r="Q104" s="252"/>
      <c r="R104" s="252"/>
      <c r="S104" s="252"/>
      <c r="T104" s="25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4" t="s">
        <v>135</v>
      </c>
      <c r="AU104" s="254" t="s">
        <v>79</v>
      </c>
      <c r="AV104" s="14" t="s">
        <v>79</v>
      </c>
      <c r="AW104" s="14" t="s">
        <v>32</v>
      </c>
      <c r="AX104" s="14" t="s">
        <v>77</v>
      </c>
      <c r="AY104" s="254" t="s">
        <v>122</v>
      </c>
    </row>
    <row r="105" spans="1:63" s="12" customFormat="1" ht="22.8" customHeight="1">
      <c r="A105" s="12"/>
      <c r="B105" s="198"/>
      <c r="C105" s="199"/>
      <c r="D105" s="200" t="s">
        <v>69</v>
      </c>
      <c r="E105" s="212" t="s">
        <v>178</v>
      </c>
      <c r="F105" s="212" t="s">
        <v>238</v>
      </c>
      <c r="G105" s="199"/>
      <c r="H105" s="199"/>
      <c r="I105" s="202"/>
      <c r="J105" s="213">
        <f>BK105</f>
        <v>0</v>
      </c>
      <c r="K105" s="199"/>
      <c r="L105" s="204"/>
      <c r="M105" s="205"/>
      <c r="N105" s="206"/>
      <c r="O105" s="206"/>
      <c r="P105" s="207">
        <f>SUM(P106:P137)</f>
        <v>0</v>
      </c>
      <c r="Q105" s="206"/>
      <c r="R105" s="207">
        <f>SUM(R106:R137)</f>
        <v>0</v>
      </c>
      <c r="S105" s="206"/>
      <c r="T105" s="208">
        <f>SUM(T106:T137)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9" t="s">
        <v>77</v>
      </c>
      <c r="AT105" s="210" t="s">
        <v>69</v>
      </c>
      <c r="AU105" s="210" t="s">
        <v>77</v>
      </c>
      <c r="AY105" s="209" t="s">
        <v>122</v>
      </c>
      <c r="BK105" s="211">
        <f>SUM(BK106:BK137)</f>
        <v>0</v>
      </c>
    </row>
    <row r="106" spans="1:65" s="2" customFormat="1" ht="24.15" customHeight="1">
      <c r="A106" s="40"/>
      <c r="B106" s="41"/>
      <c r="C106" s="214" t="s">
        <v>142</v>
      </c>
      <c r="D106" s="214" t="s">
        <v>125</v>
      </c>
      <c r="E106" s="215" t="s">
        <v>239</v>
      </c>
      <c r="F106" s="216" t="s">
        <v>240</v>
      </c>
      <c r="G106" s="217" t="s">
        <v>181</v>
      </c>
      <c r="H106" s="218">
        <v>10</v>
      </c>
      <c r="I106" s="219"/>
      <c r="J106" s="220">
        <f>ROUND(I106*H106,2)</f>
        <v>0</v>
      </c>
      <c r="K106" s="216" t="s">
        <v>129</v>
      </c>
      <c r="L106" s="46"/>
      <c r="M106" s="221" t="s">
        <v>19</v>
      </c>
      <c r="N106" s="222" t="s">
        <v>41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147</v>
      </c>
      <c r="AT106" s="225" t="s">
        <v>125</v>
      </c>
      <c r="AU106" s="225" t="s">
        <v>79</v>
      </c>
      <c r="AY106" s="19" t="s">
        <v>122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77</v>
      </c>
      <c r="BK106" s="226">
        <f>ROUND(I106*H106,2)</f>
        <v>0</v>
      </c>
      <c r="BL106" s="19" t="s">
        <v>147</v>
      </c>
      <c r="BM106" s="225" t="s">
        <v>241</v>
      </c>
    </row>
    <row r="107" spans="1:47" s="2" customFormat="1" ht="12">
      <c r="A107" s="40"/>
      <c r="B107" s="41"/>
      <c r="C107" s="42"/>
      <c r="D107" s="227" t="s">
        <v>132</v>
      </c>
      <c r="E107" s="42"/>
      <c r="F107" s="228" t="s">
        <v>242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132</v>
      </c>
      <c r="AU107" s="19" t="s">
        <v>79</v>
      </c>
    </row>
    <row r="108" spans="1:47" s="2" customFormat="1" ht="12">
      <c r="A108" s="40"/>
      <c r="B108" s="41"/>
      <c r="C108" s="42"/>
      <c r="D108" s="232" t="s">
        <v>133</v>
      </c>
      <c r="E108" s="42"/>
      <c r="F108" s="233" t="s">
        <v>243</v>
      </c>
      <c r="G108" s="42"/>
      <c r="H108" s="42"/>
      <c r="I108" s="229"/>
      <c r="J108" s="42"/>
      <c r="K108" s="42"/>
      <c r="L108" s="46"/>
      <c r="M108" s="230"/>
      <c r="N108" s="231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133</v>
      </c>
      <c r="AU108" s="19" t="s">
        <v>79</v>
      </c>
    </row>
    <row r="109" spans="1:51" s="14" customFormat="1" ht="12">
      <c r="A109" s="14"/>
      <c r="B109" s="244"/>
      <c r="C109" s="245"/>
      <c r="D109" s="227" t="s">
        <v>135</v>
      </c>
      <c r="E109" s="246" t="s">
        <v>19</v>
      </c>
      <c r="F109" s="247" t="s">
        <v>244</v>
      </c>
      <c r="G109" s="245"/>
      <c r="H109" s="248">
        <v>6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4" t="s">
        <v>135</v>
      </c>
      <c r="AU109" s="254" t="s">
        <v>79</v>
      </c>
      <c r="AV109" s="14" t="s">
        <v>79</v>
      </c>
      <c r="AW109" s="14" t="s">
        <v>32</v>
      </c>
      <c r="AX109" s="14" t="s">
        <v>70</v>
      </c>
      <c r="AY109" s="254" t="s">
        <v>122</v>
      </c>
    </row>
    <row r="110" spans="1:51" s="14" customFormat="1" ht="12">
      <c r="A110" s="14"/>
      <c r="B110" s="244"/>
      <c r="C110" s="245"/>
      <c r="D110" s="227" t="s">
        <v>135</v>
      </c>
      <c r="E110" s="246" t="s">
        <v>19</v>
      </c>
      <c r="F110" s="247" t="s">
        <v>245</v>
      </c>
      <c r="G110" s="245"/>
      <c r="H110" s="248">
        <v>2</v>
      </c>
      <c r="I110" s="249"/>
      <c r="J110" s="245"/>
      <c r="K110" s="245"/>
      <c r="L110" s="250"/>
      <c r="M110" s="251"/>
      <c r="N110" s="252"/>
      <c r="O110" s="252"/>
      <c r="P110" s="252"/>
      <c r="Q110" s="252"/>
      <c r="R110" s="252"/>
      <c r="S110" s="252"/>
      <c r="T110" s="25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4" t="s">
        <v>135</v>
      </c>
      <c r="AU110" s="254" t="s">
        <v>79</v>
      </c>
      <c r="AV110" s="14" t="s">
        <v>79</v>
      </c>
      <c r="AW110" s="14" t="s">
        <v>32</v>
      </c>
      <c r="AX110" s="14" t="s">
        <v>70</v>
      </c>
      <c r="AY110" s="254" t="s">
        <v>122</v>
      </c>
    </row>
    <row r="111" spans="1:51" s="14" customFormat="1" ht="12">
      <c r="A111" s="14"/>
      <c r="B111" s="244"/>
      <c r="C111" s="245"/>
      <c r="D111" s="227" t="s">
        <v>135</v>
      </c>
      <c r="E111" s="246" t="s">
        <v>19</v>
      </c>
      <c r="F111" s="247" t="s">
        <v>246</v>
      </c>
      <c r="G111" s="245"/>
      <c r="H111" s="248">
        <v>2</v>
      </c>
      <c r="I111" s="249"/>
      <c r="J111" s="245"/>
      <c r="K111" s="245"/>
      <c r="L111" s="250"/>
      <c r="M111" s="251"/>
      <c r="N111" s="252"/>
      <c r="O111" s="252"/>
      <c r="P111" s="252"/>
      <c r="Q111" s="252"/>
      <c r="R111" s="252"/>
      <c r="S111" s="252"/>
      <c r="T111" s="25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4" t="s">
        <v>135</v>
      </c>
      <c r="AU111" s="254" t="s">
        <v>79</v>
      </c>
      <c r="AV111" s="14" t="s">
        <v>79</v>
      </c>
      <c r="AW111" s="14" t="s">
        <v>32</v>
      </c>
      <c r="AX111" s="14" t="s">
        <v>70</v>
      </c>
      <c r="AY111" s="254" t="s">
        <v>122</v>
      </c>
    </row>
    <row r="112" spans="1:51" s="15" customFormat="1" ht="12">
      <c r="A112" s="15"/>
      <c r="B112" s="258"/>
      <c r="C112" s="259"/>
      <c r="D112" s="227" t="s">
        <v>135</v>
      </c>
      <c r="E112" s="260" t="s">
        <v>19</v>
      </c>
      <c r="F112" s="261" t="s">
        <v>247</v>
      </c>
      <c r="G112" s="259"/>
      <c r="H112" s="262">
        <v>10</v>
      </c>
      <c r="I112" s="263"/>
      <c r="J112" s="259"/>
      <c r="K112" s="259"/>
      <c r="L112" s="264"/>
      <c r="M112" s="265"/>
      <c r="N112" s="266"/>
      <c r="O112" s="266"/>
      <c r="P112" s="266"/>
      <c r="Q112" s="266"/>
      <c r="R112" s="266"/>
      <c r="S112" s="266"/>
      <c r="T112" s="267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68" t="s">
        <v>135</v>
      </c>
      <c r="AU112" s="268" t="s">
        <v>79</v>
      </c>
      <c r="AV112" s="15" t="s">
        <v>147</v>
      </c>
      <c r="AW112" s="15" t="s">
        <v>32</v>
      </c>
      <c r="AX112" s="15" t="s">
        <v>77</v>
      </c>
      <c r="AY112" s="268" t="s">
        <v>122</v>
      </c>
    </row>
    <row r="113" spans="1:65" s="2" customFormat="1" ht="24.15" customHeight="1">
      <c r="A113" s="40"/>
      <c r="B113" s="41"/>
      <c r="C113" s="214" t="s">
        <v>147</v>
      </c>
      <c r="D113" s="214" t="s">
        <v>125</v>
      </c>
      <c r="E113" s="215" t="s">
        <v>248</v>
      </c>
      <c r="F113" s="216" t="s">
        <v>249</v>
      </c>
      <c r="G113" s="217" t="s">
        <v>181</v>
      </c>
      <c r="H113" s="218">
        <v>2</v>
      </c>
      <c r="I113" s="219"/>
      <c r="J113" s="220">
        <f>ROUND(I113*H113,2)</f>
        <v>0</v>
      </c>
      <c r="K113" s="216" t="s">
        <v>129</v>
      </c>
      <c r="L113" s="46"/>
      <c r="M113" s="221" t="s">
        <v>19</v>
      </c>
      <c r="N113" s="222" t="s">
        <v>41</v>
      </c>
      <c r="O113" s="86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5" t="s">
        <v>147</v>
      </c>
      <c r="AT113" s="225" t="s">
        <v>125</v>
      </c>
      <c r="AU113" s="225" t="s">
        <v>79</v>
      </c>
      <c r="AY113" s="19" t="s">
        <v>122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9" t="s">
        <v>77</v>
      </c>
      <c r="BK113" s="226">
        <f>ROUND(I113*H113,2)</f>
        <v>0</v>
      </c>
      <c r="BL113" s="19" t="s">
        <v>147</v>
      </c>
      <c r="BM113" s="225" t="s">
        <v>250</v>
      </c>
    </row>
    <row r="114" spans="1:47" s="2" customFormat="1" ht="12">
      <c r="A114" s="40"/>
      <c r="B114" s="41"/>
      <c r="C114" s="42"/>
      <c r="D114" s="227" t="s">
        <v>132</v>
      </c>
      <c r="E114" s="42"/>
      <c r="F114" s="228" t="s">
        <v>251</v>
      </c>
      <c r="G114" s="42"/>
      <c r="H114" s="42"/>
      <c r="I114" s="229"/>
      <c r="J114" s="42"/>
      <c r="K114" s="42"/>
      <c r="L114" s="46"/>
      <c r="M114" s="230"/>
      <c r="N114" s="231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132</v>
      </c>
      <c r="AU114" s="19" t="s">
        <v>79</v>
      </c>
    </row>
    <row r="115" spans="1:47" s="2" customFormat="1" ht="12">
      <c r="A115" s="40"/>
      <c r="B115" s="41"/>
      <c r="C115" s="42"/>
      <c r="D115" s="232" t="s">
        <v>133</v>
      </c>
      <c r="E115" s="42"/>
      <c r="F115" s="233" t="s">
        <v>252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133</v>
      </c>
      <c r="AU115" s="19" t="s">
        <v>79</v>
      </c>
    </row>
    <row r="116" spans="1:51" s="14" customFormat="1" ht="12">
      <c r="A116" s="14"/>
      <c r="B116" s="244"/>
      <c r="C116" s="245"/>
      <c r="D116" s="227" t="s">
        <v>135</v>
      </c>
      <c r="E116" s="246" t="s">
        <v>19</v>
      </c>
      <c r="F116" s="247" t="s">
        <v>253</v>
      </c>
      <c r="G116" s="245"/>
      <c r="H116" s="248">
        <v>2</v>
      </c>
      <c r="I116" s="249"/>
      <c r="J116" s="245"/>
      <c r="K116" s="245"/>
      <c r="L116" s="250"/>
      <c r="M116" s="251"/>
      <c r="N116" s="252"/>
      <c r="O116" s="252"/>
      <c r="P116" s="252"/>
      <c r="Q116" s="252"/>
      <c r="R116" s="252"/>
      <c r="S116" s="252"/>
      <c r="T116" s="253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4" t="s">
        <v>135</v>
      </c>
      <c r="AU116" s="254" t="s">
        <v>79</v>
      </c>
      <c r="AV116" s="14" t="s">
        <v>79</v>
      </c>
      <c r="AW116" s="14" t="s">
        <v>32</v>
      </c>
      <c r="AX116" s="14" t="s">
        <v>77</v>
      </c>
      <c r="AY116" s="254" t="s">
        <v>122</v>
      </c>
    </row>
    <row r="117" spans="1:65" s="2" customFormat="1" ht="24.15" customHeight="1">
      <c r="A117" s="40"/>
      <c r="B117" s="41"/>
      <c r="C117" s="214" t="s">
        <v>121</v>
      </c>
      <c r="D117" s="214" t="s">
        <v>125</v>
      </c>
      <c r="E117" s="215" t="s">
        <v>254</v>
      </c>
      <c r="F117" s="216" t="s">
        <v>255</v>
      </c>
      <c r="G117" s="217" t="s">
        <v>181</v>
      </c>
      <c r="H117" s="218">
        <v>2700</v>
      </c>
      <c r="I117" s="219"/>
      <c r="J117" s="220">
        <f>ROUND(I117*H117,2)</f>
        <v>0</v>
      </c>
      <c r="K117" s="216" t="s">
        <v>129</v>
      </c>
      <c r="L117" s="46"/>
      <c r="M117" s="221" t="s">
        <v>19</v>
      </c>
      <c r="N117" s="222" t="s">
        <v>41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147</v>
      </c>
      <c r="AT117" s="225" t="s">
        <v>125</v>
      </c>
      <c r="AU117" s="225" t="s">
        <v>79</v>
      </c>
      <c r="AY117" s="19" t="s">
        <v>122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77</v>
      </c>
      <c r="BK117" s="226">
        <f>ROUND(I117*H117,2)</f>
        <v>0</v>
      </c>
      <c r="BL117" s="19" t="s">
        <v>147</v>
      </c>
      <c r="BM117" s="225" t="s">
        <v>256</v>
      </c>
    </row>
    <row r="118" spans="1:47" s="2" customFormat="1" ht="12">
      <c r="A118" s="40"/>
      <c r="B118" s="41"/>
      <c r="C118" s="42"/>
      <c r="D118" s="227" t="s">
        <v>132</v>
      </c>
      <c r="E118" s="42"/>
      <c r="F118" s="228" t="s">
        <v>257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132</v>
      </c>
      <c r="AU118" s="19" t="s">
        <v>79</v>
      </c>
    </row>
    <row r="119" spans="1:47" s="2" customFormat="1" ht="12">
      <c r="A119" s="40"/>
      <c r="B119" s="41"/>
      <c r="C119" s="42"/>
      <c r="D119" s="232" t="s">
        <v>133</v>
      </c>
      <c r="E119" s="42"/>
      <c r="F119" s="233" t="s">
        <v>258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133</v>
      </c>
      <c r="AU119" s="19" t="s">
        <v>79</v>
      </c>
    </row>
    <row r="120" spans="1:51" s="14" customFormat="1" ht="12">
      <c r="A120" s="14"/>
      <c r="B120" s="244"/>
      <c r="C120" s="245"/>
      <c r="D120" s="227" t="s">
        <v>135</v>
      </c>
      <c r="E120" s="246" t="s">
        <v>19</v>
      </c>
      <c r="F120" s="247" t="s">
        <v>259</v>
      </c>
      <c r="G120" s="245"/>
      <c r="H120" s="248">
        <v>2700</v>
      </c>
      <c r="I120" s="249"/>
      <c r="J120" s="245"/>
      <c r="K120" s="245"/>
      <c r="L120" s="250"/>
      <c r="M120" s="251"/>
      <c r="N120" s="252"/>
      <c r="O120" s="252"/>
      <c r="P120" s="252"/>
      <c r="Q120" s="252"/>
      <c r="R120" s="252"/>
      <c r="S120" s="252"/>
      <c r="T120" s="253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4" t="s">
        <v>135</v>
      </c>
      <c r="AU120" s="254" t="s">
        <v>79</v>
      </c>
      <c r="AV120" s="14" t="s">
        <v>79</v>
      </c>
      <c r="AW120" s="14" t="s">
        <v>32</v>
      </c>
      <c r="AX120" s="14" t="s">
        <v>77</v>
      </c>
      <c r="AY120" s="254" t="s">
        <v>122</v>
      </c>
    </row>
    <row r="121" spans="1:65" s="2" customFormat="1" ht="24.15" customHeight="1">
      <c r="A121" s="40"/>
      <c r="B121" s="41"/>
      <c r="C121" s="214" t="s">
        <v>159</v>
      </c>
      <c r="D121" s="214" t="s">
        <v>125</v>
      </c>
      <c r="E121" s="215" t="s">
        <v>260</v>
      </c>
      <c r="F121" s="216" t="s">
        <v>261</v>
      </c>
      <c r="G121" s="217" t="s">
        <v>181</v>
      </c>
      <c r="H121" s="218">
        <v>540</v>
      </c>
      <c r="I121" s="219"/>
      <c r="J121" s="220">
        <f>ROUND(I121*H121,2)</f>
        <v>0</v>
      </c>
      <c r="K121" s="216" t="s">
        <v>129</v>
      </c>
      <c r="L121" s="46"/>
      <c r="M121" s="221" t="s">
        <v>19</v>
      </c>
      <c r="N121" s="222" t="s">
        <v>41</v>
      </c>
      <c r="O121" s="86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147</v>
      </c>
      <c r="AT121" s="225" t="s">
        <v>125</v>
      </c>
      <c r="AU121" s="225" t="s">
        <v>79</v>
      </c>
      <c r="AY121" s="19" t="s">
        <v>122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77</v>
      </c>
      <c r="BK121" s="226">
        <f>ROUND(I121*H121,2)</f>
        <v>0</v>
      </c>
      <c r="BL121" s="19" t="s">
        <v>147</v>
      </c>
      <c r="BM121" s="225" t="s">
        <v>262</v>
      </c>
    </row>
    <row r="122" spans="1:47" s="2" customFormat="1" ht="12">
      <c r="A122" s="40"/>
      <c r="B122" s="41"/>
      <c r="C122" s="42"/>
      <c r="D122" s="227" t="s">
        <v>132</v>
      </c>
      <c r="E122" s="42"/>
      <c r="F122" s="228" t="s">
        <v>263</v>
      </c>
      <c r="G122" s="42"/>
      <c r="H122" s="42"/>
      <c r="I122" s="229"/>
      <c r="J122" s="42"/>
      <c r="K122" s="42"/>
      <c r="L122" s="46"/>
      <c r="M122" s="230"/>
      <c r="N122" s="231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132</v>
      </c>
      <c r="AU122" s="19" t="s">
        <v>79</v>
      </c>
    </row>
    <row r="123" spans="1:47" s="2" customFormat="1" ht="12">
      <c r="A123" s="40"/>
      <c r="B123" s="41"/>
      <c r="C123" s="42"/>
      <c r="D123" s="232" t="s">
        <v>133</v>
      </c>
      <c r="E123" s="42"/>
      <c r="F123" s="233" t="s">
        <v>264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133</v>
      </c>
      <c r="AU123" s="19" t="s">
        <v>79</v>
      </c>
    </row>
    <row r="124" spans="1:51" s="14" customFormat="1" ht="12">
      <c r="A124" s="14"/>
      <c r="B124" s="244"/>
      <c r="C124" s="245"/>
      <c r="D124" s="227" t="s">
        <v>135</v>
      </c>
      <c r="E124" s="246" t="s">
        <v>19</v>
      </c>
      <c r="F124" s="247" t="s">
        <v>265</v>
      </c>
      <c r="G124" s="245"/>
      <c r="H124" s="248">
        <v>540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4" t="s">
        <v>135</v>
      </c>
      <c r="AU124" s="254" t="s">
        <v>79</v>
      </c>
      <c r="AV124" s="14" t="s">
        <v>79</v>
      </c>
      <c r="AW124" s="14" t="s">
        <v>32</v>
      </c>
      <c r="AX124" s="14" t="s">
        <v>77</v>
      </c>
      <c r="AY124" s="254" t="s">
        <v>122</v>
      </c>
    </row>
    <row r="125" spans="1:65" s="2" customFormat="1" ht="24.15" customHeight="1">
      <c r="A125" s="40"/>
      <c r="B125" s="41"/>
      <c r="C125" s="214" t="s">
        <v>166</v>
      </c>
      <c r="D125" s="214" t="s">
        <v>125</v>
      </c>
      <c r="E125" s="215" t="s">
        <v>266</v>
      </c>
      <c r="F125" s="216" t="s">
        <v>267</v>
      </c>
      <c r="G125" s="217" t="s">
        <v>181</v>
      </c>
      <c r="H125" s="218">
        <v>2</v>
      </c>
      <c r="I125" s="219"/>
      <c r="J125" s="220">
        <f>ROUND(I125*H125,2)</f>
        <v>0</v>
      </c>
      <c r="K125" s="216" t="s">
        <v>129</v>
      </c>
      <c r="L125" s="46"/>
      <c r="M125" s="221" t="s">
        <v>19</v>
      </c>
      <c r="N125" s="222" t="s">
        <v>41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147</v>
      </c>
      <c r="AT125" s="225" t="s">
        <v>125</v>
      </c>
      <c r="AU125" s="225" t="s">
        <v>79</v>
      </c>
      <c r="AY125" s="19" t="s">
        <v>122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77</v>
      </c>
      <c r="BK125" s="226">
        <f>ROUND(I125*H125,2)</f>
        <v>0</v>
      </c>
      <c r="BL125" s="19" t="s">
        <v>147</v>
      </c>
      <c r="BM125" s="225" t="s">
        <v>268</v>
      </c>
    </row>
    <row r="126" spans="1:47" s="2" customFormat="1" ht="12">
      <c r="A126" s="40"/>
      <c r="B126" s="41"/>
      <c r="C126" s="42"/>
      <c r="D126" s="227" t="s">
        <v>132</v>
      </c>
      <c r="E126" s="42"/>
      <c r="F126" s="228" t="s">
        <v>269</v>
      </c>
      <c r="G126" s="42"/>
      <c r="H126" s="42"/>
      <c r="I126" s="229"/>
      <c r="J126" s="42"/>
      <c r="K126" s="42"/>
      <c r="L126" s="46"/>
      <c r="M126" s="230"/>
      <c r="N126" s="231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132</v>
      </c>
      <c r="AU126" s="19" t="s">
        <v>79</v>
      </c>
    </row>
    <row r="127" spans="1:47" s="2" customFormat="1" ht="12">
      <c r="A127" s="40"/>
      <c r="B127" s="41"/>
      <c r="C127" s="42"/>
      <c r="D127" s="232" t="s">
        <v>133</v>
      </c>
      <c r="E127" s="42"/>
      <c r="F127" s="233" t="s">
        <v>270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133</v>
      </c>
      <c r="AU127" s="19" t="s">
        <v>79</v>
      </c>
    </row>
    <row r="128" spans="1:65" s="2" customFormat="1" ht="33" customHeight="1">
      <c r="A128" s="40"/>
      <c r="B128" s="41"/>
      <c r="C128" s="214" t="s">
        <v>173</v>
      </c>
      <c r="D128" s="214" t="s">
        <v>125</v>
      </c>
      <c r="E128" s="215" t="s">
        <v>271</v>
      </c>
      <c r="F128" s="216" t="s">
        <v>272</v>
      </c>
      <c r="G128" s="217" t="s">
        <v>181</v>
      </c>
      <c r="H128" s="218">
        <v>540</v>
      </c>
      <c r="I128" s="219"/>
      <c r="J128" s="220">
        <f>ROUND(I128*H128,2)</f>
        <v>0</v>
      </c>
      <c r="K128" s="216" t="s">
        <v>129</v>
      </c>
      <c r="L128" s="46"/>
      <c r="M128" s="221" t="s">
        <v>19</v>
      </c>
      <c r="N128" s="222" t="s">
        <v>41</v>
      </c>
      <c r="O128" s="86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5" t="s">
        <v>147</v>
      </c>
      <c r="AT128" s="225" t="s">
        <v>125</v>
      </c>
      <c r="AU128" s="225" t="s">
        <v>79</v>
      </c>
      <c r="AY128" s="19" t="s">
        <v>122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9" t="s">
        <v>77</v>
      </c>
      <c r="BK128" s="226">
        <f>ROUND(I128*H128,2)</f>
        <v>0</v>
      </c>
      <c r="BL128" s="19" t="s">
        <v>147</v>
      </c>
      <c r="BM128" s="225" t="s">
        <v>273</v>
      </c>
    </row>
    <row r="129" spans="1:47" s="2" customFormat="1" ht="12">
      <c r="A129" s="40"/>
      <c r="B129" s="41"/>
      <c r="C129" s="42"/>
      <c r="D129" s="227" t="s">
        <v>132</v>
      </c>
      <c r="E129" s="42"/>
      <c r="F129" s="228" t="s">
        <v>274</v>
      </c>
      <c r="G129" s="42"/>
      <c r="H129" s="42"/>
      <c r="I129" s="229"/>
      <c r="J129" s="42"/>
      <c r="K129" s="42"/>
      <c r="L129" s="46"/>
      <c r="M129" s="230"/>
      <c r="N129" s="231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132</v>
      </c>
      <c r="AU129" s="19" t="s">
        <v>79</v>
      </c>
    </row>
    <row r="130" spans="1:47" s="2" customFormat="1" ht="12">
      <c r="A130" s="40"/>
      <c r="B130" s="41"/>
      <c r="C130" s="42"/>
      <c r="D130" s="232" t="s">
        <v>133</v>
      </c>
      <c r="E130" s="42"/>
      <c r="F130" s="233" t="s">
        <v>275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133</v>
      </c>
      <c r="AU130" s="19" t="s">
        <v>79</v>
      </c>
    </row>
    <row r="131" spans="1:51" s="14" customFormat="1" ht="12">
      <c r="A131" s="14"/>
      <c r="B131" s="244"/>
      <c r="C131" s="245"/>
      <c r="D131" s="227" t="s">
        <v>135</v>
      </c>
      <c r="E131" s="246" t="s">
        <v>19</v>
      </c>
      <c r="F131" s="247" t="s">
        <v>276</v>
      </c>
      <c r="G131" s="245"/>
      <c r="H131" s="248">
        <v>540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4" t="s">
        <v>135</v>
      </c>
      <c r="AU131" s="254" t="s">
        <v>79</v>
      </c>
      <c r="AV131" s="14" t="s">
        <v>79</v>
      </c>
      <c r="AW131" s="14" t="s">
        <v>32</v>
      </c>
      <c r="AX131" s="14" t="s">
        <v>77</v>
      </c>
      <c r="AY131" s="254" t="s">
        <v>122</v>
      </c>
    </row>
    <row r="132" spans="1:65" s="2" customFormat="1" ht="24.15" customHeight="1">
      <c r="A132" s="40"/>
      <c r="B132" s="41"/>
      <c r="C132" s="214" t="s">
        <v>178</v>
      </c>
      <c r="D132" s="214" t="s">
        <v>125</v>
      </c>
      <c r="E132" s="215" t="s">
        <v>277</v>
      </c>
      <c r="F132" s="216" t="s">
        <v>278</v>
      </c>
      <c r="G132" s="217" t="s">
        <v>181</v>
      </c>
      <c r="H132" s="218">
        <v>10</v>
      </c>
      <c r="I132" s="219"/>
      <c r="J132" s="220">
        <f>ROUND(I132*H132,2)</f>
        <v>0</v>
      </c>
      <c r="K132" s="216" t="s">
        <v>129</v>
      </c>
      <c r="L132" s="46"/>
      <c r="M132" s="221" t="s">
        <v>19</v>
      </c>
      <c r="N132" s="222" t="s">
        <v>41</v>
      </c>
      <c r="O132" s="86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147</v>
      </c>
      <c r="AT132" s="225" t="s">
        <v>125</v>
      </c>
      <c r="AU132" s="225" t="s">
        <v>79</v>
      </c>
      <c r="AY132" s="19" t="s">
        <v>122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77</v>
      </c>
      <c r="BK132" s="226">
        <f>ROUND(I132*H132,2)</f>
        <v>0</v>
      </c>
      <c r="BL132" s="19" t="s">
        <v>147</v>
      </c>
      <c r="BM132" s="225" t="s">
        <v>279</v>
      </c>
    </row>
    <row r="133" spans="1:47" s="2" customFormat="1" ht="12">
      <c r="A133" s="40"/>
      <c r="B133" s="41"/>
      <c r="C133" s="42"/>
      <c r="D133" s="227" t="s">
        <v>132</v>
      </c>
      <c r="E133" s="42"/>
      <c r="F133" s="228" t="s">
        <v>280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132</v>
      </c>
      <c r="AU133" s="19" t="s">
        <v>79</v>
      </c>
    </row>
    <row r="134" spans="1:47" s="2" customFormat="1" ht="12">
      <c r="A134" s="40"/>
      <c r="B134" s="41"/>
      <c r="C134" s="42"/>
      <c r="D134" s="232" t="s">
        <v>133</v>
      </c>
      <c r="E134" s="42"/>
      <c r="F134" s="233" t="s">
        <v>281</v>
      </c>
      <c r="G134" s="42"/>
      <c r="H134" s="42"/>
      <c r="I134" s="229"/>
      <c r="J134" s="42"/>
      <c r="K134" s="42"/>
      <c r="L134" s="46"/>
      <c r="M134" s="230"/>
      <c r="N134" s="231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133</v>
      </c>
      <c r="AU134" s="19" t="s">
        <v>79</v>
      </c>
    </row>
    <row r="135" spans="1:51" s="13" customFormat="1" ht="12">
      <c r="A135" s="13"/>
      <c r="B135" s="234"/>
      <c r="C135" s="235"/>
      <c r="D135" s="227" t="s">
        <v>135</v>
      </c>
      <c r="E135" s="236" t="s">
        <v>19</v>
      </c>
      <c r="F135" s="237" t="s">
        <v>282</v>
      </c>
      <c r="G135" s="235"/>
      <c r="H135" s="236" t="s">
        <v>19</v>
      </c>
      <c r="I135" s="238"/>
      <c r="J135" s="235"/>
      <c r="K135" s="235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135</v>
      </c>
      <c r="AU135" s="243" t="s">
        <v>79</v>
      </c>
      <c r="AV135" s="13" t="s">
        <v>77</v>
      </c>
      <c r="AW135" s="13" t="s">
        <v>32</v>
      </c>
      <c r="AX135" s="13" t="s">
        <v>70</v>
      </c>
      <c r="AY135" s="243" t="s">
        <v>122</v>
      </c>
    </row>
    <row r="136" spans="1:51" s="13" customFormat="1" ht="12">
      <c r="A136" s="13"/>
      <c r="B136" s="234"/>
      <c r="C136" s="235"/>
      <c r="D136" s="227" t="s">
        <v>135</v>
      </c>
      <c r="E136" s="236" t="s">
        <v>19</v>
      </c>
      <c r="F136" s="237" t="s">
        <v>283</v>
      </c>
      <c r="G136" s="235"/>
      <c r="H136" s="236" t="s">
        <v>19</v>
      </c>
      <c r="I136" s="238"/>
      <c r="J136" s="235"/>
      <c r="K136" s="235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135</v>
      </c>
      <c r="AU136" s="243" t="s">
        <v>79</v>
      </c>
      <c r="AV136" s="13" t="s">
        <v>77</v>
      </c>
      <c r="AW136" s="13" t="s">
        <v>32</v>
      </c>
      <c r="AX136" s="13" t="s">
        <v>70</v>
      </c>
      <c r="AY136" s="243" t="s">
        <v>122</v>
      </c>
    </row>
    <row r="137" spans="1:51" s="14" customFormat="1" ht="12">
      <c r="A137" s="14"/>
      <c r="B137" s="244"/>
      <c r="C137" s="245"/>
      <c r="D137" s="227" t="s">
        <v>135</v>
      </c>
      <c r="E137" s="246" t="s">
        <v>19</v>
      </c>
      <c r="F137" s="247" t="s">
        <v>284</v>
      </c>
      <c r="G137" s="245"/>
      <c r="H137" s="248">
        <v>10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135</v>
      </c>
      <c r="AU137" s="254" t="s">
        <v>79</v>
      </c>
      <c r="AV137" s="14" t="s">
        <v>79</v>
      </c>
      <c r="AW137" s="14" t="s">
        <v>32</v>
      </c>
      <c r="AX137" s="14" t="s">
        <v>77</v>
      </c>
      <c r="AY137" s="254" t="s">
        <v>122</v>
      </c>
    </row>
    <row r="138" spans="1:63" s="12" customFormat="1" ht="22.8" customHeight="1">
      <c r="A138" s="12"/>
      <c r="B138" s="198"/>
      <c r="C138" s="199"/>
      <c r="D138" s="200" t="s">
        <v>69</v>
      </c>
      <c r="E138" s="212" t="s">
        <v>285</v>
      </c>
      <c r="F138" s="212" t="s">
        <v>286</v>
      </c>
      <c r="G138" s="199"/>
      <c r="H138" s="199"/>
      <c r="I138" s="202"/>
      <c r="J138" s="213">
        <f>BK138</f>
        <v>0</v>
      </c>
      <c r="K138" s="199"/>
      <c r="L138" s="204"/>
      <c r="M138" s="205"/>
      <c r="N138" s="206"/>
      <c r="O138" s="206"/>
      <c r="P138" s="207">
        <f>SUM(P139:P141)</f>
        <v>0</v>
      </c>
      <c r="Q138" s="206"/>
      <c r="R138" s="207">
        <f>SUM(R139:R141)</f>
        <v>0</v>
      </c>
      <c r="S138" s="206"/>
      <c r="T138" s="208">
        <f>SUM(T139:T141)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9" t="s">
        <v>77</v>
      </c>
      <c r="AT138" s="210" t="s">
        <v>69</v>
      </c>
      <c r="AU138" s="210" t="s">
        <v>77</v>
      </c>
      <c r="AY138" s="209" t="s">
        <v>122</v>
      </c>
      <c r="BK138" s="211">
        <f>SUM(BK139:BK141)</f>
        <v>0</v>
      </c>
    </row>
    <row r="139" spans="1:65" s="2" customFormat="1" ht="33" customHeight="1">
      <c r="A139" s="40"/>
      <c r="B139" s="41"/>
      <c r="C139" s="214" t="s">
        <v>187</v>
      </c>
      <c r="D139" s="214" t="s">
        <v>125</v>
      </c>
      <c r="E139" s="215" t="s">
        <v>287</v>
      </c>
      <c r="F139" s="216" t="s">
        <v>288</v>
      </c>
      <c r="G139" s="217" t="s">
        <v>289</v>
      </c>
      <c r="H139" s="218">
        <v>603.337</v>
      </c>
      <c r="I139" s="219"/>
      <c r="J139" s="220">
        <f>ROUND(I139*H139,2)</f>
        <v>0</v>
      </c>
      <c r="K139" s="216" t="s">
        <v>129</v>
      </c>
      <c r="L139" s="46"/>
      <c r="M139" s="221" t="s">
        <v>19</v>
      </c>
      <c r="N139" s="222" t="s">
        <v>41</v>
      </c>
      <c r="O139" s="86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147</v>
      </c>
      <c r="AT139" s="225" t="s">
        <v>125</v>
      </c>
      <c r="AU139" s="225" t="s">
        <v>79</v>
      </c>
      <c r="AY139" s="19" t="s">
        <v>122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77</v>
      </c>
      <c r="BK139" s="226">
        <f>ROUND(I139*H139,2)</f>
        <v>0</v>
      </c>
      <c r="BL139" s="19" t="s">
        <v>147</v>
      </c>
      <c r="BM139" s="225" t="s">
        <v>290</v>
      </c>
    </row>
    <row r="140" spans="1:47" s="2" customFormat="1" ht="12">
      <c r="A140" s="40"/>
      <c r="B140" s="41"/>
      <c r="C140" s="42"/>
      <c r="D140" s="227" t="s">
        <v>132</v>
      </c>
      <c r="E140" s="42"/>
      <c r="F140" s="228" t="s">
        <v>291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132</v>
      </c>
      <c r="AU140" s="19" t="s">
        <v>79</v>
      </c>
    </row>
    <row r="141" spans="1:47" s="2" customFormat="1" ht="12">
      <c r="A141" s="40"/>
      <c r="B141" s="41"/>
      <c r="C141" s="42"/>
      <c r="D141" s="232" t="s">
        <v>133</v>
      </c>
      <c r="E141" s="42"/>
      <c r="F141" s="233" t="s">
        <v>292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133</v>
      </c>
      <c r="AU141" s="19" t="s">
        <v>79</v>
      </c>
    </row>
    <row r="142" spans="1:63" s="12" customFormat="1" ht="25.9" customHeight="1">
      <c r="A142" s="12"/>
      <c r="B142" s="198"/>
      <c r="C142" s="199"/>
      <c r="D142" s="200" t="s">
        <v>69</v>
      </c>
      <c r="E142" s="201" t="s">
        <v>119</v>
      </c>
      <c r="F142" s="201" t="s">
        <v>120</v>
      </c>
      <c r="G142" s="199"/>
      <c r="H142" s="199"/>
      <c r="I142" s="202"/>
      <c r="J142" s="203">
        <f>BK142</f>
        <v>0</v>
      </c>
      <c r="K142" s="199"/>
      <c r="L142" s="204"/>
      <c r="M142" s="205"/>
      <c r="N142" s="206"/>
      <c r="O142" s="206"/>
      <c r="P142" s="207">
        <f>P143+P152</f>
        <v>0</v>
      </c>
      <c r="Q142" s="206"/>
      <c r="R142" s="207">
        <f>R143+R152</f>
        <v>0</v>
      </c>
      <c r="S142" s="206"/>
      <c r="T142" s="208">
        <f>T143+T152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9" t="s">
        <v>121</v>
      </c>
      <c r="AT142" s="210" t="s">
        <v>69</v>
      </c>
      <c r="AU142" s="210" t="s">
        <v>70</v>
      </c>
      <c r="AY142" s="209" t="s">
        <v>122</v>
      </c>
      <c r="BK142" s="211">
        <f>BK143+BK152</f>
        <v>0</v>
      </c>
    </row>
    <row r="143" spans="1:63" s="12" customFormat="1" ht="22.8" customHeight="1">
      <c r="A143" s="12"/>
      <c r="B143" s="198"/>
      <c r="C143" s="199"/>
      <c r="D143" s="200" t="s">
        <v>69</v>
      </c>
      <c r="E143" s="212" t="s">
        <v>123</v>
      </c>
      <c r="F143" s="212" t="s">
        <v>124</v>
      </c>
      <c r="G143" s="199"/>
      <c r="H143" s="199"/>
      <c r="I143" s="202"/>
      <c r="J143" s="213">
        <f>BK143</f>
        <v>0</v>
      </c>
      <c r="K143" s="199"/>
      <c r="L143" s="204"/>
      <c r="M143" s="205"/>
      <c r="N143" s="206"/>
      <c r="O143" s="206"/>
      <c r="P143" s="207">
        <f>SUM(P144:P151)</f>
        <v>0</v>
      </c>
      <c r="Q143" s="206"/>
      <c r="R143" s="207">
        <f>SUM(R144:R151)</f>
        <v>0</v>
      </c>
      <c r="S143" s="206"/>
      <c r="T143" s="208">
        <f>SUM(T144:T151)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09" t="s">
        <v>121</v>
      </c>
      <c r="AT143" s="210" t="s">
        <v>69</v>
      </c>
      <c r="AU143" s="210" t="s">
        <v>77</v>
      </c>
      <c r="AY143" s="209" t="s">
        <v>122</v>
      </c>
      <c r="BK143" s="211">
        <f>SUM(BK144:BK151)</f>
        <v>0</v>
      </c>
    </row>
    <row r="144" spans="1:65" s="2" customFormat="1" ht="16.5" customHeight="1">
      <c r="A144" s="40"/>
      <c r="B144" s="41"/>
      <c r="C144" s="214" t="s">
        <v>194</v>
      </c>
      <c r="D144" s="214" t="s">
        <v>125</v>
      </c>
      <c r="E144" s="215" t="s">
        <v>293</v>
      </c>
      <c r="F144" s="216" t="s">
        <v>294</v>
      </c>
      <c r="G144" s="217" t="s">
        <v>128</v>
      </c>
      <c r="H144" s="218">
        <v>1</v>
      </c>
      <c r="I144" s="219"/>
      <c r="J144" s="220">
        <f>ROUND(I144*H144,2)</f>
        <v>0</v>
      </c>
      <c r="K144" s="216" t="s">
        <v>19</v>
      </c>
      <c r="L144" s="46"/>
      <c r="M144" s="221" t="s">
        <v>19</v>
      </c>
      <c r="N144" s="222" t="s">
        <v>41</v>
      </c>
      <c r="O144" s="86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130</v>
      </c>
      <c r="AT144" s="225" t="s">
        <v>125</v>
      </c>
      <c r="AU144" s="225" t="s">
        <v>79</v>
      </c>
      <c r="AY144" s="19" t="s">
        <v>122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77</v>
      </c>
      <c r="BK144" s="226">
        <f>ROUND(I144*H144,2)</f>
        <v>0</v>
      </c>
      <c r="BL144" s="19" t="s">
        <v>130</v>
      </c>
      <c r="BM144" s="225" t="s">
        <v>295</v>
      </c>
    </row>
    <row r="145" spans="1:47" s="2" customFormat="1" ht="12">
      <c r="A145" s="40"/>
      <c r="B145" s="41"/>
      <c r="C145" s="42"/>
      <c r="D145" s="227" t="s">
        <v>132</v>
      </c>
      <c r="E145" s="42"/>
      <c r="F145" s="228" t="s">
        <v>294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132</v>
      </c>
      <c r="AU145" s="19" t="s">
        <v>79</v>
      </c>
    </row>
    <row r="146" spans="1:51" s="13" customFormat="1" ht="12">
      <c r="A146" s="13"/>
      <c r="B146" s="234"/>
      <c r="C146" s="235"/>
      <c r="D146" s="227" t="s">
        <v>135</v>
      </c>
      <c r="E146" s="236" t="s">
        <v>19</v>
      </c>
      <c r="F146" s="237" t="s">
        <v>296</v>
      </c>
      <c r="G146" s="235"/>
      <c r="H146" s="236" t="s">
        <v>19</v>
      </c>
      <c r="I146" s="238"/>
      <c r="J146" s="235"/>
      <c r="K146" s="235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135</v>
      </c>
      <c r="AU146" s="243" t="s">
        <v>79</v>
      </c>
      <c r="AV146" s="13" t="s">
        <v>77</v>
      </c>
      <c r="AW146" s="13" t="s">
        <v>32</v>
      </c>
      <c r="AX146" s="13" t="s">
        <v>70</v>
      </c>
      <c r="AY146" s="243" t="s">
        <v>122</v>
      </c>
    </row>
    <row r="147" spans="1:51" s="14" customFormat="1" ht="12">
      <c r="A147" s="14"/>
      <c r="B147" s="244"/>
      <c r="C147" s="245"/>
      <c r="D147" s="227" t="s">
        <v>135</v>
      </c>
      <c r="E147" s="246" t="s">
        <v>19</v>
      </c>
      <c r="F147" s="247" t="s">
        <v>77</v>
      </c>
      <c r="G147" s="245"/>
      <c r="H147" s="248">
        <v>1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135</v>
      </c>
      <c r="AU147" s="254" t="s">
        <v>79</v>
      </c>
      <c r="AV147" s="14" t="s">
        <v>79</v>
      </c>
      <c r="AW147" s="14" t="s">
        <v>32</v>
      </c>
      <c r="AX147" s="14" t="s">
        <v>77</v>
      </c>
      <c r="AY147" s="254" t="s">
        <v>122</v>
      </c>
    </row>
    <row r="148" spans="1:65" s="2" customFormat="1" ht="16.5" customHeight="1">
      <c r="A148" s="40"/>
      <c r="B148" s="41"/>
      <c r="C148" s="214" t="s">
        <v>203</v>
      </c>
      <c r="D148" s="214" t="s">
        <v>125</v>
      </c>
      <c r="E148" s="215" t="s">
        <v>297</v>
      </c>
      <c r="F148" s="216" t="s">
        <v>294</v>
      </c>
      <c r="G148" s="217" t="s">
        <v>128</v>
      </c>
      <c r="H148" s="218">
        <v>1</v>
      </c>
      <c r="I148" s="219"/>
      <c r="J148" s="220">
        <f>ROUND(I148*H148,2)</f>
        <v>0</v>
      </c>
      <c r="K148" s="216" t="s">
        <v>19</v>
      </c>
      <c r="L148" s="46"/>
      <c r="M148" s="221" t="s">
        <v>19</v>
      </c>
      <c r="N148" s="222" t="s">
        <v>41</v>
      </c>
      <c r="O148" s="86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5" t="s">
        <v>130</v>
      </c>
      <c r="AT148" s="225" t="s">
        <v>125</v>
      </c>
      <c r="AU148" s="225" t="s">
        <v>79</v>
      </c>
      <c r="AY148" s="19" t="s">
        <v>122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9" t="s">
        <v>77</v>
      </c>
      <c r="BK148" s="226">
        <f>ROUND(I148*H148,2)</f>
        <v>0</v>
      </c>
      <c r="BL148" s="19" t="s">
        <v>130</v>
      </c>
      <c r="BM148" s="225" t="s">
        <v>298</v>
      </c>
    </row>
    <row r="149" spans="1:47" s="2" customFormat="1" ht="12">
      <c r="A149" s="40"/>
      <c r="B149" s="41"/>
      <c r="C149" s="42"/>
      <c r="D149" s="227" t="s">
        <v>132</v>
      </c>
      <c r="E149" s="42"/>
      <c r="F149" s="228" t="s">
        <v>294</v>
      </c>
      <c r="G149" s="42"/>
      <c r="H149" s="42"/>
      <c r="I149" s="229"/>
      <c r="J149" s="42"/>
      <c r="K149" s="42"/>
      <c r="L149" s="46"/>
      <c r="M149" s="230"/>
      <c r="N149" s="231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132</v>
      </c>
      <c r="AU149" s="19" t="s">
        <v>79</v>
      </c>
    </row>
    <row r="150" spans="1:51" s="13" customFormat="1" ht="12">
      <c r="A150" s="13"/>
      <c r="B150" s="234"/>
      <c r="C150" s="235"/>
      <c r="D150" s="227" t="s">
        <v>135</v>
      </c>
      <c r="E150" s="236" t="s">
        <v>19</v>
      </c>
      <c r="F150" s="237" t="s">
        <v>299</v>
      </c>
      <c r="G150" s="235"/>
      <c r="H150" s="236" t="s">
        <v>19</v>
      </c>
      <c r="I150" s="238"/>
      <c r="J150" s="235"/>
      <c r="K150" s="235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135</v>
      </c>
      <c r="AU150" s="243" t="s">
        <v>79</v>
      </c>
      <c r="AV150" s="13" t="s">
        <v>77</v>
      </c>
      <c r="AW150" s="13" t="s">
        <v>32</v>
      </c>
      <c r="AX150" s="13" t="s">
        <v>70</v>
      </c>
      <c r="AY150" s="243" t="s">
        <v>122</v>
      </c>
    </row>
    <row r="151" spans="1:51" s="14" customFormat="1" ht="12">
      <c r="A151" s="14"/>
      <c r="B151" s="244"/>
      <c r="C151" s="245"/>
      <c r="D151" s="227" t="s">
        <v>135</v>
      </c>
      <c r="E151" s="246" t="s">
        <v>19</v>
      </c>
      <c r="F151" s="247" t="s">
        <v>77</v>
      </c>
      <c r="G151" s="245"/>
      <c r="H151" s="248">
        <v>1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135</v>
      </c>
      <c r="AU151" s="254" t="s">
        <v>79</v>
      </c>
      <c r="AV151" s="14" t="s">
        <v>79</v>
      </c>
      <c r="AW151" s="14" t="s">
        <v>32</v>
      </c>
      <c r="AX151" s="14" t="s">
        <v>77</v>
      </c>
      <c r="AY151" s="254" t="s">
        <v>122</v>
      </c>
    </row>
    <row r="152" spans="1:63" s="12" customFormat="1" ht="22.8" customHeight="1">
      <c r="A152" s="12"/>
      <c r="B152" s="198"/>
      <c r="C152" s="199"/>
      <c r="D152" s="200" t="s">
        <v>69</v>
      </c>
      <c r="E152" s="212" t="s">
        <v>300</v>
      </c>
      <c r="F152" s="212" t="s">
        <v>301</v>
      </c>
      <c r="G152" s="199"/>
      <c r="H152" s="199"/>
      <c r="I152" s="202"/>
      <c r="J152" s="213">
        <f>BK152</f>
        <v>0</v>
      </c>
      <c r="K152" s="199"/>
      <c r="L152" s="204"/>
      <c r="M152" s="205"/>
      <c r="N152" s="206"/>
      <c r="O152" s="206"/>
      <c r="P152" s="207">
        <f>SUM(P153:P158)</f>
        <v>0</v>
      </c>
      <c r="Q152" s="206"/>
      <c r="R152" s="207">
        <f>SUM(R153:R158)</f>
        <v>0</v>
      </c>
      <c r="S152" s="206"/>
      <c r="T152" s="208">
        <f>SUM(T153:T158)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9" t="s">
        <v>121</v>
      </c>
      <c r="AT152" s="210" t="s">
        <v>69</v>
      </c>
      <c r="AU152" s="210" t="s">
        <v>77</v>
      </c>
      <c r="AY152" s="209" t="s">
        <v>122</v>
      </c>
      <c r="BK152" s="211">
        <f>SUM(BK153:BK158)</f>
        <v>0</v>
      </c>
    </row>
    <row r="153" spans="1:65" s="2" customFormat="1" ht="16.5" customHeight="1">
      <c r="A153" s="40"/>
      <c r="B153" s="41"/>
      <c r="C153" s="214" t="s">
        <v>302</v>
      </c>
      <c r="D153" s="214" t="s">
        <v>125</v>
      </c>
      <c r="E153" s="215" t="s">
        <v>303</v>
      </c>
      <c r="F153" s="216" t="s">
        <v>304</v>
      </c>
      <c r="G153" s="217" t="s">
        <v>128</v>
      </c>
      <c r="H153" s="218">
        <v>1</v>
      </c>
      <c r="I153" s="219"/>
      <c r="J153" s="220">
        <f>ROUND(I153*H153,2)</f>
        <v>0</v>
      </c>
      <c r="K153" s="216" t="s">
        <v>129</v>
      </c>
      <c r="L153" s="46"/>
      <c r="M153" s="221" t="s">
        <v>19</v>
      </c>
      <c r="N153" s="222" t="s">
        <v>41</v>
      </c>
      <c r="O153" s="86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5" t="s">
        <v>130</v>
      </c>
      <c r="AT153" s="225" t="s">
        <v>125</v>
      </c>
      <c r="AU153" s="225" t="s">
        <v>79</v>
      </c>
      <c r="AY153" s="19" t="s">
        <v>122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9" t="s">
        <v>77</v>
      </c>
      <c r="BK153" s="226">
        <f>ROUND(I153*H153,2)</f>
        <v>0</v>
      </c>
      <c r="BL153" s="19" t="s">
        <v>130</v>
      </c>
      <c r="BM153" s="225" t="s">
        <v>305</v>
      </c>
    </row>
    <row r="154" spans="1:47" s="2" customFormat="1" ht="12">
      <c r="A154" s="40"/>
      <c r="B154" s="41"/>
      <c r="C154" s="42"/>
      <c r="D154" s="227" t="s">
        <v>132</v>
      </c>
      <c r="E154" s="42"/>
      <c r="F154" s="228" t="s">
        <v>304</v>
      </c>
      <c r="G154" s="42"/>
      <c r="H154" s="42"/>
      <c r="I154" s="229"/>
      <c r="J154" s="42"/>
      <c r="K154" s="42"/>
      <c r="L154" s="46"/>
      <c r="M154" s="230"/>
      <c r="N154" s="231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132</v>
      </c>
      <c r="AU154" s="19" t="s">
        <v>79</v>
      </c>
    </row>
    <row r="155" spans="1:47" s="2" customFormat="1" ht="12">
      <c r="A155" s="40"/>
      <c r="B155" s="41"/>
      <c r="C155" s="42"/>
      <c r="D155" s="232" t="s">
        <v>133</v>
      </c>
      <c r="E155" s="42"/>
      <c r="F155" s="233" t="s">
        <v>306</v>
      </c>
      <c r="G155" s="42"/>
      <c r="H155" s="42"/>
      <c r="I155" s="229"/>
      <c r="J155" s="42"/>
      <c r="K155" s="42"/>
      <c r="L155" s="46"/>
      <c r="M155" s="230"/>
      <c r="N155" s="231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133</v>
      </c>
      <c r="AU155" s="19" t="s">
        <v>79</v>
      </c>
    </row>
    <row r="156" spans="1:51" s="13" customFormat="1" ht="12">
      <c r="A156" s="13"/>
      <c r="B156" s="234"/>
      <c r="C156" s="235"/>
      <c r="D156" s="227" t="s">
        <v>135</v>
      </c>
      <c r="E156" s="236" t="s">
        <v>19</v>
      </c>
      <c r="F156" s="237" t="s">
        <v>307</v>
      </c>
      <c r="G156" s="235"/>
      <c r="H156" s="236" t="s">
        <v>19</v>
      </c>
      <c r="I156" s="238"/>
      <c r="J156" s="235"/>
      <c r="K156" s="235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135</v>
      </c>
      <c r="AU156" s="243" t="s">
        <v>79</v>
      </c>
      <c r="AV156" s="13" t="s">
        <v>77</v>
      </c>
      <c r="AW156" s="13" t="s">
        <v>32</v>
      </c>
      <c r="AX156" s="13" t="s">
        <v>70</v>
      </c>
      <c r="AY156" s="243" t="s">
        <v>122</v>
      </c>
    </row>
    <row r="157" spans="1:51" s="13" customFormat="1" ht="12">
      <c r="A157" s="13"/>
      <c r="B157" s="234"/>
      <c r="C157" s="235"/>
      <c r="D157" s="227" t="s">
        <v>135</v>
      </c>
      <c r="E157" s="236" t="s">
        <v>19</v>
      </c>
      <c r="F157" s="237" t="s">
        <v>308</v>
      </c>
      <c r="G157" s="235"/>
      <c r="H157" s="236" t="s">
        <v>19</v>
      </c>
      <c r="I157" s="238"/>
      <c r="J157" s="235"/>
      <c r="K157" s="235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135</v>
      </c>
      <c r="AU157" s="243" t="s">
        <v>79</v>
      </c>
      <c r="AV157" s="13" t="s">
        <v>77</v>
      </c>
      <c r="AW157" s="13" t="s">
        <v>32</v>
      </c>
      <c r="AX157" s="13" t="s">
        <v>70</v>
      </c>
      <c r="AY157" s="243" t="s">
        <v>122</v>
      </c>
    </row>
    <row r="158" spans="1:51" s="14" customFormat="1" ht="12">
      <c r="A158" s="14"/>
      <c r="B158" s="244"/>
      <c r="C158" s="245"/>
      <c r="D158" s="227" t="s">
        <v>135</v>
      </c>
      <c r="E158" s="246" t="s">
        <v>19</v>
      </c>
      <c r="F158" s="247" t="s">
        <v>77</v>
      </c>
      <c r="G158" s="245"/>
      <c r="H158" s="248">
        <v>1</v>
      </c>
      <c r="I158" s="249"/>
      <c r="J158" s="245"/>
      <c r="K158" s="245"/>
      <c r="L158" s="250"/>
      <c r="M158" s="255"/>
      <c r="N158" s="256"/>
      <c r="O158" s="256"/>
      <c r="P158" s="256"/>
      <c r="Q158" s="256"/>
      <c r="R158" s="256"/>
      <c r="S158" s="256"/>
      <c r="T158" s="257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4" t="s">
        <v>135</v>
      </c>
      <c r="AU158" s="254" t="s">
        <v>79</v>
      </c>
      <c r="AV158" s="14" t="s">
        <v>79</v>
      </c>
      <c r="AW158" s="14" t="s">
        <v>32</v>
      </c>
      <c r="AX158" s="14" t="s">
        <v>77</v>
      </c>
      <c r="AY158" s="254" t="s">
        <v>122</v>
      </c>
    </row>
    <row r="159" spans="1:31" s="2" customFormat="1" ht="6.95" customHeight="1">
      <c r="A159" s="40"/>
      <c r="B159" s="61"/>
      <c r="C159" s="62"/>
      <c r="D159" s="62"/>
      <c r="E159" s="62"/>
      <c r="F159" s="62"/>
      <c r="G159" s="62"/>
      <c r="H159" s="62"/>
      <c r="I159" s="62"/>
      <c r="J159" s="62"/>
      <c r="K159" s="62"/>
      <c r="L159" s="46"/>
      <c r="M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</row>
  </sheetData>
  <sheetProtection password="CC35" sheet="1" objects="1" scenarios="1" formatColumns="0" formatRows="0" autoFilter="0"/>
  <autoFilter ref="C91:K15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hyperlinks>
    <hyperlink ref="F97" r:id="rId1" display="https://podminky.urs.cz/item/CS_URS_2022_02/572241111"/>
    <hyperlink ref="F102" r:id="rId2" display="https://podminky.urs.cz/item/CS_URS_2022_02/572241112"/>
    <hyperlink ref="F108" r:id="rId3" display="https://podminky.urs.cz/item/CS_URS_2022_02/913121111"/>
    <hyperlink ref="F115" r:id="rId4" display="https://podminky.urs.cz/item/CS_URS_2022_02/913121112"/>
    <hyperlink ref="F119" r:id="rId5" display="https://podminky.urs.cz/item/CS_URS_2022_02/913121211"/>
    <hyperlink ref="F123" r:id="rId6" display="https://podminky.urs.cz/item/CS_URS_2022_02/913121212"/>
    <hyperlink ref="F127" r:id="rId7" display="https://podminky.urs.cz/item/CS_URS_2022_02/913221111"/>
    <hyperlink ref="F130" r:id="rId8" display="https://podminky.urs.cz/item/CS_URS_2022_02/913221211"/>
    <hyperlink ref="F134" r:id="rId9" display="https://podminky.urs.cz/item/CS_URS_2022_02/913921131"/>
    <hyperlink ref="F141" r:id="rId10" display="https://podminky.urs.cz/item/CS_URS_2022_02/998225111"/>
    <hyperlink ref="F155" r:id="rId11" display="https://podminky.urs.cz/item/CS_URS_2022_02/0721030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79</v>
      </c>
    </row>
    <row r="4" spans="2:46" s="1" customFormat="1" ht="24.95" customHeight="1">
      <c r="B4" s="22"/>
      <c r="D4" s="142" t="s">
        <v>91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Rekonstrukce mostu ev.č. 182-002 - Líšina</v>
      </c>
      <c r="F7" s="144"/>
      <c r="G7" s="144"/>
      <c r="H7" s="144"/>
      <c r="L7" s="22"/>
    </row>
    <row r="8" spans="2:12" s="1" customFormat="1" ht="12" customHeight="1">
      <c r="B8" s="22"/>
      <c r="D8" s="144" t="s">
        <v>92</v>
      </c>
      <c r="L8" s="22"/>
    </row>
    <row r="9" spans="1:31" s="2" customFormat="1" ht="16.5" customHeight="1">
      <c r="A9" s="40"/>
      <c r="B9" s="46"/>
      <c r="C9" s="40"/>
      <c r="D9" s="40"/>
      <c r="E9" s="145" t="s">
        <v>309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94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309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20. 10. 2022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tr">
        <f>IF('Rekapitulace stavby'!AN10="","",'Rekapitulace stavby'!AN10)</f>
        <v/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tr">
        <f>IF('Rekapitulace stavby'!E11="","",'Rekapitulace stavby'!E11)</f>
        <v xml:space="preserve"> </v>
      </c>
      <c r="F17" s="40"/>
      <c r="G17" s="40"/>
      <c r="H17" s="40"/>
      <c r="I17" s="144" t="s">
        <v>28</v>
      </c>
      <c r="J17" s="135" t="str">
        <f>IF('Rekapitulace stavby'!AN11="","",'Rekapitulace stavby'!AN11)</f>
        <v/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tr">
        <f>IF('Rekapitulace stavby'!AN16="","",'Rekapitulace stavby'!AN16)</f>
        <v/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tr">
        <f>IF('Rekapitulace stavby'!E17="","",'Rekapitulace stavby'!E17)</f>
        <v xml:space="preserve"> </v>
      </c>
      <c r="F23" s="40"/>
      <c r="G23" s="40"/>
      <c r="H23" s="40"/>
      <c r="I23" s="144" t="s">
        <v>28</v>
      </c>
      <c r="J23" s="135" t="str">
        <f>IF('Rekapitulace stavby'!AN17="","",'Rekapitulace stavby'!AN17)</f>
        <v/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33</v>
      </c>
      <c r="E25" s="40"/>
      <c r="F25" s="40"/>
      <c r="G25" s="40"/>
      <c r="H25" s="40"/>
      <c r="I25" s="144" t="s">
        <v>26</v>
      </c>
      <c r="J25" s="135" t="str">
        <f>IF('Rekapitulace stavby'!AN19="","",'Rekapitulace stavby'!AN19)</f>
        <v/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4" t="s">
        <v>28</v>
      </c>
      <c r="J26" s="135" t="str">
        <f>IF('Rekapitulace stavby'!AN20="","",'Rekapitulace stavby'!AN20)</f>
        <v/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34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36</v>
      </c>
      <c r="E32" s="40"/>
      <c r="F32" s="40"/>
      <c r="G32" s="40"/>
      <c r="H32" s="40"/>
      <c r="I32" s="40"/>
      <c r="J32" s="155">
        <f>ROUND(J99,2)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38</v>
      </c>
      <c r="G34" s="40"/>
      <c r="H34" s="40"/>
      <c r="I34" s="156" t="s">
        <v>37</v>
      </c>
      <c r="J34" s="156" t="s">
        <v>39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40</v>
      </c>
      <c r="E35" s="144" t="s">
        <v>41</v>
      </c>
      <c r="F35" s="158">
        <f>ROUND((SUM(BE99:BE961)),2)</f>
        <v>0</v>
      </c>
      <c r="G35" s="40"/>
      <c r="H35" s="40"/>
      <c r="I35" s="159">
        <v>0.21</v>
      </c>
      <c r="J35" s="158">
        <f>ROUND(((SUM(BE99:BE961))*I35),2)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42</v>
      </c>
      <c r="F36" s="158">
        <f>ROUND((SUM(BF99:BF961)),2)</f>
        <v>0</v>
      </c>
      <c r="G36" s="40"/>
      <c r="H36" s="40"/>
      <c r="I36" s="159">
        <v>0.15</v>
      </c>
      <c r="J36" s="158">
        <f>ROUND(((SUM(BF99:BF961))*I36),2)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43</v>
      </c>
      <c r="F37" s="158">
        <f>ROUND((SUM(BG99:BG961)),2)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44</v>
      </c>
      <c r="F38" s="158">
        <f>ROUND((SUM(BH99:BH961)),2)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45</v>
      </c>
      <c r="F39" s="158">
        <f>ROUND((SUM(BI99:BI961)),2)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46</v>
      </c>
      <c r="E41" s="162"/>
      <c r="F41" s="162"/>
      <c r="G41" s="163" t="s">
        <v>47</v>
      </c>
      <c r="H41" s="164" t="s">
        <v>48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97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Rekonstrukce mostu ev.č. 182-002 - Líšina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92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309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94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SO 201 - Most ev. č. 182-002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Líšina</v>
      </c>
      <c r="G56" s="42"/>
      <c r="H56" s="42"/>
      <c r="I56" s="34" t="s">
        <v>23</v>
      </c>
      <c r="J56" s="74" t="str">
        <f>IF(J14="","",J14)</f>
        <v>20. 10. 2022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 xml:space="preserve"> </v>
      </c>
      <c r="G58" s="42"/>
      <c r="H58" s="42"/>
      <c r="I58" s="34" t="s">
        <v>31</v>
      </c>
      <c r="J58" s="38" t="str">
        <f>E23</f>
        <v xml:space="preserve"> 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33</v>
      </c>
      <c r="J59" s="38" t="str">
        <f>E26</f>
        <v xml:space="preserve"> 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98</v>
      </c>
      <c r="D61" s="173"/>
      <c r="E61" s="173"/>
      <c r="F61" s="173"/>
      <c r="G61" s="173"/>
      <c r="H61" s="173"/>
      <c r="I61" s="173"/>
      <c r="J61" s="174" t="s">
        <v>99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68</v>
      </c>
      <c r="D63" s="42"/>
      <c r="E63" s="42"/>
      <c r="F63" s="42"/>
      <c r="G63" s="42"/>
      <c r="H63" s="42"/>
      <c r="I63" s="42"/>
      <c r="J63" s="104">
        <f>J99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100</v>
      </c>
    </row>
    <row r="64" spans="1:31" s="9" customFormat="1" ht="24.95" customHeight="1">
      <c r="A64" s="9"/>
      <c r="B64" s="176"/>
      <c r="C64" s="177"/>
      <c r="D64" s="178" t="s">
        <v>215</v>
      </c>
      <c r="E64" s="179"/>
      <c r="F64" s="179"/>
      <c r="G64" s="179"/>
      <c r="H64" s="179"/>
      <c r="I64" s="179"/>
      <c r="J64" s="180">
        <f>J100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102</v>
      </c>
      <c r="E65" s="184"/>
      <c r="F65" s="184"/>
      <c r="G65" s="184"/>
      <c r="H65" s="184"/>
      <c r="I65" s="184"/>
      <c r="J65" s="185">
        <f>J101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104</v>
      </c>
      <c r="E66" s="184"/>
      <c r="F66" s="184"/>
      <c r="G66" s="184"/>
      <c r="H66" s="184"/>
      <c r="I66" s="184"/>
      <c r="J66" s="185">
        <f>J110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310</v>
      </c>
      <c r="E67" s="184"/>
      <c r="F67" s="184"/>
      <c r="G67" s="184"/>
      <c r="H67" s="184"/>
      <c r="I67" s="184"/>
      <c r="J67" s="185">
        <f>J120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311</v>
      </c>
      <c r="E68" s="184"/>
      <c r="F68" s="184"/>
      <c r="G68" s="184"/>
      <c r="H68" s="184"/>
      <c r="I68" s="184"/>
      <c r="J68" s="185">
        <f>J292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312</v>
      </c>
      <c r="E69" s="184"/>
      <c r="F69" s="184"/>
      <c r="G69" s="184"/>
      <c r="H69" s="184"/>
      <c r="I69" s="184"/>
      <c r="J69" s="185">
        <f>J323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313</v>
      </c>
      <c r="E70" s="184"/>
      <c r="F70" s="184"/>
      <c r="G70" s="184"/>
      <c r="H70" s="184"/>
      <c r="I70" s="184"/>
      <c r="J70" s="185">
        <f>J439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216</v>
      </c>
      <c r="E71" s="184"/>
      <c r="F71" s="184"/>
      <c r="G71" s="184"/>
      <c r="H71" s="184"/>
      <c r="I71" s="184"/>
      <c r="J71" s="185">
        <f>J522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314</v>
      </c>
      <c r="E72" s="184"/>
      <c r="F72" s="184"/>
      <c r="G72" s="184"/>
      <c r="H72" s="184"/>
      <c r="I72" s="184"/>
      <c r="J72" s="185">
        <f>J590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217</v>
      </c>
      <c r="E73" s="184"/>
      <c r="F73" s="184"/>
      <c r="G73" s="184"/>
      <c r="H73" s="184"/>
      <c r="I73" s="184"/>
      <c r="J73" s="185">
        <f>J609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7"/>
      <c r="D74" s="183" t="s">
        <v>315</v>
      </c>
      <c r="E74" s="184"/>
      <c r="F74" s="184"/>
      <c r="G74" s="184"/>
      <c r="H74" s="184"/>
      <c r="I74" s="184"/>
      <c r="J74" s="185">
        <f>J810</f>
        <v>0</v>
      </c>
      <c r="K74" s="127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7"/>
      <c r="D75" s="183" t="s">
        <v>218</v>
      </c>
      <c r="E75" s="184"/>
      <c r="F75" s="184"/>
      <c r="G75" s="184"/>
      <c r="H75" s="184"/>
      <c r="I75" s="184"/>
      <c r="J75" s="185">
        <f>J867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76"/>
      <c r="C76" s="177"/>
      <c r="D76" s="178" t="s">
        <v>316</v>
      </c>
      <c r="E76" s="179"/>
      <c r="F76" s="179"/>
      <c r="G76" s="179"/>
      <c r="H76" s="179"/>
      <c r="I76" s="179"/>
      <c r="J76" s="180">
        <f>J871</f>
        <v>0</v>
      </c>
      <c r="K76" s="177"/>
      <c r="L76" s="181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0" customFormat="1" ht="19.9" customHeight="1">
      <c r="A77" s="10"/>
      <c r="B77" s="182"/>
      <c r="C77" s="127"/>
      <c r="D77" s="183" t="s">
        <v>317</v>
      </c>
      <c r="E77" s="184"/>
      <c r="F77" s="184"/>
      <c r="G77" s="184"/>
      <c r="H77" s="184"/>
      <c r="I77" s="184"/>
      <c r="J77" s="185">
        <f>J872</f>
        <v>0</v>
      </c>
      <c r="K77" s="127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3" spans="1:31" s="2" customFormat="1" ht="6.95" customHeight="1">
      <c r="A83" s="40"/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4.95" customHeight="1">
      <c r="A84" s="40"/>
      <c r="B84" s="41"/>
      <c r="C84" s="25" t="s">
        <v>106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16</v>
      </c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171" t="str">
        <f>E7</f>
        <v>Rekonstrukce mostu ev.č. 182-002 - Líšina</v>
      </c>
      <c r="F87" s="34"/>
      <c r="G87" s="34"/>
      <c r="H87" s="34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2:12" s="1" customFormat="1" ht="12" customHeight="1">
      <c r="B88" s="23"/>
      <c r="C88" s="34" t="s">
        <v>92</v>
      </c>
      <c r="D88" s="24"/>
      <c r="E88" s="24"/>
      <c r="F88" s="24"/>
      <c r="G88" s="24"/>
      <c r="H88" s="24"/>
      <c r="I88" s="24"/>
      <c r="J88" s="24"/>
      <c r="K88" s="24"/>
      <c r="L88" s="22"/>
    </row>
    <row r="89" spans="1:31" s="2" customFormat="1" ht="16.5" customHeight="1">
      <c r="A89" s="40"/>
      <c r="B89" s="41"/>
      <c r="C89" s="42"/>
      <c r="D89" s="42"/>
      <c r="E89" s="171" t="s">
        <v>309</v>
      </c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94</v>
      </c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1" t="str">
        <f>E11</f>
        <v>SO 201 - Most ev. č. 182-002</v>
      </c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21</v>
      </c>
      <c r="D93" s="42"/>
      <c r="E93" s="42"/>
      <c r="F93" s="29" t="str">
        <f>F14</f>
        <v>Líšina</v>
      </c>
      <c r="G93" s="42"/>
      <c r="H93" s="42"/>
      <c r="I93" s="34" t="s">
        <v>23</v>
      </c>
      <c r="J93" s="74" t="str">
        <f>IF(J14="","",J14)</f>
        <v>20. 10. 2022</v>
      </c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25</v>
      </c>
      <c r="D95" s="42"/>
      <c r="E95" s="42"/>
      <c r="F95" s="29" t="str">
        <f>E17</f>
        <v xml:space="preserve"> </v>
      </c>
      <c r="G95" s="42"/>
      <c r="H95" s="42"/>
      <c r="I95" s="34" t="s">
        <v>31</v>
      </c>
      <c r="J95" s="38" t="str">
        <f>E23</f>
        <v xml:space="preserve"> </v>
      </c>
      <c r="K95" s="42"/>
      <c r="L95" s="14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4" t="s">
        <v>29</v>
      </c>
      <c r="D96" s="42"/>
      <c r="E96" s="42"/>
      <c r="F96" s="29" t="str">
        <f>IF(E20="","",E20)</f>
        <v>Vyplň údaj</v>
      </c>
      <c r="G96" s="42"/>
      <c r="H96" s="42"/>
      <c r="I96" s="34" t="s">
        <v>33</v>
      </c>
      <c r="J96" s="38" t="str">
        <f>E26</f>
        <v xml:space="preserve"> </v>
      </c>
      <c r="K96" s="42"/>
      <c r="L96" s="14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4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11" customFormat="1" ht="29.25" customHeight="1">
      <c r="A98" s="187"/>
      <c r="B98" s="188"/>
      <c r="C98" s="189" t="s">
        <v>107</v>
      </c>
      <c r="D98" s="190" t="s">
        <v>55</v>
      </c>
      <c r="E98" s="190" t="s">
        <v>51</v>
      </c>
      <c r="F98" s="190" t="s">
        <v>52</v>
      </c>
      <c r="G98" s="190" t="s">
        <v>108</v>
      </c>
      <c r="H98" s="190" t="s">
        <v>109</v>
      </c>
      <c r="I98" s="190" t="s">
        <v>110</v>
      </c>
      <c r="J98" s="190" t="s">
        <v>99</v>
      </c>
      <c r="K98" s="191" t="s">
        <v>111</v>
      </c>
      <c r="L98" s="192"/>
      <c r="M98" s="94" t="s">
        <v>19</v>
      </c>
      <c r="N98" s="95" t="s">
        <v>40</v>
      </c>
      <c r="O98" s="95" t="s">
        <v>112</v>
      </c>
      <c r="P98" s="95" t="s">
        <v>113</v>
      </c>
      <c r="Q98" s="95" t="s">
        <v>114</v>
      </c>
      <c r="R98" s="95" t="s">
        <v>115</v>
      </c>
      <c r="S98" s="95" t="s">
        <v>116</v>
      </c>
      <c r="T98" s="96" t="s">
        <v>117</v>
      </c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</row>
    <row r="99" spans="1:63" s="2" customFormat="1" ht="22.8" customHeight="1">
      <c r="A99" s="40"/>
      <c r="B99" s="41"/>
      <c r="C99" s="101" t="s">
        <v>118</v>
      </c>
      <c r="D99" s="42"/>
      <c r="E99" s="42"/>
      <c r="F99" s="42"/>
      <c r="G99" s="42"/>
      <c r="H99" s="42"/>
      <c r="I99" s="42"/>
      <c r="J99" s="193">
        <f>BK99</f>
        <v>0</v>
      </c>
      <c r="K99" s="42"/>
      <c r="L99" s="46"/>
      <c r="M99" s="97"/>
      <c r="N99" s="194"/>
      <c r="O99" s="98"/>
      <c r="P99" s="195">
        <f>P100+P871</f>
        <v>0</v>
      </c>
      <c r="Q99" s="98"/>
      <c r="R99" s="195">
        <f>R100+R871</f>
        <v>793.3533700999999</v>
      </c>
      <c r="S99" s="98"/>
      <c r="T99" s="196">
        <f>T100+T871</f>
        <v>655.803831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69</v>
      </c>
      <c r="AU99" s="19" t="s">
        <v>100</v>
      </c>
      <c r="BK99" s="197">
        <f>BK100+BK871</f>
        <v>0</v>
      </c>
    </row>
    <row r="100" spans="1:63" s="12" customFormat="1" ht="25.9" customHeight="1">
      <c r="A100" s="12"/>
      <c r="B100" s="198"/>
      <c r="C100" s="199"/>
      <c r="D100" s="200" t="s">
        <v>69</v>
      </c>
      <c r="E100" s="201" t="s">
        <v>220</v>
      </c>
      <c r="F100" s="201" t="s">
        <v>221</v>
      </c>
      <c r="G100" s="199"/>
      <c r="H100" s="199"/>
      <c r="I100" s="202"/>
      <c r="J100" s="203">
        <f>BK100</f>
        <v>0</v>
      </c>
      <c r="K100" s="199"/>
      <c r="L100" s="204"/>
      <c r="M100" s="205"/>
      <c r="N100" s="206"/>
      <c r="O100" s="206"/>
      <c r="P100" s="207">
        <f>P101+P110+P120+P292+P323+P439+P522+P590+P609+P810+P867</f>
        <v>0</v>
      </c>
      <c r="Q100" s="206"/>
      <c r="R100" s="207">
        <f>R101+R110+R120+R292+R323+R439+R522+R590+R609+R810+R867</f>
        <v>792.7287965999999</v>
      </c>
      <c r="S100" s="206"/>
      <c r="T100" s="208">
        <f>T101+T110+T120+T292+T323+T439+T522+T590+T609+T810+T867</f>
        <v>655.803831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9" t="s">
        <v>77</v>
      </c>
      <c r="AT100" s="210" t="s">
        <v>69</v>
      </c>
      <c r="AU100" s="210" t="s">
        <v>70</v>
      </c>
      <c r="AY100" s="209" t="s">
        <v>122</v>
      </c>
      <c r="BK100" s="211">
        <f>BK101+BK110+BK120+BK292+BK323+BK439+BK522+BK590+BK609+BK810+BK867</f>
        <v>0</v>
      </c>
    </row>
    <row r="101" spans="1:63" s="12" customFormat="1" ht="22.8" customHeight="1">
      <c r="A101" s="12"/>
      <c r="B101" s="198"/>
      <c r="C101" s="199"/>
      <c r="D101" s="200" t="s">
        <v>69</v>
      </c>
      <c r="E101" s="212" t="s">
        <v>123</v>
      </c>
      <c r="F101" s="212" t="s">
        <v>124</v>
      </c>
      <c r="G101" s="199"/>
      <c r="H101" s="199"/>
      <c r="I101" s="202"/>
      <c r="J101" s="213">
        <f>BK101</f>
        <v>0</v>
      </c>
      <c r="K101" s="199"/>
      <c r="L101" s="204"/>
      <c r="M101" s="205"/>
      <c r="N101" s="206"/>
      <c r="O101" s="206"/>
      <c r="P101" s="207">
        <f>SUM(P102:P109)</f>
        <v>0</v>
      </c>
      <c r="Q101" s="206"/>
      <c r="R101" s="207">
        <f>SUM(R102:R109)</f>
        <v>0</v>
      </c>
      <c r="S101" s="206"/>
      <c r="T101" s="208">
        <f>SUM(T102:T109)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9" t="s">
        <v>121</v>
      </c>
      <c r="AT101" s="210" t="s">
        <v>69</v>
      </c>
      <c r="AU101" s="210" t="s">
        <v>77</v>
      </c>
      <c r="AY101" s="209" t="s">
        <v>122</v>
      </c>
      <c r="BK101" s="211">
        <f>SUM(BK102:BK109)</f>
        <v>0</v>
      </c>
    </row>
    <row r="102" spans="1:65" s="2" customFormat="1" ht="16.5" customHeight="1">
      <c r="A102" s="40"/>
      <c r="B102" s="41"/>
      <c r="C102" s="214" t="s">
        <v>77</v>
      </c>
      <c r="D102" s="214" t="s">
        <v>125</v>
      </c>
      <c r="E102" s="215" t="s">
        <v>318</v>
      </c>
      <c r="F102" s="216" t="s">
        <v>294</v>
      </c>
      <c r="G102" s="217" t="s">
        <v>128</v>
      </c>
      <c r="H102" s="218">
        <v>1</v>
      </c>
      <c r="I102" s="219"/>
      <c r="J102" s="220">
        <f>ROUND(I102*H102,2)</f>
        <v>0</v>
      </c>
      <c r="K102" s="216" t="s">
        <v>129</v>
      </c>
      <c r="L102" s="46"/>
      <c r="M102" s="221" t="s">
        <v>19</v>
      </c>
      <c r="N102" s="222" t="s">
        <v>41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130</v>
      </c>
      <c r="AT102" s="225" t="s">
        <v>125</v>
      </c>
      <c r="AU102" s="225" t="s">
        <v>79</v>
      </c>
      <c r="AY102" s="19" t="s">
        <v>122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77</v>
      </c>
      <c r="BK102" s="226">
        <f>ROUND(I102*H102,2)</f>
        <v>0</v>
      </c>
      <c r="BL102" s="19" t="s">
        <v>130</v>
      </c>
      <c r="BM102" s="225" t="s">
        <v>319</v>
      </c>
    </row>
    <row r="103" spans="1:47" s="2" customFormat="1" ht="12">
      <c r="A103" s="40"/>
      <c r="B103" s="41"/>
      <c r="C103" s="42"/>
      <c r="D103" s="227" t="s">
        <v>132</v>
      </c>
      <c r="E103" s="42"/>
      <c r="F103" s="228" t="s">
        <v>294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132</v>
      </c>
      <c r="AU103" s="19" t="s">
        <v>79</v>
      </c>
    </row>
    <row r="104" spans="1:47" s="2" customFormat="1" ht="12">
      <c r="A104" s="40"/>
      <c r="B104" s="41"/>
      <c r="C104" s="42"/>
      <c r="D104" s="232" t="s">
        <v>133</v>
      </c>
      <c r="E104" s="42"/>
      <c r="F104" s="233" t="s">
        <v>320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133</v>
      </c>
      <c r="AU104" s="19" t="s">
        <v>79</v>
      </c>
    </row>
    <row r="105" spans="1:51" s="14" customFormat="1" ht="12">
      <c r="A105" s="14"/>
      <c r="B105" s="244"/>
      <c r="C105" s="245"/>
      <c r="D105" s="227" t="s">
        <v>135</v>
      </c>
      <c r="E105" s="246" t="s">
        <v>19</v>
      </c>
      <c r="F105" s="247" t="s">
        <v>321</v>
      </c>
      <c r="G105" s="245"/>
      <c r="H105" s="248">
        <v>1</v>
      </c>
      <c r="I105" s="249"/>
      <c r="J105" s="245"/>
      <c r="K105" s="245"/>
      <c r="L105" s="250"/>
      <c r="M105" s="251"/>
      <c r="N105" s="252"/>
      <c r="O105" s="252"/>
      <c r="P105" s="252"/>
      <c r="Q105" s="252"/>
      <c r="R105" s="252"/>
      <c r="S105" s="252"/>
      <c r="T105" s="253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4" t="s">
        <v>135</v>
      </c>
      <c r="AU105" s="254" t="s">
        <v>79</v>
      </c>
      <c r="AV105" s="14" t="s">
        <v>79</v>
      </c>
      <c r="AW105" s="14" t="s">
        <v>32</v>
      </c>
      <c r="AX105" s="14" t="s">
        <v>77</v>
      </c>
      <c r="AY105" s="254" t="s">
        <v>122</v>
      </c>
    </row>
    <row r="106" spans="1:65" s="2" customFormat="1" ht="16.5" customHeight="1">
      <c r="A106" s="40"/>
      <c r="B106" s="41"/>
      <c r="C106" s="214" t="s">
        <v>79</v>
      </c>
      <c r="D106" s="214" t="s">
        <v>125</v>
      </c>
      <c r="E106" s="215" t="s">
        <v>322</v>
      </c>
      <c r="F106" s="216" t="s">
        <v>294</v>
      </c>
      <c r="G106" s="217" t="s">
        <v>128</v>
      </c>
      <c r="H106" s="218">
        <v>1</v>
      </c>
      <c r="I106" s="219"/>
      <c r="J106" s="220">
        <f>ROUND(I106*H106,2)</f>
        <v>0</v>
      </c>
      <c r="K106" s="216" t="s">
        <v>129</v>
      </c>
      <c r="L106" s="46"/>
      <c r="M106" s="221" t="s">
        <v>19</v>
      </c>
      <c r="N106" s="222" t="s">
        <v>41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130</v>
      </c>
      <c r="AT106" s="225" t="s">
        <v>125</v>
      </c>
      <c r="AU106" s="225" t="s">
        <v>79</v>
      </c>
      <c r="AY106" s="19" t="s">
        <v>122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77</v>
      </c>
      <c r="BK106" s="226">
        <f>ROUND(I106*H106,2)</f>
        <v>0</v>
      </c>
      <c r="BL106" s="19" t="s">
        <v>130</v>
      </c>
      <c r="BM106" s="225" t="s">
        <v>323</v>
      </c>
    </row>
    <row r="107" spans="1:47" s="2" customFormat="1" ht="12">
      <c r="A107" s="40"/>
      <c r="B107" s="41"/>
      <c r="C107" s="42"/>
      <c r="D107" s="227" t="s">
        <v>132</v>
      </c>
      <c r="E107" s="42"/>
      <c r="F107" s="228" t="s">
        <v>294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132</v>
      </c>
      <c r="AU107" s="19" t="s">
        <v>79</v>
      </c>
    </row>
    <row r="108" spans="1:47" s="2" customFormat="1" ht="12">
      <c r="A108" s="40"/>
      <c r="B108" s="41"/>
      <c r="C108" s="42"/>
      <c r="D108" s="232" t="s">
        <v>133</v>
      </c>
      <c r="E108" s="42"/>
      <c r="F108" s="233" t="s">
        <v>324</v>
      </c>
      <c r="G108" s="42"/>
      <c r="H108" s="42"/>
      <c r="I108" s="229"/>
      <c r="J108" s="42"/>
      <c r="K108" s="42"/>
      <c r="L108" s="46"/>
      <c r="M108" s="230"/>
      <c r="N108" s="231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133</v>
      </c>
      <c r="AU108" s="19" t="s">
        <v>79</v>
      </c>
    </row>
    <row r="109" spans="1:51" s="14" customFormat="1" ht="12">
      <c r="A109" s="14"/>
      <c r="B109" s="244"/>
      <c r="C109" s="245"/>
      <c r="D109" s="227" t="s">
        <v>135</v>
      </c>
      <c r="E109" s="246" t="s">
        <v>19</v>
      </c>
      <c r="F109" s="247" t="s">
        <v>325</v>
      </c>
      <c r="G109" s="245"/>
      <c r="H109" s="248">
        <v>1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4" t="s">
        <v>135</v>
      </c>
      <c r="AU109" s="254" t="s">
        <v>79</v>
      </c>
      <c r="AV109" s="14" t="s">
        <v>79</v>
      </c>
      <c r="AW109" s="14" t="s">
        <v>32</v>
      </c>
      <c r="AX109" s="14" t="s">
        <v>77</v>
      </c>
      <c r="AY109" s="254" t="s">
        <v>122</v>
      </c>
    </row>
    <row r="110" spans="1:63" s="12" customFormat="1" ht="22.8" customHeight="1">
      <c r="A110" s="12"/>
      <c r="B110" s="198"/>
      <c r="C110" s="199"/>
      <c r="D110" s="200" t="s">
        <v>69</v>
      </c>
      <c r="E110" s="212" t="s">
        <v>185</v>
      </c>
      <c r="F110" s="212" t="s">
        <v>186</v>
      </c>
      <c r="G110" s="199"/>
      <c r="H110" s="199"/>
      <c r="I110" s="202"/>
      <c r="J110" s="213">
        <f>BK110</f>
        <v>0</v>
      </c>
      <c r="K110" s="199"/>
      <c r="L110" s="204"/>
      <c r="M110" s="205"/>
      <c r="N110" s="206"/>
      <c r="O110" s="206"/>
      <c r="P110" s="207">
        <f>SUM(P111:P119)</f>
        <v>0</v>
      </c>
      <c r="Q110" s="206"/>
      <c r="R110" s="207">
        <f>SUM(R111:R119)</f>
        <v>0</v>
      </c>
      <c r="S110" s="206"/>
      <c r="T110" s="208">
        <f>SUM(T111:T119)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9" t="s">
        <v>121</v>
      </c>
      <c r="AT110" s="210" t="s">
        <v>69</v>
      </c>
      <c r="AU110" s="210" t="s">
        <v>77</v>
      </c>
      <c r="AY110" s="209" t="s">
        <v>122</v>
      </c>
      <c r="BK110" s="211">
        <f>SUM(BK111:BK119)</f>
        <v>0</v>
      </c>
    </row>
    <row r="111" spans="1:65" s="2" customFormat="1" ht="16.5" customHeight="1">
      <c r="A111" s="40"/>
      <c r="B111" s="41"/>
      <c r="C111" s="214" t="s">
        <v>142</v>
      </c>
      <c r="D111" s="214" t="s">
        <v>125</v>
      </c>
      <c r="E111" s="215" t="s">
        <v>326</v>
      </c>
      <c r="F111" s="216" t="s">
        <v>327</v>
      </c>
      <c r="G111" s="217" t="s">
        <v>128</v>
      </c>
      <c r="H111" s="218">
        <v>1</v>
      </c>
      <c r="I111" s="219"/>
      <c r="J111" s="220">
        <f>ROUND(I111*H111,2)</f>
        <v>0</v>
      </c>
      <c r="K111" s="216" t="s">
        <v>129</v>
      </c>
      <c r="L111" s="46"/>
      <c r="M111" s="221" t="s">
        <v>19</v>
      </c>
      <c r="N111" s="222" t="s">
        <v>41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130</v>
      </c>
      <c r="AT111" s="225" t="s">
        <v>125</v>
      </c>
      <c r="AU111" s="225" t="s">
        <v>79</v>
      </c>
      <c r="AY111" s="19" t="s">
        <v>122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77</v>
      </c>
      <c r="BK111" s="226">
        <f>ROUND(I111*H111,2)</f>
        <v>0</v>
      </c>
      <c r="BL111" s="19" t="s">
        <v>130</v>
      </c>
      <c r="BM111" s="225" t="s">
        <v>328</v>
      </c>
    </row>
    <row r="112" spans="1:47" s="2" customFormat="1" ht="12">
      <c r="A112" s="40"/>
      <c r="B112" s="41"/>
      <c r="C112" s="42"/>
      <c r="D112" s="227" t="s">
        <v>132</v>
      </c>
      <c r="E112" s="42"/>
      <c r="F112" s="228" t="s">
        <v>327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132</v>
      </c>
      <c r="AU112" s="19" t="s">
        <v>79</v>
      </c>
    </row>
    <row r="113" spans="1:47" s="2" customFormat="1" ht="12">
      <c r="A113" s="40"/>
      <c r="B113" s="41"/>
      <c r="C113" s="42"/>
      <c r="D113" s="232" t="s">
        <v>133</v>
      </c>
      <c r="E113" s="42"/>
      <c r="F113" s="233" t="s">
        <v>329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133</v>
      </c>
      <c r="AU113" s="19" t="s">
        <v>79</v>
      </c>
    </row>
    <row r="114" spans="1:51" s="13" customFormat="1" ht="12">
      <c r="A114" s="13"/>
      <c r="B114" s="234"/>
      <c r="C114" s="235"/>
      <c r="D114" s="227" t="s">
        <v>135</v>
      </c>
      <c r="E114" s="236" t="s">
        <v>19</v>
      </c>
      <c r="F114" s="237" t="s">
        <v>330</v>
      </c>
      <c r="G114" s="235"/>
      <c r="H114" s="236" t="s">
        <v>19</v>
      </c>
      <c r="I114" s="238"/>
      <c r="J114" s="235"/>
      <c r="K114" s="235"/>
      <c r="L114" s="239"/>
      <c r="M114" s="240"/>
      <c r="N114" s="241"/>
      <c r="O114" s="241"/>
      <c r="P114" s="241"/>
      <c r="Q114" s="241"/>
      <c r="R114" s="241"/>
      <c r="S114" s="241"/>
      <c r="T114" s="24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3" t="s">
        <v>135</v>
      </c>
      <c r="AU114" s="243" t="s">
        <v>79</v>
      </c>
      <c r="AV114" s="13" t="s">
        <v>77</v>
      </c>
      <c r="AW114" s="13" t="s">
        <v>32</v>
      </c>
      <c r="AX114" s="13" t="s">
        <v>70</v>
      </c>
      <c r="AY114" s="243" t="s">
        <v>122</v>
      </c>
    </row>
    <row r="115" spans="1:51" s="14" customFormat="1" ht="12">
      <c r="A115" s="14"/>
      <c r="B115" s="244"/>
      <c r="C115" s="245"/>
      <c r="D115" s="227" t="s">
        <v>135</v>
      </c>
      <c r="E115" s="246" t="s">
        <v>19</v>
      </c>
      <c r="F115" s="247" t="s">
        <v>77</v>
      </c>
      <c r="G115" s="245"/>
      <c r="H115" s="248">
        <v>1</v>
      </c>
      <c r="I115" s="249"/>
      <c r="J115" s="245"/>
      <c r="K115" s="245"/>
      <c r="L115" s="250"/>
      <c r="M115" s="251"/>
      <c r="N115" s="252"/>
      <c r="O115" s="252"/>
      <c r="P115" s="252"/>
      <c r="Q115" s="252"/>
      <c r="R115" s="252"/>
      <c r="S115" s="252"/>
      <c r="T115" s="25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4" t="s">
        <v>135</v>
      </c>
      <c r="AU115" s="254" t="s">
        <v>79</v>
      </c>
      <c r="AV115" s="14" t="s">
        <v>79</v>
      </c>
      <c r="AW115" s="14" t="s">
        <v>32</v>
      </c>
      <c r="AX115" s="14" t="s">
        <v>77</v>
      </c>
      <c r="AY115" s="254" t="s">
        <v>122</v>
      </c>
    </row>
    <row r="116" spans="1:65" s="2" customFormat="1" ht="16.5" customHeight="1">
      <c r="A116" s="40"/>
      <c r="B116" s="41"/>
      <c r="C116" s="214" t="s">
        <v>147</v>
      </c>
      <c r="D116" s="214" t="s">
        <v>125</v>
      </c>
      <c r="E116" s="215" t="s">
        <v>331</v>
      </c>
      <c r="F116" s="216" t="s">
        <v>332</v>
      </c>
      <c r="G116" s="217" t="s">
        <v>128</v>
      </c>
      <c r="H116" s="218">
        <v>1</v>
      </c>
      <c r="I116" s="219"/>
      <c r="J116" s="220">
        <f>ROUND(I116*H116,2)</f>
        <v>0</v>
      </c>
      <c r="K116" s="216" t="s">
        <v>129</v>
      </c>
      <c r="L116" s="46"/>
      <c r="M116" s="221" t="s">
        <v>19</v>
      </c>
      <c r="N116" s="222" t="s">
        <v>41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130</v>
      </c>
      <c r="AT116" s="225" t="s">
        <v>125</v>
      </c>
      <c r="AU116" s="225" t="s">
        <v>79</v>
      </c>
      <c r="AY116" s="19" t="s">
        <v>122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77</v>
      </c>
      <c r="BK116" s="226">
        <f>ROUND(I116*H116,2)</f>
        <v>0</v>
      </c>
      <c r="BL116" s="19" t="s">
        <v>130</v>
      </c>
      <c r="BM116" s="225" t="s">
        <v>333</v>
      </c>
    </row>
    <row r="117" spans="1:47" s="2" customFormat="1" ht="12">
      <c r="A117" s="40"/>
      <c r="B117" s="41"/>
      <c r="C117" s="42"/>
      <c r="D117" s="227" t="s">
        <v>132</v>
      </c>
      <c r="E117" s="42"/>
      <c r="F117" s="228" t="s">
        <v>332</v>
      </c>
      <c r="G117" s="42"/>
      <c r="H117" s="42"/>
      <c r="I117" s="229"/>
      <c r="J117" s="42"/>
      <c r="K117" s="42"/>
      <c r="L117" s="46"/>
      <c r="M117" s="230"/>
      <c r="N117" s="231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132</v>
      </c>
      <c r="AU117" s="19" t="s">
        <v>79</v>
      </c>
    </row>
    <row r="118" spans="1:47" s="2" customFormat="1" ht="12">
      <c r="A118" s="40"/>
      <c r="B118" s="41"/>
      <c r="C118" s="42"/>
      <c r="D118" s="232" t="s">
        <v>133</v>
      </c>
      <c r="E118" s="42"/>
      <c r="F118" s="233" t="s">
        <v>334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133</v>
      </c>
      <c r="AU118" s="19" t="s">
        <v>79</v>
      </c>
    </row>
    <row r="119" spans="1:51" s="14" customFormat="1" ht="12">
      <c r="A119" s="14"/>
      <c r="B119" s="244"/>
      <c r="C119" s="245"/>
      <c r="D119" s="227" t="s">
        <v>135</v>
      </c>
      <c r="E119" s="246" t="s">
        <v>19</v>
      </c>
      <c r="F119" s="247" t="s">
        <v>335</v>
      </c>
      <c r="G119" s="245"/>
      <c r="H119" s="248">
        <v>1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4" t="s">
        <v>135</v>
      </c>
      <c r="AU119" s="254" t="s">
        <v>79</v>
      </c>
      <c r="AV119" s="14" t="s">
        <v>79</v>
      </c>
      <c r="AW119" s="14" t="s">
        <v>32</v>
      </c>
      <c r="AX119" s="14" t="s">
        <v>77</v>
      </c>
      <c r="AY119" s="254" t="s">
        <v>122</v>
      </c>
    </row>
    <row r="120" spans="1:63" s="12" customFormat="1" ht="22.8" customHeight="1">
      <c r="A120" s="12"/>
      <c r="B120" s="198"/>
      <c r="C120" s="199"/>
      <c r="D120" s="200" t="s">
        <v>69</v>
      </c>
      <c r="E120" s="212" t="s">
        <v>77</v>
      </c>
      <c r="F120" s="212" t="s">
        <v>336</v>
      </c>
      <c r="G120" s="199"/>
      <c r="H120" s="199"/>
      <c r="I120" s="202"/>
      <c r="J120" s="213">
        <f>BK120</f>
        <v>0</v>
      </c>
      <c r="K120" s="199"/>
      <c r="L120" s="204"/>
      <c r="M120" s="205"/>
      <c r="N120" s="206"/>
      <c r="O120" s="206"/>
      <c r="P120" s="207">
        <f>SUM(P121:P291)</f>
        <v>0</v>
      </c>
      <c r="Q120" s="206"/>
      <c r="R120" s="207">
        <f>SUM(R121:R291)</f>
        <v>343.59612526</v>
      </c>
      <c r="S120" s="206"/>
      <c r="T120" s="208">
        <f>SUM(T121:T291)</f>
        <v>292.31501099999997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09" t="s">
        <v>77</v>
      </c>
      <c r="AT120" s="210" t="s">
        <v>69</v>
      </c>
      <c r="AU120" s="210" t="s">
        <v>77</v>
      </c>
      <c r="AY120" s="209" t="s">
        <v>122</v>
      </c>
      <c r="BK120" s="211">
        <f>SUM(BK121:BK291)</f>
        <v>0</v>
      </c>
    </row>
    <row r="121" spans="1:65" s="2" customFormat="1" ht="24.15" customHeight="1">
      <c r="A121" s="40"/>
      <c r="B121" s="41"/>
      <c r="C121" s="214" t="s">
        <v>121</v>
      </c>
      <c r="D121" s="214" t="s">
        <v>125</v>
      </c>
      <c r="E121" s="215" t="s">
        <v>337</v>
      </c>
      <c r="F121" s="216" t="s">
        <v>338</v>
      </c>
      <c r="G121" s="217" t="s">
        <v>225</v>
      </c>
      <c r="H121" s="218">
        <v>2.4</v>
      </c>
      <c r="I121" s="219"/>
      <c r="J121" s="220">
        <f>ROUND(I121*H121,2)</f>
        <v>0</v>
      </c>
      <c r="K121" s="216" t="s">
        <v>129</v>
      </c>
      <c r="L121" s="46"/>
      <c r="M121" s="221" t="s">
        <v>19</v>
      </c>
      <c r="N121" s="222" t="s">
        <v>41</v>
      </c>
      <c r="O121" s="86"/>
      <c r="P121" s="223">
        <f>O121*H121</f>
        <v>0</v>
      </c>
      <c r="Q121" s="223">
        <v>0</v>
      </c>
      <c r="R121" s="223">
        <f>Q121*H121</f>
        <v>0</v>
      </c>
      <c r="S121" s="223">
        <v>0.586</v>
      </c>
      <c r="T121" s="224">
        <f>S121*H121</f>
        <v>1.4063999999999999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147</v>
      </c>
      <c r="AT121" s="225" t="s">
        <v>125</v>
      </c>
      <c r="AU121" s="225" t="s">
        <v>79</v>
      </c>
      <c r="AY121" s="19" t="s">
        <v>122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77</v>
      </c>
      <c r="BK121" s="226">
        <f>ROUND(I121*H121,2)</f>
        <v>0</v>
      </c>
      <c r="BL121" s="19" t="s">
        <v>147</v>
      </c>
      <c r="BM121" s="225" t="s">
        <v>339</v>
      </c>
    </row>
    <row r="122" spans="1:47" s="2" customFormat="1" ht="12">
      <c r="A122" s="40"/>
      <c r="B122" s="41"/>
      <c r="C122" s="42"/>
      <c r="D122" s="227" t="s">
        <v>132</v>
      </c>
      <c r="E122" s="42"/>
      <c r="F122" s="228" t="s">
        <v>340</v>
      </c>
      <c r="G122" s="42"/>
      <c r="H122" s="42"/>
      <c r="I122" s="229"/>
      <c r="J122" s="42"/>
      <c r="K122" s="42"/>
      <c r="L122" s="46"/>
      <c r="M122" s="230"/>
      <c r="N122" s="231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132</v>
      </c>
      <c r="AU122" s="19" t="s">
        <v>79</v>
      </c>
    </row>
    <row r="123" spans="1:47" s="2" customFormat="1" ht="12">
      <c r="A123" s="40"/>
      <c r="B123" s="41"/>
      <c r="C123" s="42"/>
      <c r="D123" s="232" t="s">
        <v>133</v>
      </c>
      <c r="E123" s="42"/>
      <c r="F123" s="233" t="s">
        <v>341</v>
      </c>
      <c r="G123" s="42"/>
      <c r="H123" s="42"/>
      <c r="I123" s="229"/>
      <c r="J123" s="42"/>
      <c r="K123" s="42"/>
      <c r="L123" s="46"/>
      <c r="M123" s="230"/>
      <c r="N123" s="231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133</v>
      </c>
      <c r="AU123" s="19" t="s">
        <v>79</v>
      </c>
    </row>
    <row r="124" spans="1:51" s="14" customFormat="1" ht="12">
      <c r="A124" s="14"/>
      <c r="B124" s="244"/>
      <c r="C124" s="245"/>
      <c r="D124" s="227" t="s">
        <v>135</v>
      </c>
      <c r="E124" s="246" t="s">
        <v>19</v>
      </c>
      <c r="F124" s="247" t="s">
        <v>342</v>
      </c>
      <c r="G124" s="245"/>
      <c r="H124" s="248">
        <v>2.4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4" t="s">
        <v>135</v>
      </c>
      <c r="AU124" s="254" t="s">
        <v>79</v>
      </c>
      <c r="AV124" s="14" t="s">
        <v>79</v>
      </c>
      <c r="AW124" s="14" t="s">
        <v>32</v>
      </c>
      <c r="AX124" s="14" t="s">
        <v>77</v>
      </c>
      <c r="AY124" s="254" t="s">
        <v>122</v>
      </c>
    </row>
    <row r="125" spans="1:65" s="2" customFormat="1" ht="24.15" customHeight="1">
      <c r="A125" s="40"/>
      <c r="B125" s="41"/>
      <c r="C125" s="214" t="s">
        <v>159</v>
      </c>
      <c r="D125" s="214" t="s">
        <v>125</v>
      </c>
      <c r="E125" s="215" t="s">
        <v>343</v>
      </c>
      <c r="F125" s="216" t="s">
        <v>344</v>
      </c>
      <c r="G125" s="217" t="s">
        <v>225</v>
      </c>
      <c r="H125" s="218">
        <v>5.4</v>
      </c>
      <c r="I125" s="219"/>
      <c r="J125" s="220">
        <f>ROUND(I125*H125,2)</f>
        <v>0</v>
      </c>
      <c r="K125" s="216" t="s">
        <v>129</v>
      </c>
      <c r="L125" s="46"/>
      <c r="M125" s="221" t="s">
        <v>19</v>
      </c>
      <c r="N125" s="222" t="s">
        <v>41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0.26</v>
      </c>
      <c r="T125" s="224">
        <f>S125*H125</f>
        <v>1.4040000000000001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147</v>
      </c>
      <c r="AT125" s="225" t="s">
        <v>125</v>
      </c>
      <c r="AU125" s="225" t="s">
        <v>79</v>
      </c>
      <c r="AY125" s="19" t="s">
        <v>122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77</v>
      </c>
      <c r="BK125" s="226">
        <f>ROUND(I125*H125,2)</f>
        <v>0</v>
      </c>
      <c r="BL125" s="19" t="s">
        <v>147</v>
      </c>
      <c r="BM125" s="225" t="s">
        <v>345</v>
      </c>
    </row>
    <row r="126" spans="1:47" s="2" customFormat="1" ht="12">
      <c r="A126" s="40"/>
      <c r="B126" s="41"/>
      <c r="C126" s="42"/>
      <c r="D126" s="227" t="s">
        <v>132</v>
      </c>
      <c r="E126" s="42"/>
      <c r="F126" s="228" t="s">
        <v>346</v>
      </c>
      <c r="G126" s="42"/>
      <c r="H126" s="42"/>
      <c r="I126" s="229"/>
      <c r="J126" s="42"/>
      <c r="K126" s="42"/>
      <c r="L126" s="46"/>
      <c r="M126" s="230"/>
      <c r="N126" s="231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132</v>
      </c>
      <c r="AU126" s="19" t="s">
        <v>79</v>
      </c>
    </row>
    <row r="127" spans="1:47" s="2" customFormat="1" ht="12">
      <c r="A127" s="40"/>
      <c r="B127" s="41"/>
      <c r="C127" s="42"/>
      <c r="D127" s="232" t="s">
        <v>133</v>
      </c>
      <c r="E127" s="42"/>
      <c r="F127" s="233" t="s">
        <v>347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133</v>
      </c>
      <c r="AU127" s="19" t="s">
        <v>79</v>
      </c>
    </row>
    <row r="128" spans="1:51" s="14" customFormat="1" ht="12">
      <c r="A128" s="14"/>
      <c r="B128" s="244"/>
      <c r="C128" s="245"/>
      <c r="D128" s="227" t="s">
        <v>135</v>
      </c>
      <c r="E128" s="246" t="s">
        <v>19</v>
      </c>
      <c r="F128" s="247" t="s">
        <v>348</v>
      </c>
      <c r="G128" s="245"/>
      <c r="H128" s="248">
        <v>5.4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4" t="s">
        <v>135</v>
      </c>
      <c r="AU128" s="254" t="s">
        <v>79</v>
      </c>
      <c r="AV128" s="14" t="s">
        <v>79</v>
      </c>
      <c r="AW128" s="14" t="s">
        <v>32</v>
      </c>
      <c r="AX128" s="14" t="s">
        <v>77</v>
      </c>
      <c r="AY128" s="254" t="s">
        <v>122</v>
      </c>
    </row>
    <row r="129" spans="1:65" s="2" customFormat="1" ht="24.15" customHeight="1">
      <c r="A129" s="40"/>
      <c r="B129" s="41"/>
      <c r="C129" s="214" t="s">
        <v>166</v>
      </c>
      <c r="D129" s="214" t="s">
        <v>125</v>
      </c>
      <c r="E129" s="215" t="s">
        <v>349</v>
      </c>
      <c r="F129" s="216" t="s">
        <v>350</v>
      </c>
      <c r="G129" s="217" t="s">
        <v>225</v>
      </c>
      <c r="H129" s="218">
        <v>246.807</v>
      </c>
      <c r="I129" s="219"/>
      <c r="J129" s="220">
        <f>ROUND(I129*H129,2)</f>
        <v>0</v>
      </c>
      <c r="K129" s="216" t="s">
        <v>129</v>
      </c>
      <c r="L129" s="46"/>
      <c r="M129" s="221" t="s">
        <v>19</v>
      </c>
      <c r="N129" s="222" t="s">
        <v>41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0.29</v>
      </c>
      <c r="T129" s="224">
        <f>S129*H129</f>
        <v>71.57403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147</v>
      </c>
      <c r="AT129" s="225" t="s">
        <v>125</v>
      </c>
      <c r="AU129" s="225" t="s">
        <v>79</v>
      </c>
      <c r="AY129" s="19" t="s">
        <v>122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77</v>
      </c>
      <c r="BK129" s="226">
        <f>ROUND(I129*H129,2)</f>
        <v>0</v>
      </c>
      <c r="BL129" s="19" t="s">
        <v>147</v>
      </c>
      <c r="BM129" s="225" t="s">
        <v>351</v>
      </c>
    </row>
    <row r="130" spans="1:47" s="2" customFormat="1" ht="12">
      <c r="A130" s="40"/>
      <c r="B130" s="41"/>
      <c r="C130" s="42"/>
      <c r="D130" s="227" t="s">
        <v>132</v>
      </c>
      <c r="E130" s="42"/>
      <c r="F130" s="228" t="s">
        <v>352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132</v>
      </c>
      <c r="AU130" s="19" t="s">
        <v>79</v>
      </c>
    </row>
    <row r="131" spans="1:47" s="2" customFormat="1" ht="12">
      <c r="A131" s="40"/>
      <c r="B131" s="41"/>
      <c r="C131" s="42"/>
      <c r="D131" s="232" t="s">
        <v>133</v>
      </c>
      <c r="E131" s="42"/>
      <c r="F131" s="233" t="s">
        <v>353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133</v>
      </c>
      <c r="AU131" s="19" t="s">
        <v>79</v>
      </c>
    </row>
    <row r="132" spans="1:51" s="13" customFormat="1" ht="12">
      <c r="A132" s="13"/>
      <c r="B132" s="234"/>
      <c r="C132" s="235"/>
      <c r="D132" s="227" t="s">
        <v>135</v>
      </c>
      <c r="E132" s="236" t="s">
        <v>19</v>
      </c>
      <c r="F132" s="237" t="s">
        <v>354</v>
      </c>
      <c r="G132" s="235"/>
      <c r="H132" s="236" t="s">
        <v>19</v>
      </c>
      <c r="I132" s="238"/>
      <c r="J132" s="235"/>
      <c r="K132" s="235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135</v>
      </c>
      <c r="AU132" s="243" t="s">
        <v>79</v>
      </c>
      <c r="AV132" s="13" t="s">
        <v>77</v>
      </c>
      <c r="AW132" s="13" t="s">
        <v>32</v>
      </c>
      <c r="AX132" s="13" t="s">
        <v>70</v>
      </c>
      <c r="AY132" s="243" t="s">
        <v>122</v>
      </c>
    </row>
    <row r="133" spans="1:51" s="14" customFormat="1" ht="12">
      <c r="A133" s="14"/>
      <c r="B133" s="244"/>
      <c r="C133" s="245"/>
      <c r="D133" s="227" t="s">
        <v>135</v>
      </c>
      <c r="E133" s="246" t="s">
        <v>19</v>
      </c>
      <c r="F133" s="247" t="s">
        <v>355</v>
      </c>
      <c r="G133" s="245"/>
      <c r="H133" s="248">
        <v>246.807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4" t="s">
        <v>135</v>
      </c>
      <c r="AU133" s="254" t="s">
        <v>79</v>
      </c>
      <c r="AV133" s="14" t="s">
        <v>79</v>
      </c>
      <c r="AW133" s="14" t="s">
        <v>32</v>
      </c>
      <c r="AX133" s="14" t="s">
        <v>77</v>
      </c>
      <c r="AY133" s="254" t="s">
        <v>122</v>
      </c>
    </row>
    <row r="134" spans="1:65" s="2" customFormat="1" ht="24.15" customHeight="1">
      <c r="A134" s="40"/>
      <c r="B134" s="41"/>
      <c r="C134" s="214" t="s">
        <v>173</v>
      </c>
      <c r="D134" s="214" t="s">
        <v>125</v>
      </c>
      <c r="E134" s="215" t="s">
        <v>356</v>
      </c>
      <c r="F134" s="216" t="s">
        <v>357</v>
      </c>
      <c r="G134" s="217" t="s">
        <v>225</v>
      </c>
      <c r="H134" s="218">
        <v>246.807</v>
      </c>
      <c r="I134" s="219"/>
      <c r="J134" s="220">
        <f>ROUND(I134*H134,2)</f>
        <v>0</v>
      </c>
      <c r="K134" s="216" t="s">
        <v>129</v>
      </c>
      <c r="L134" s="46"/>
      <c r="M134" s="221" t="s">
        <v>19</v>
      </c>
      <c r="N134" s="222" t="s">
        <v>41</v>
      </c>
      <c r="O134" s="86"/>
      <c r="P134" s="223">
        <f>O134*H134</f>
        <v>0</v>
      </c>
      <c r="Q134" s="223">
        <v>0</v>
      </c>
      <c r="R134" s="223">
        <f>Q134*H134</f>
        <v>0</v>
      </c>
      <c r="S134" s="223">
        <v>0.325</v>
      </c>
      <c r="T134" s="224">
        <f>S134*H134</f>
        <v>80.212275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147</v>
      </c>
      <c r="AT134" s="225" t="s">
        <v>125</v>
      </c>
      <c r="AU134" s="225" t="s">
        <v>79</v>
      </c>
      <c r="AY134" s="19" t="s">
        <v>122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77</v>
      </c>
      <c r="BK134" s="226">
        <f>ROUND(I134*H134,2)</f>
        <v>0</v>
      </c>
      <c r="BL134" s="19" t="s">
        <v>147</v>
      </c>
      <c r="BM134" s="225" t="s">
        <v>358</v>
      </c>
    </row>
    <row r="135" spans="1:47" s="2" customFormat="1" ht="12">
      <c r="A135" s="40"/>
      <c r="B135" s="41"/>
      <c r="C135" s="42"/>
      <c r="D135" s="227" t="s">
        <v>132</v>
      </c>
      <c r="E135" s="42"/>
      <c r="F135" s="228" t="s">
        <v>359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132</v>
      </c>
      <c r="AU135" s="19" t="s">
        <v>79</v>
      </c>
    </row>
    <row r="136" spans="1:47" s="2" customFormat="1" ht="12">
      <c r="A136" s="40"/>
      <c r="B136" s="41"/>
      <c r="C136" s="42"/>
      <c r="D136" s="232" t="s">
        <v>133</v>
      </c>
      <c r="E136" s="42"/>
      <c r="F136" s="233" t="s">
        <v>360</v>
      </c>
      <c r="G136" s="42"/>
      <c r="H136" s="42"/>
      <c r="I136" s="229"/>
      <c r="J136" s="42"/>
      <c r="K136" s="42"/>
      <c r="L136" s="46"/>
      <c r="M136" s="230"/>
      <c r="N136" s="231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133</v>
      </c>
      <c r="AU136" s="19" t="s">
        <v>79</v>
      </c>
    </row>
    <row r="137" spans="1:51" s="13" customFormat="1" ht="12">
      <c r="A137" s="13"/>
      <c r="B137" s="234"/>
      <c r="C137" s="235"/>
      <c r="D137" s="227" t="s">
        <v>135</v>
      </c>
      <c r="E137" s="236" t="s">
        <v>19</v>
      </c>
      <c r="F137" s="237" t="s">
        <v>361</v>
      </c>
      <c r="G137" s="235"/>
      <c r="H137" s="236" t="s">
        <v>19</v>
      </c>
      <c r="I137" s="238"/>
      <c r="J137" s="235"/>
      <c r="K137" s="235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135</v>
      </c>
      <c r="AU137" s="243" t="s">
        <v>79</v>
      </c>
      <c r="AV137" s="13" t="s">
        <v>77</v>
      </c>
      <c r="AW137" s="13" t="s">
        <v>32</v>
      </c>
      <c r="AX137" s="13" t="s">
        <v>70</v>
      </c>
      <c r="AY137" s="243" t="s">
        <v>122</v>
      </c>
    </row>
    <row r="138" spans="1:51" s="14" customFormat="1" ht="12">
      <c r="A138" s="14"/>
      <c r="B138" s="244"/>
      <c r="C138" s="245"/>
      <c r="D138" s="227" t="s">
        <v>135</v>
      </c>
      <c r="E138" s="246" t="s">
        <v>19</v>
      </c>
      <c r="F138" s="247" t="s">
        <v>355</v>
      </c>
      <c r="G138" s="245"/>
      <c r="H138" s="248">
        <v>246.807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4" t="s">
        <v>135</v>
      </c>
      <c r="AU138" s="254" t="s">
        <v>79</v>
      </c>
      <c r="AV138" s="14" t="s">
        <v>79</v>
      </c>
      <c r="AW138" s="14" t="s">
        <v>32</v>
      </c>
      <c r="AX138" s="14" t="s">
        <v>77</v>
      </c>
      <c r="AY138" s="254" t="s">
        <v>122</v>
      </c>
    </row>
    <row r="139" spans="1:65" s="2" customFormat="1" ht="24.15" customHeight="1">
      <c r="A139" s="40"/>
      <c r="B139" s="41"/>
      <c r="C139" s="214" t="s">
        <v>178</v>
      </c>
      <c r="D139" s="214" t="s">
        <v>125</v>
      </c>
      <c r="E139" s="215" t="s">
        <v>362</v>
      </c>
      <c r="F139" s="216" t="s">
        <v>363</v>
      </c>
      <c r="G139" s="217" t="s">
        <v>225</v>
      </c>
      <c r="H139" s="218">
        <v>246.807</v>
      </c>
      <c r="I139" s="219"/>
      <c r="J139" s="220">
        <f>ROUND(I139*H139,2)</f>
        <v>0</v>
      </c>
      <c r="K139" s="216" t="s">
        <v>129</v>
      </c>
      <c r="L139" s="46"/>
      <c r="M139" s="221" t="s">
        <v>19</v>
      </c>
      <c r="N139" s="222" t="s">
        <v>41</v>
      </c>
      <c r="O139" s="86"/>
      <c r="P139" s="223">
        <f>O139*H139</f>
        <v>0</v>
      </c>
      <c r="Q139" s="223">
        <v>0</v>
      </c>
      <c r="R139" s="223">
        <f>Q139*H139</f>
        <v>0</v>
      </c>
      <c r="S139" s="223">
        <v>0.098</v>
      </c>
      <c r="T139" s="224">
        <f>S139*H139</f>
        <v>24.187086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147</v>
      </c>
      <c r="AT139" s="225" t="s">
        <v>125</v>
      </c>
      <c r="AU139" s="225" t="s">
        <v>79</v>
      </c>
      <c r="AY139" s="19" t="s">
        <v>122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77</v>
      </c>
      <c r="BK139" s="226">
        <f>ROUND(I139*H139,2)</f>
        <v>0</v>
      </c>
      <c r="BL139" s="19" t="s">
        <v>147</v>
      </c>
      <c r="BM139" s="225" t="s">
        <v>364</v>
      </c>
    </row>
    <row r="140" spans="1:47" s="2" customFormat="1" ht="12">
      <c r="A140" s="40"/>
      <c r="B140" s="41"/>
      <c r="C140" s="42"/>
      <c r="D140" s="227" t="s">
        <v>132</v>
      </c>
      <c r="E140" s="42"/>
      <c r="F140" s="228" t="s">
        <v>365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132</v>
      </c>
      <c r="AU140" s="19" t="s">
        <v>79</v>
      </c>
    </row>
    <row r="141" spans="1:47" s="2" customFormat="1" ht="12">
      <c r="A141" s="40"/>
      <c r="B141" s="41"/>
      <c r="C141" s="42"/>
      <c r="D141" s="232" t="s">
        <v>133</v>
      </c>
      <c r="E141" s="42"/>
      <c r="F141" s="233" t="s">
        <v>366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133</v>
      </c>
      <c r="AU141" s="19" t="s">
        <v>79</v>
      </c>
    </row>
    <row r="142" spans="1:51" s="13" customFormat="1" ht="12">
      <c r="A142" s="13"/>
      <c r="B142" s="234"/>
      <c r="C142" s="235"/>
      <c r="D142" s="227" t="s">
        <v>135</v>
      </c>
      <c r="E142" s="236" t="s">
        <v>19</v>
      </c>
      <c r="F142" s="237" t="s">
        <v>367</v>
      </c>
      <c r="G142" s="235"/>
      <c r="H142" s="236" t="s">
        <v>19</v>
      </c>
      <c r="I142" s="238"/>
      <c r="J142" s="235"/>
      <c r="K142" s="235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135</v>
      </c>
      <c r="AU142" s="243" t="s">
        <v>79</v>
      </c>
      <c r="AV142" s="13" t="s">
        <v>77</v>
      </c>
      <c r="AW142" s="13" t="s">
        <v>32</v>
      </c>
      <c r="AX142" s="13" t="s">
        <v>70</v>
      </c>
      <c r="AY142" s="243" t="s">
        <v>122</v>
      </c>
    </row>
    <row r="143" spans="1:51" s="14" customFormat="1" ht="12">
      <c r="A143" s="14"/>
      <c r="B143" s="244"/>
      <c r="C143" s="245"/>
      <c r="D143" s="227" t="s">
        <v>135</v>
      </c>
      <c r="E143" s="246" t="s">
        <v>19</v>
      </c>
      <c r="F143" s="247" t="s">
        <v>355</v>
      </c>
      <c r="G143" s="245"/>
      <c r="H143" s="248">
        <v>246.807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135</v>
      </c>
      <c r="AU143" s="254" t="s">
        <v>79</v>
      </c>
      <c r="AV143" s="14" t="s">
        <v>79</v>
      </c>
      <c r="AW143" s="14" t="s">
        <v>32</v>
      </c>
      <c r="AX143" s="14" t="s">
        <v>77</v>
      </c>
      <c r="AY143" s="254" t="s">
        <v>122</v>
      </c>
    </row>
    <row r="144" spans="1:65" s="2" customFormat="1" ht="33" customHeight="1">
      <c r="A144" s="40"/>
      <c r="B144" s="41"/>
      <c r="C144" s="214" t="s">
        <v>187</v>
      </c>
      <c r="D144" s="214" t="s">
        <v>125</v>
      </c>
      <c r="E144" s="215" t="s">
        <v>368</v>
      </c>
      <c r="F144" s="216" t="s">
        <v>369</v>
      </c>
      <c r="G144" s="217" t="s">
        <v>225</v>
      </c>
      <c r="H144" s="218">
        <v>246.807</v>
      </c>
      <c r="I144" s="219"/>
      <c r="J144" s="220">
        <f>ROUND(I144*H144,2)</f>
        <v>0</v>
      </c>
      <c r="K144" s="216" t="s">
        <v>129</v>
      </c>
      <c r="L144" s="46"/>
      <c r="M144" s="221" t="s">
        <v>19</v>
      </c>
      <c r="N144" s="222" t="s">
        <v>41</v>
      </c>
      <c r="O144" s="86"/>
      <c r="P144" s="223">
        <f>O144*H144</f>
        <v>0</v>
      </c>
      <c r="Q144" s="223">
        <v>9E-05</v>
      </c>
      <c r="R144" s="223">
        <f>Q144*H144</f>
        <v>0.02221263</v>
      </c>
      <c r="S144" s="223">
        <v>0.23</v>
      </c>
      <c r="T144" s="224">
        <f>S144*H144</f>
        <v>56.76561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147</v>
      </c>
      <c r="AT144" s="225" t="s">
        <v>125</v>
      </c>
      <c r="AU144" s="225" t="s">
        <v>79</v>
      </c>
      <c r="AY144" s="19" t="s">
        <v>122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77</v>
      </c>
      <c r="BK144" s="226">
        <f>ROUND(I144*H144,2)</f>
        <v>0</v>
      </c>
      <c r="BL144" s="19" t="s">
        <v>147</v>
      </c>
      <c r="BM144" s="225" t="s">
        <v>370</v>
      </c>
    </row>
    <row r="145" spans="1:47" s="2" customFormat="1" ht="12">
      <c r="A145" s="40"/>
      <c r="B145" s="41"/>
      <c r="C145" s="42"/>
      <c r="D145" s="227" t="s">
        <v>132</v>
      </c>
      <c r="E145" s="42"/>
      <c r="F145" s="228" t="s">
        <v>371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132</v>
      </c>
      <c r="AU145" s="19" t="s">
        <v>79</v>
      </c>
    </row>
    <row r="146" spans="1:47" s="2" customFormat="1" ht="12">
      <c r="A146" s="40"/>
      <c r="B146" s="41"/>
      <c r="C146" s="42"/>
      <c r="D146" s="232" t="s">
        <v>133</v>
      </c>
      <c r="E146" s="42"/>
      <c r="F146" s="233" t="s">
        <v>372</v>
      </c>
      <c r="G146" s="42"/>
      <c r="H146" s="42"/>
      <c r="I146" s="229"/>
      <c r="J146" s="42"/>
      <c r="K146" s="42"/>
      <c r="L146" s="46"/>
      <c r="M146" s="230"/>
      <c r="N146" s="231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133</v>
      </c>
      <c r="AU146" s="19" t="s">
        <v>79</v>
      </c>
    </row>
    <row r="147" spans="1:51" s="13" customFormat="1" ht="12">
      <c r="A147" s="13"/>
      <c r="B147" s="234"/>
      <c r="C147" s="235"/>
      <c r="D147" s="227" t="s">
        <v>135</v>
      </c>
      <c r="E147" s="236" t="s">
        <v>19</v>
      </c>
      <c r="F147" s="237" t="s">
        <v>373</v>
      </c>
      <c r="G147" s="235"/>
      <c r="H147" s="236" t="s">
        <v>19</v>
      </c>
      <c r="I147" s="238"/>
      <c r="J147" s="235"/>
      <c r="K147" s="235"/>
      <c r="L147" s="239"/>
      <c r="M147" s="240"/>
      <c r="N147" s="241"/>
      <c r="O147" s="241"/>
      <c r="P147" s="241"/>
      <c r="Q147" s="241"/>
      <c r="R147" s="241"/>
      <c r="S147" s="241"/>
      <c r="T147" s="24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3" t="s">
        <v>135</v>
      </c>
      <c r="AU147" s="243" t="s">
        <v>79</v>
      </c>
      <c r="AV147" s="13" t="s">
        <v>77</v>
      </c>
      <c r="AW147" s="13" t="s">
        <v>32</v>
      </c>
      <c r="AX147" s="13" t="s">
        <v>70</v>
      </c>
      <c r="AY147" s="243" t="s">
        <v>122</v>
      </c>
    </row>
    <row r="148" spans="1:51" s="13" customFormat="1" ht="12">
      <c r="A148" s="13"/>
      <c r="B148" s="234"/>
      <c r="C148" s="235"/>
      <c r="D148" s="227" t="s">
        <v>135</v>
      </c>
      <c r="E148" s="236" t="s">
        <v>19</v>
      </c>
      <c r="F148" s="237" t="s">
        <v>374</v>
      </c>
      <c r="G148" s="235"/>
      <c r="H148" s="236" t="s">
        <v>19</v>
      </c>
      <c r="I148" s="238"/>
      <c r="J148" s="235"/>
      <c r="K148" s="235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135</v>
      </c>
      <c r="AU148" s="243" t="s">
        <v>79</v>
      </c>
      <c r="AV148" s="13" t="s">
        <v>77</v>
      </c>
      <c r="AW148" s="13" t="s">
        <v>32</v>
      </c>
      <c r="AX148" s="13" t="s">
        <v>70</v>
      </c>
      <c r="AY148" s="243" t="s">
        <v>122</v>
      </c>
    </row>
    <row r="149" spans="1:51" s="14" customFormat="1" ht="12">
      <c r="A149" s="14"/>
      <c r="B149" s="244"/>
      <c r="C149" s="245"/>
      <c r="D149" s="227" t="s">
        <v>135</v>
      </c>
      <c r="E149" s="246" t="s">
        <v>19</v>
      </c>
      <c r="F149" s="247" t="s">
        <v>355</v>
      </c>
      <c r="G149" s="245"/>
      <c r="H149" s="248">
        <v>246.807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4" t="s">
        <v>135</v>
      </c>
      <c r="AU149" s="254" t="s">
        <v>79</v>
      </c>
      <c r="AV149" s="14" t="s">
        <v>79</v>
      </c>
      <c r="AW149" s="14" t="s">
        <v>32</v>
      </c>
      <c r="AX149" s="14" t="s">
        <v>77</v>
      </c>
      <c r="AY149" s="254" t="s">
        <v>122</v>
      </c>
    </row>
    <row r="150" spans="1:65" s="2" customFormat="1" ht="33" customHeight="1">
      <c r="A150" s="40"/>
      <c r="B150" s="41"/>
      <c r="C150" s="214" t="s">
        <v>194</v>
      </c>
      <c r="D150" s="214" t="s">
        <v>125</v>
      </c>
      <c r="E150" s="215" t="s">
        <v>368</v>
      </c>
      <c r="F150" s="216" t="s">
        <v>369</v>
      </c>
      <c r="G150" s="217" t="s">
        <v>225</v>
      </c>
      <c r="H150" s="218">
        <v>246.807</v>
      </c>
      <c r="I150" s="219"/>
      <c r="J150" s="220">
        <f>ROUND(I150*H150,2)</f>
        <v>0</v>
      </c>
      <c r="K150" s="216" t="s">
        <v>129</v>
      </c>
      <c r="L150" s="46"/>
      <c r="M150" s="221" t="s">
        <v>19</v>
      </c>
      <c r="N150" s="222" t="s">
        <v>41</v>
      </c>
      <c r="O150" s="86"/>
      <c r="P150" s="223">
        <f>O150*H150</f>
        <v>0</v>
      </c>
      <c r="Q150" s="223">
        <v>9E-05</v>
      </c>
      <c r="R150" s="223">
        <f>Q150*H150</f>
        <v>0.02221263</v>
      </c>
      <c r="S150" s="223">
        <v>0.23</v>
      </c>
      <c r="T150" s="224">
        <f>S150*H150</f>
        <v>56.76561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5" t="s">
        <v>147</v>
      </c>
      <c r="AT150" s="225" t="s">
        <v>125</v>
      </c>
      <c r="AU150" s="225" t="s">
        <v>79</v>
      </c>
      <c r="AY150" s="19" t="s">
        <v>122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9" t="s">
        <v>77</v>
      </c>
      <c r="BK150" s="226">
        <f>ROUND(I150*H150,2)</f>
        <v>0</v>
      </c>
      <c r="BL150" s="19" t="s">
        <v>147</v>
      </c>
      <c r="BM150" s="225" t="s">
        <v>375</v>
      </c>
    </row>
    <row r="151" spans="1:47" s="2" customFormat="1" ht="12">
      <c r="A151" s="40"/>
      <c r="B151" s="41"/>
      <c r="C151" s="42"/>
      <c r="D151" s="227" t="s">
        <v>132</v>
      </c>
      <c r="E151" s="42"/>
      <c r="F151" s="228" t="s">
        <v>371</v>
      </c>
      <c r="G151" s="42"/>
      <c r="H151" s="42"/>
      <c r="I151" s="229"/>
      <c r="J151" s="42"/>
      <c r="K151" s="42"/>
      <c r="L151" s="46"/>
      <c r="M151" s="230"/>
      <c r="N151" s="231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132</v>
      </c>
      <c r="AU151" s="19" t="s">
        <v>79</v>
      </c>
    </row>
    <row r="152" spans="1:47" s="2" customFormat="1" ht="12">
      <c r="A152" s="40"/>
      <c r="B152" s="41"/>
      <c r="C152" s="42"/>
      <c r="D152" s="232" t="s">
        <v>133</v>
      </c>
      <c r="E152" s="42"/>
      <c r="F152" s="233" t="s">
        <v>372</v>
      </c>
      <c r="G152" s="42"/>
      <c r="H152" s="42"/>
      <c r="I152" s="229"/>
      <c r="J152" s="42"/>
      <c r="K152" s="42"/>
      <c r="L152" s="46"/>
      <c r="M152" s="230"/>
      <c r="N152" s="231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133</v>
      </c>
      <c r="AU152" s="19" t="s">
        <v>79</v>
      </c>
    </row>
    <row r="153" spans="1:51" s="13" customFormat="1" ht="12">
      <c r="A153" s="13"/>
      <c r="B153" s="234"/>
      <c r="C153" s="235"/>
      <c r="D153" s="227" t="s">
        <v>135</v>
      </c>
      <c r="E153" s="236" t="s">
        <v>19</v>
      </c>
      <c r="F153" s="237" t="s">
        <v>376</v>
      </c>
      <c r="G153" s="235"/>
      <c r="H153" s="236" t="s">
        <v>19</v>
      </c>
      <c r="I153" s="238"/>
      <c r="J153" s="235"/>
      <c r="K153" s="235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135</v>
      </c>
      <c r="AU153" s="243" t="s">
        <v>79</v>
      </c>
      <c r="AV153" s="13" t="s">
        <v>77</v>
      </c>
      <c r="AW153" s="13" t="s">
        <v>32</v>
      </c>
      <c r="AX153" s="13" t="s">
        <v>70</v>
      </c>
      <c r="AY153" s="243" t="s">
        <v>122</v>
      </c>
    </row>
    <row r="154" spans="1:51" s="14" customFormat="1" ht="12">
      <c r="A154" s="14"/>
      <c r="B154" s="244"/>
      <c r="C154" s="245"/>
      <c r="D154" s="227" t="s">
        <v>135</v>
      </c>
      <c r="E154" s="246" t="s">
        <v>19</v>
      </c>
      <c r="F154" s="247" t="s">
        <v>355</v>
      </c>
      <c r="G154" s="245"/>
      <c r="H154" s="248">
        <v>246.807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135</v>
      </c>
      <c r="AU154" s="254" t="s">
        <v>79</v>
      </c>
      <c r="AV154" s="14" t="s">
        <v>79</v>
      </c>
      <c r="AW154" s="14" t="s">
        <v>32</v>
      </c>
      <c r="AX154" s="14" t="s">
        <v>77</v>
      </c>
      <c r="AY154" s="254" t="s">
        <v>122</v>
      </c>
    </row>
    <row r="155" spans="1:65" s="2" customFormat="1" ht="16.5" customHeight="1">
      <c r="A155" s="40"/>
      <c r="B155" s="41"/>
      <c r="C155" s="214" t="s">
        <v>203</v>
      </c>
      <c r="D155" s="214" t="s">
        <v>125</v>
      </c>
      <c r="E155" s="215" t="s">
        <v>377</v>
      </c>
      <c r="F155" s="216" t="s">
        <v>378</v>
      </c>
      <c r="G155" s="217" t="s">
        <v>379</v>
      </c>
      <c r="H155" s="218">
        <v>50</v>
      </c>
      <c r="I155" s="219"/>
      <c r="J155" s="220">
        <f>ROUND(I155*H155,2)</f>
        <v>0</v>
      </c>
      <c r="K155" s="216" t="s">
        <v>129</v>
      </c>
      <c r="L155" s="46"/>
      <c r="M155" s="221" t="s">
        <v>19</v>
      </c>
      <c r="N155" s="222" t="s">
        <v>41</v>
      </c>
      <c r="O155" s="86"/>
      <c r="P155" s="223">
        <f>O155*H155</f>
        <v>0</v>
      </c>
      <c r="Q155" s="223">
        <v>0.02698</v>
      </c>
      <c r="R155" s="223">
        <f>Q155*H155</f>
        <v>1.349</v>
      </c>
      <c r="S155" s="223">
        <v>0</v>
      </c>
      <c r="T155" s="224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5" t="s">
        <v>147</v>
      </c>
      <c r="AT155" s="225" t="s">
        <v>125</v>
      </c>
      <c r="AU155" s="225" t="s">
        <v>79</v>
      </c>
      <c r="AY155" s="19" t="s">
        <v>122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9" t="s">
        <v>77</v>
      </c>
      <c r="BK155" s="226">
        <f>ROUND(I155*H155,2)</f>
        <v>0</v>
      </c>
      <c r="BL155" s="19" t="s">
        <v>147</v>
      </c>
      <c r="BM155" s="225" t="s">
        <v>380</v>
      </c>
    </row>
    <row r="156" spans="1:47" s="2" customFormat="1" ht="12">
      <c r="A156" s="40"/>
      <c r="B156" s="41"/>
      <c r="C156" s="42"/>
      <c r="D156" s="227" t="s">
        <v>132</v>
      </c>
      <c r="E156" s="42"/>
      <c r="F156" s="228" t="s">
        <v>381</v>
      </c>
      <c r="G156" s="42"/>
      <c r="H156" s="42"/>
      <c r="I156" s="229"/>
      <c r="J156" s="42"/>
      <c r="K156" s="42"/>
      <c r="L156" s="46"/>
      <c r="M156" s="230"/>
      <c r="N156" s="231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132</v>
      </c>
      <c r="AU156" s="19" t="s">
        <v>79</v>
      </c>
    </row>
    <row r="157" spans="1:47" s="2" customFormat="1" ht="12">
      <c r="A157" s="40"/>
      <c r="B157" s="41"/>
      <c r="C157" s="42"/>
      <c r="D157" s="232" t="s">
        <v>133</v>
      </c>
      <c r="E157" s="42"/>
      <c r="F157" s="233" t="s">
        <v>382</v>
      </c>
      <c r="G157" s="42"/>
      <c r="H157" s="42"/>
      <c r="I157" s="229"/>
      <c r="J157" s="42"/>
      <c r="K157" s="42"/>
      <c r="L157" s="46"/>
      <c r="M157" s="230"/>
      <c r="N157" s="231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133</v>
      </c>
      <c r="AU157" s="19" t="s">
        <v>79</v>
      </c>
    </row>
    <row r="158" spans="1:51" s="14" customFormat="1" ht="12">
      <c r="A158" s="14"/>
      <c r="B158" s="244"/>
      <c r="C158" s="245"/>
      <c r="D158" s="227" t="s">
        <v>135</v>
      </c>
      <c r="E158" s="246" t="s">
        <v>19</v>
      </c>
      <c r="F158" s="247" t="s">
        <v>383</v>
      </c>
      <c r="G158" s="245"/>
      <c r="H158" s="248">
        <v>50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4" t="s">
        <v>135</v>
      </c>
      <c r="AU158" s="254" t="s">
        <v>79</v>
      </c>
      <c r="AV158" s="14" t="s">
        <v>79</v>
      </c>
      <c r="AW158" s="14" t="s">
        <v>32</v>
      </c>
      <c r="AX158" s="14" t="s">
        <v>77</v>
      </c>
      <c r="AY158" s="254" t="s">
        <v>122</v>
      </c>
    </row>
    <row r="159" spans="1:65" s="2" customFormat="1" ht="24.15" customHeight="1">
      <c r="A159" s="40"/>
      <c r="B159" s="41"/>
      <c r="C159" s="214" t="s">
        <v>302</v>
      </c>
      <c r="D159" s="214" t="s">
        <v>125</v>
      </c>
      <c r="E159" s="215" t="s">
        <v>384</v>
      </c>
      <c r="F159" s="216" t="s">
        <v>385</v>
      </c>
      <c r="G159" s="217" t="s">
        <v>386</v>
      </c>
      <c r="H159" s="218">
        <v>1440</v>
      </c>
      <c r="I159" s="219"/>
      <c r="J159" s="220">
        <f>ROUND(I159*H159,2)</f>
        <v>0</v>
      </c>
      <c r="K159" s="216" t="s">
        <v>129</v>
      </c>
      <c r="L159" s="46"/>
      <c r="M159" s="221" t="s">
        <v>19</v>
      </c>
      <c r="N159" s="222" t="s">
        <v>41</v>
      </c>
      <c r="O159" s="86"/>
      <c r="P159" s="223">
        <f>O159*H159</f>
        <v>0</v>
      </c>
      <c r="Q159" s="223">
        <v>4E-05</v>
      </c>
      <c r="R159" s="223">
        <f>Q159*H159</f>
        <v>0.057600000000000005</v>
      </c>
      <c r="S159" s="223">
        <v>0</v>
      </c>
      <c r="T159" s="224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5" t="s">
        <v>147</v>
      </c>
      <c r="AT159" s="225" t="s">
        <v>125</v>
      </c>
      <c r="AU159" s="225" t="s">
        <v>79</v>
      </c>
      <c r="AY159" s="19" t="s">
        <v>122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9" t="s">
        <v>77</v>
      </c>
      <c r="BK159" s="226">
        <f>ROUND(I159*H159,2)</f>
        <v>0</v>
      </c>
      <c r="BL159" s="19" t="s">
        <v>147</v>
      </c>
      <c r="BM159" s="225" t="s">
        <v>387</v>
      </c>
    </row>
    <row r="160" spans="1:47" s="2" customFormat="1" ht="12">
      <c r="A160" s="40"/>
      <c r="B160" s="41"/>
      <c r="C160" s="42"/>
      <c r="D160" s="227" t="s">
        <v>132</v>
      </c>
      <c r="E160" s="42"/>
      <c r="F160" s="228" t="s">
        <v>388</v>
      </c>
      <c r="G160" s="42"/>
      <c r="H160" s="42"/>
      <c r="I160" s="229"/>
      <c r="J160" s="42"/>
      <c r="K160" s="42"/>
      <c r="L160" s="46"/>
      <c r="M160" s="230"/>
      <c r="N160" s="231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132</v>
      </c>
      <c r="AU160" s="19" t="s">
        <v>79</v>
      </c>
    </row>
    <row r="161" spans="1:47" s="2" customFormat="1" ht="12">
      <c r="A161" s="40"/>
      <c r="B161" s="41"/>
      <c r="C161" s="42"/>
      <c r="D161" s="232" t="s">
        <v>133</v>
      </c>
      <c r="E161" s="42"/>
      <c r="F161" s="233" t="s">
        <v>389</v>
      </c>
      <c r="G161" s="42"/>
      <c r="H161" s="42"/>
      <c r="I161" s="229"/>
      <c r="J161" s="42"/>
      <c r="K161" s="42"/>
      <c r="L161" s="46"/>
      <c r="M161" s="230"/>
      <c r="N161" s="231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133</v>
      </c>
      <c r="AU161" s="19" t="s">
        <v>79</v>
      </c>
    </row>
    <row r="162" spans="1:51" s="13" customFormat="1" ht="12">
      <c r="A162" s="13"/>
      <c r="B162" s="234"/>
      <c r="C162" s="235"/>
      <c r="D162" s="227" t="s">
        <v>135</v>
      </c>
      <c r="E162" s="236" t="s">
        <v>19</v>
      </c>
      <c r="F162" s="237" t="s">
        <v>390</v>
      </c>
      <c r="G162" s="235"/>
      <c r="H162" s="236" t="s">
        <v>19</v>
      </c>
      <c r="I162" s="238"/>
      <c r="J162" s="235"/>
      <c r="K162" s="235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135</v>
      </c>
      <c r="AU162" s="243" t="s">
        <v>79</v>
      </c>
      <c r="AV162" s="13" t="s">
        <v>77</v>
      </c>
      <c r="AW162" s="13" t="s">
        <v>32</v>
      </c>
      <c r="AX162" s="13" t="s">
        <v>70</v>
      </c>
      <c r="AY162" s="243" t="s">
        <v>122</v>
      </c>
    </row>
    <row r="163" spans="1:51" s="13" customFormat="1" ht="12">
      <c r="A163" s="13"/>
      <c r="B163" s="234"/>
      <c r="C163" s="235"/>
      <c r="D163" s="227" t="s">
        <v>135</v>
      </c>
      <c r="E163" s="236" t="s">
        <v>19</v>
      </c>
      <c r="F163" s="237" t="s">
        <v>391</v>
      </c>
      <c r="G163" s="235"/>
      <c r="H163" s="236" t="s">
        <v>19</v>
      </c>
      <c r="I163" s="238"/>
      <c r="J163" s="235"/>
      <c r="K163" s="235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135</v>
      </c>
      <c r="AU163" s="243" t="s">
        <v>79</v>
      </c>
      <c r="AV163" s="13" t="s">
        <v>77</v>
      </c>
      <c r="AW163" s="13" t="s">
        <v>32</v>
      </c>
      <c r="AX163" s="13" t="s">
        <v>70</v>
      </c>
      <c r="AY163" s="243" t="s">
        <v>122</v>
      </c>
    </row>
    <row r="164" spans="1:51" s="14" customFormat="1" ht="12">
      <c r="A164" s="14"/>
      <c r="B164" s="244"/>
      <c r="C164" s="245"/>
      <c r="D164" s="227" t="s">
        <v>135</v>
      </c>
      <c r="E164" s="246" t="s">
        <v>19</v>
      </c>
      <c r="F164" s="247" t="s">
        <v>392</v>
      </c>
      <c r="G164" s="245"/>
      <c r="H164" s="248">
        <v>1440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4" t="s">
        <v>135</v>
      </c>
      <c r="AU164" s="254" t="s">
        <v>79</v>
      </c>
      <c r="AV164" s="14" t="s">
        <v>79</v>
      </c>
      <c r="AW164" s="14" t="s">
        <v>32</v>
      </c>
      <c r="AX164" s="14" t="s">
        <v>77</v>
      </c>
      <c r="AY164" s="254" t="s">
        <v>122</v>
      </c>
    </row>
    <row r="165" spans="1:65" s="2" customFormat="1" ht="24.15" customHeight="1">
      <c r="A165" s="40"/>
      <c r="B165" s="41"/>
      <c r="C165" s="214" t="s">
        <v>393</v>
      </c>
      <c r="D165" s="214" t="s">
        <v>125</v>
      </c>
      <c r="E165" s="215" t="s">
        <v>394</v>
      </c>
      <c r="F165" s="216" t="s">
        <v>395</v>
      </c>
      <c r="G165" s="217" t="s">
        <v>396</v>
      </c>
      <c r="H165" s="218">
        <v>60</v>
      </c>
      <c r="I165" s="219"/>
      <c r="J165" s="220">
        <f>ROUND(I165*H165,2)</f>
        <v>0</v>
      </c>
      <c r="K165" s="216" t="s">
        <v>129</v>
      </c>
      <c r="L165" s="46"/>
      <c r="M165" s="221" t="s">
        <v>19</v>
      </c>
      <c r="N165" s="222" t="s">
        <v>41</v>
      </c>
      <c r="O165" s="86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5" t="s">
        <v>147</v>
      </c>
      <c r="AT165" s="225" t="s">
        <v>125</v>
      </c>
      <c r="AU165" s="225" t="s">
        <v>79</v>
      </c>
      <c r="AY165" s="19" t="s">
        <v>122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9" t="s">
        <v>77</v>
      </c>
      <c r="BK165" s="226">
        <f>ROUND(I165*H165,2)</f>
        <v>0</v>
      </c>
      <c r="BL165" s="19" t="s">
        <v>147</v>
      </c>
      <c r="BM165" s="225" t="s">
        <v>397</v>
      </c>
    </row>
    <row r="166" spans="1:47" s="2" customFormat="1" ht="12">
      <c r="A166" s="40"/>
      <c r="B166" s="41"/>
      <c r="C166" s="42"/>
      <c r="D166" s="227" t="s">
        <v>132</v>
      </c>
      <c r="E166" s="42"/>
      <c r="F166" s="228" t="s">
        <v>398</v>
      </c>
      <c r="G166" s="42"/>
      <c r="H166" s="42"/>
      <c r="I166" s="229"/>
      <c r="J166" s="42"/>
      <c r="K166" s="42"/>
      <c r="L166" s="46"/>
      <c r="M166" s="230"/>
      <c r="N166" s="231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132</v>
      </c>
      <c r="AU166" s="19" t="s">
        <v>79</v>
      </c>
    </row>
    <row r="167" spans="1:47" s="2" customFormat="1" ht="12">
      <c r="A167" s="40"/>
      <c r="B167" s="41"/>
      <c r="C167" s="42"/>
      <c r="D167" s="232" t="s">
        <v>133</v>
      </c>
      <c r="E167" s="42"/>
      <c r="F167" s="233" t="s">
        <v>399</v>
      </c>
      <c r="G167" s="42"/>
      <c r="H167" s="42"/>
      <c r="I167" s="229"/>
      <c r="J167" s="42"/>
      <c r="K167" s="42"/>
      <c r="L167" s="46"/>
      <c r="M167" s="230"/>
      <c r="N167" s="231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133</v>
      </c>
      <c r="AU167" s="19" t="s">
        <v>79</v>
      </c>
    </row>
    <row r="168" spans="1:51" s="14" customFormat="1" ht="12">
      <c r="A168" s="14"/>
      <c r="B168" s="244"/>
      <c r="C168" s="245"/>
      <c r="D168" s="227" t="s">
        <v>135</v>
      </c>
      <c r="E168" s="246" t="s">
        <v>19</v>
      </c>
      <c r="F168" s="247" t="s">
        <v>400</v>
      </c>
      <c r="G168" s="245"/>
      <c r="H168" s="248">
        <v>60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135</v>
      </c>
      <c r="AU168" s="254" t="s">
        <v>79</v>
      </c>
      <c r="AV168" s="14" t="s">
        <v>79</v>
      </c>
      <c r="AW168" s="14" t="s">
        <v>32</v>
      </c>
      <c r="AX168" s="14" t="s">
        <v>77</v>
      </c>
      <c r="AY168" s="254" t="s">
        <v>122</v>
      </c>
    </row>
    <row r="169" spans="1:65" s="2" customFormat="1" ht="24.15" customHeight="1">
      <c r="A169" s="40"/>
      <c r="B169" s="41"/>
      <c r="C169" s="214" t="s">
        <v>8</v>
      </c>
      <c r="D169" s="214" t="s">
        <v>125</v>
      </c>
      <c r="E169" s="215" t="s">
        <v>401</v>
      </c>
      <c r="F169" s="216" t="s">
        <v>402</v>
      </c>
      <c r="G169" s="217" t="s">
        <v>225</v>
      </c>
      <c r="H169" s="218">
        <v>100</v>
      </c>
      <c r="I169" s="219"/>
      <c r="J169" s="220">
        <f>ROUND(I169*H169,2)</f>
        <v>0</v>
      </c>
      <c r="K169" s="216" t="s">
        <v>129</v>
      </c>
      <c r="L169" s="46"/>
      <c r="M169" s="221" t="s">
        <v>19</v>
      </c>
      <c r="N169" s="222" t="s">
        <v>41</v>
      </c>
      <c r="O169" s="86"/>
      <c r="P169" s="223">
        <f>O169*H169</f>
        <v>0</v>
      </c>
      <c r="Q169" s="223">
        <v>0</v>
      </c>
      <c r="R169" s="223">
        <f>Q169*H169</f>
        <v>0</v>
      </c>
      <c r="S169" s="223">
        <v>0</v>
      </c>
      <c r="T169" s="22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147</v>
      </c>
      <c r="AT169" s="225" t="s">
        <v>125</v>
      </c>
      <c r="AU169" s="225" t="s">
        <v>79</v>
      </c>
      <c r="AY169" s="19" t="s">
        <v>122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77</v>
      </c>
      <c r="BK169" s="226">
        <f>ROUND(I169*H169,2)</f>
        <v>0</v>
      </c>
      <c r="BL169" s="19" t="s">
        <v>147</v>
      </c>
      <c r="BM169" s="225" t="s">
        <v>403</v>
      </c>
    </row>
    <row r="170" spans="1:47" s="2" customFormat="1" ht="12">
      <c r="A170" s="40"/>
      <c r="B170" s="41"/>
      <c r="C170" s="42"/>
      <c r="D170" s="227" t="s">
        <v>132</v>
      </c>
      <c r="E170" s="42"/>
      <c r="F170" s="228" t="s">
        <v>404</v>
      </c>
      <c r="G170" s="42"/>
      <c r="H170" s="42"/>
      <c r="I170" s="229"/>
      <c r="J170" s="42"/>
      <c r="K170" s="42"/>
      <c r="L170" s="46"/>
      <c r="M170" s="230"/>
      <c r="N170" s="231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132</v>
      </c>
      <c r="AU170" s="19" t="s">
        <v>79</v>
      </c>
    </row>
    <row r="171" spans="1:47" s="2" customFormat="1" ht="12">
      <c r="A171" s="40"/>
      <c r="B171" s="41"/>
      <c r="C171" s="42"/>
      <c r="D171" s="232" t="s">
        <v>133</v>
      </c>
      <c r="E171" s="42"/>
      <c r="F171" s="233" t="s">
        <v>405</v>
      </c>
      <c r="G171" s="42"/>
      <c r="H171" s="42"/>
      <c r="I171" s="229"/>
      <c r="J171" s="42"/>
      <c r="K171" s="42"/>
      <c r="L171" s="46"/>
      <c r="M171" s="230"/>
      <c r="N171" s="231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133</v>
      </c>
      <c r="AU171" s="19" t="s">
        <v>79</v>
      </c>
    </row>
    <row r="172" spans="1:51" s="13" customFormat="1" ht="12">
      <c r="A172" s="13"/>
      <c r="B172" s="234"/>
      <c r="C172" s="235"/>
      <c r="D172" s="227" t="s">
        <v>135</v>
      </c>
      <c r="E172" s="236" t="s">
        <v>19</v>
      </c>
      <c r="F172" s="237" t="s">
        <v>406</v>
      </c>
      <c r="G172" s="235"/>
      <c r="H172" s="236" t="s">
        <v>19</v>
      </c>
      <c r="I172" s="238"/>
      <c r="J172" s="235"/>
      <c r="K172" s="235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135</v>
      </c>
      <c r="AU172" s="243" t="s">
        <v>79</v>
      </c>
      <c r="AV172" s="13" t="s">
        <v>77</v>
      </c>
      <c r="AW172" s="13" t="s">
        <v>32</v>
      </c>
      <c r="AX172" s="13" t="s">
        <v>70</v>
      </c>
      <c r="AY172" s="243" t="s">
        <v>122</v>
      </c>
    </row>
    <row r="173" spans="1:51" s="14" customFormat="1" ht="12">
      <c r="A173" s="14"/>
      <c r="B173" s="244"/>
      <c r="C173" s="245"/>
      <c r="D173" s="227" t="s">
        <v>135</v>
      </c>
      <c r="E173" s="246" t="s">
        <v>19</v>
      </c>
      <c r="F173" s="247" t="s">
        <v>407</v>
      </c>
      <c r="G173" s="245"/>
      <c r="H173" s="248">
        <v>100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4" t="s">
        <v>135</v>
      </c>
      <c r="AU173" s="254" t="s">
        <v>79</v>
      </c>
      <c r="AV173" s="14" t="s">
        <v>79</v>
      </c>
      <c r="AW173" s="14" t="s">
        <v>32</v>
      </c>
      <c r="AX173" s="14" t="s">
        <v>77</v>
      </c>
      <c r="AY173" s="254" t="s">
        <v>122</v>
      </c>
    </row>
    <row r="174" spans="1:65" s="2" customFormat="1" ht="33" customHeight="1">
      <c r="A174" s="40"/>
      <c r="B174" s="41"/>
      <c r="C174" s="214" t="s">
        <v>408</v>
      </c>
      <c r="D174" s="214" t="s">
        <v>125</v>
      </c>
      <c r="E174" s="215" t="s">
        <v>409</v>
      </c>
      <c r="F174" s="216" t="s">
        <v>410</v>
      </c>
      <c r="G174" s="217" t="s">
        <v>411</v>
      </c>
      <c r="H174" s="218">
        <v>36</v>
      </c>
      <c r="I174" s="219"/>
      <c r="J174" s="220">
        <f>ROUND(I174*H174,2)</f>
        <v>0</v>
      </c>
      <c r="K174" s="216" t="s">
        <v>129</v>
      </c>
      <c r="L174" s="46"/>
      <c r="M174" s="221" t="s">
        <v>19</v>
      </c>
      <c r="N174" s="222" t="s">
        <v>41</v>
      </c>
      <c r="O174" s="86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5" t="s">
        <v>147</v>
      </c>
      <c r="AT174" s="225" t="s">
        <v>125</v>
      </c>
      <c r="AU174" s="225" t="s">
        <v>79</v>
      </c>
      <c r="AY174" s="19" t="s">
        <v>122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9" t="s">
        <v>77</v>
      </c>
      <c r="BK174" s="226">
        <f>ROUND(I174*H174,2)</f>
        <v>0</v>
      </c>
      <c r="BL174" s="19" t="s">
        <v>147</v>
      </c>
      <c r="BM174" s="225" t="s">
        <v>412</v>
      </c>
    </row>
    <row r="175" spans="1:47" s="2" customFormat="1" ht="12">
      <c r="A175" s="40"/>
      <c r="B175" s="41"/>
      <c r="C175" s="42"/>
      <c r="D175" s="227" t="s">
        <v>132</v>
      </c>
      <c r="E175" s="42"/>
      <c r="F175" s="228" t="s">
        <v>413</v>
      </c>
      <c r="G175" s="42"/>
      <c r="H175" s="42"/>
      <c r="I175" s="229"/>
      <c r="J175" s="42"/>
      <c r="K175" s="42"/>
      <c r="L175" s="46"/>
      <c r="M175" s="230"/>
      <c r="N175" s="231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132</v>
      </c>
      <c r="AU175" s="19" t="s">
        <v>79</v>
      </c>
    </row>
    <row r="176" spans="1:47" s="2" customFormat="1" ht="12">
      <c r="A176" s="40"/>
      <c r="B176" s="41"/>
      <c r="C176" s="42"/>
      <c r="D176" s="232" t="s">
        <v>133</v>
      </c>
      <c r="E176" s="42"/>
      <c r="F176" s="233" t="s">
        <v>414</v>
      </c>
      <c r="G176" s="42"/>
      <c r="H176" s="42"/>
      <c r="I176" s="229"/>
      <c r="J176" s="42"/>
      <c r="K176" s="42"/>
      <c r="L176" s="46"/>
      <c r="M176" s="230"/>
      <c r="N176" s="231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133</v>
      </c>
      <c r="AU176" s="19" t="s">
        <v>79</v>
      </c>
    </row>
    <row r="177" spans="1:51" s="14" customFormat="1" ht="12">
      <c r="A177" s="14"/>
      <c r="B177" s="244"/>
      <c r="C177" s="245"/>
      <c r="D177" s="227" t="s">
        <v>135</v>
      </c>
      <c r="E177" s="246" t="s">
        <v>19</v>
      </c>
      <c r="F177" s="247" t="s">
        <v>415</v>
      </c>
      <c r="G177" s="245"/>
      <c r="H177" s="248">
        <v>36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4" t="s">
        <v>135</v>
      </c>
      <c r="AU177" s="254" t="s">
        <v>79</v>
      </c>
      <c r="AV177" s="14" t="s">
        <v>79</v>
      </c>
      <c r="AW177" s="14" t="s">
        <v>32</v>
      </c>
      <c r="AX177" s="14" t="s">
        <v>77</v>
      </c>
      <c r="AY177" s="254" t="s">
        <v>122</v>
      </c>
    </row>
    <row r="178" spans="1:65" s="2" customFormat="1" ht="33" customHeight="1">
      <c r="A178" s="40"/>
      <c r="B178" s="41"/>
      <c r="C178" s="214" t="s">
        <v>416</v>
      </c>
      <c r="D178" s="214" t="s">
        <v>125</v>
      </c>
      <c r="E178" s="215" t="s">
        <v>417</v>
      </c>
      <c r="F178" s="216" t="s">
        <v>418</v>
      </c>
      <c r="G178" s="217" t="s">
        <v>411</v>
      </c>
      <c r="H178" s="218">
        <v>601.3</v>
      </c>
      <c r="I178" s="219"/>
      <c r="J178" s="220">
        <f>ROUND(I178*H178,2)</f>
        <v>0</v>
      </c>
      <c r="K178" s="216" t="s">
        <v>129</v>
      </c>
      <c r="L178" s="46"/>
      <c r="M178" s="221" t="s">
        <v>19</v>
      </c>
      <c r="N178" s="222" t="s">
        <v>41</v>
      </c>
      <c r="O178" s="86"/>
      <c r="P178" s="223">
        <f>O178*H178</f>
        <v>0</v>
      </c>
      <c r="Q178" s="223">
        <v>0</v>
      </c>
      <c r="R178" s="223">
        <f>Q178*H178</f>
        <v>0</v>
      </c>
      <c r="S178" s="223">
        <v>0</v>
      </c>
      <c r="T178" s="224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5" t="s">
        <v>147</v>
      </c>
      <c r="AT178" s="225" t="s">
        <v>125</v>
      </c>
      <c r="AU178" s="225" t="s">
        <v>79</v>
      </c>
      <c r="AY178" s="19" t="s">
        <v>122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9" t="s">
        <v>77</v>
      </c>
      <c r="BK178" s="226">
        <f>ROUND(I178*H178,2)</f>
        <v>0</v>
      </c>
      <c r="BL178" s="19" t="s">
        <v>147</v>
      </c>
      <c r="BM178" s="225" t="s">
        <v>419</v>
      </c>
    </row>
    <row r="179" spans="1:47" s="2" customFormat="1" ht="12">
      <c r="A179" s="40"/>
      <c r="B179" s="41"/>
      <c r="C179" s="42"/>
      <c r="D179" s="227" t="s">
        <v>132</v>
      </c>
      <c r="E179" s="42"/>
      <c r="F179" s="228" t="s">
        <v>420</v>
      </c>
      <c r="G179" s="42"/>
      <c r="H179" s="42"/>
      <c r="I179" s="229"/>
      <c r="J179" s="42"/>
      <c r="K179" s="42"/>
      <c r="L179" s="46"/>
      <c r="M179" s="230"/>
      <c r="N179" s="231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132</v>
      </c>
      <c r="AU179" s="19" t="s">
        <v>79</v>
      </c>
    </row>
    <row r="180" spans="1:47" s="2" customFormat="1" ht="12">
      <c r="A180" s="40"/>
      <c r="B180" s="41"/>
      <c r="C180" s="42"/>
      <c r="D180" s="232" t="s">
        <v>133</v>
      </c>
      <c r="E180" s="42"/>
      <c r="F180" s="233" t="s">
        <v>421</v>
      </c>
      <c r="G180" s="42"/>
      <c r="H180" s="42"/>
      <c r="I180" s="229"/>
      <c r="J180" s="42"/>
      <c r="K180" s="42"/>
      <c r="L180" s="46"/>
      <c r="M180" s="230"/>
      <c r="N180" s="231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133</v>
      </c>
      <c r="AU180" s="19" t="s">
        <v>79</v>
      </c>
    </row>
    <row r="181" spans="1:51" s="14" customFormat="1" ht="12">
      <c r="A181" s="14"/>
      <c r="B181" s="244"/>
      <c r="C181" s="245"/>
      <c r="D181" s="227" t="s">
        <v>135</v>
      </c>
      <c r="E181" s="246" t="s">
        <v>19</v>
      </c>
      <c r="F181" s="247" t="s">
        <v>422</v>
      </c>
      <c r="G181" s="245"/>
      <c r="H181" s="248">
        <v>517.3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4" t="s">
        <v>135</v>
      </c>
      <c r="AU181" s="254" t="s">
        <v>79</v>
      </c>
      <c r="AV181" s="14" t="s">
        <v>79</v>
      </c>
      <c r="AW181" s="14" t="s">
        <v>32</v>
      </c>
      <c r="AX181" s="14" t="s">
        <v>70</v>
      </c>
      <c r="AY181" s="254" t="s">
        <v>122</v>
      </c>
    </row>
    <row r="182" spans="1:51" s="14" customFormat="1" ht="12">
      <c r="A182" s="14"/>
      <c r="B182" s="244"/>
      <c r="C182" s="245"/>
      <c r="D182" s="227" t="s">
        <v>135</v>
      </c>
      <c r="E182" s="246" t="s">
        <v>19</v>
      </c>
      <c r="F182" s="247" t="s">
        <v>423</v>
      </c>
      <c r="G182" s="245"/>
      <c r="H182" s="248">
        <v>84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135</v>
      </c>
      <c r="AU182" s="254" t="s">
        <v>79</v>
      </c>
      <c r="AV182" s="14" t="s">
        <v>79</v>
      </c>
      <c r="AW182" s="14" t="s">
        <v>32</v>
      </c>
      <c r="AX182" s="14" t="s">
        <v>70</v>
      </c>
      <c r="AY182" s="254" t="s">
        <v>122</v>
      </c>
    </row>
    <row r="183" spans="1:51" s="15" customFormat="1" ht="12">
      <c r="A183" s="15"/>
      <c r="B183" s="258"/>
      <c r="C183" s="259"/>
      <c r="D183" s="227" t="s">
        <v>135</v>
      </c>
      <c r="E183" s="260" t="s">
        <v>19</v>
      </c>
      <c r="F183" s="261" t="s">
        <v>247</v>
      </c>
      <c r="G183" s="259"/>
      <c r="H183" s="262">
        <v>601.3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8" t="s">
        <v>135</v>
      </c>
      <c r="AU183" s="268" t="s">
        <v>79</v>
      </c>
      <c r="AV183" s="15" t="s">
        <v>147</v>
      </c>
      <c r="AW183" s="15" t="s">
        <v>32</v>
      </c>
      <c r="AX183" s="15" t="s">
        <v>77</v>
      </c>
      <c r="AY183" s="268" t="s">
        <v>122</v>
      </c>
    </row>
    <row r="184" spans="1:65" s="2" customFormat="1" ht="33" customHeight="1">
      <c r="A184" s="40"/>
      <c r="B184" s="41"/>
      <c r="C184" s="214" t="s">
        <v>424</v>
      </c>
      <c r="D184" s="214" t="s">
        <v>125</v>
      </c>
      <c r="E184" s="215" t="s">
        <v>425</v>
      </c>
      <c r="F184" s="216" t="s">
        <v>426</v>
      </c>
      <c r="G184" s="217" t="s">
        <v>411</v>
      </c>
      <c r="H184" s="218">
        <v>67.5</v>
      </c>
      <c r="I184" s="219"/>
      <c r="J184" s="220">
        <f>ROUND(I184*H184,2)</f>
        <v>0</v>
      </c>
      <c r="K184" s="216" t="s">
        <v>129</v>
      </c>
      <c r="L184" s="46"/>
      <c r="M184" s="221" t="s">
        <v>19</v>
      </c>
      <c r="N184" s="222" t="s">
        <v>41</v>
      </c>
      <c r="O184" s="86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5" t="s">
        <v>147</v>
      </c>
      <c r="AT184" s="225" t="s">
        <v>125</v>
      </c>
      <c r="AU184" s="225" t="s">
        <v>79</v>
      </c>
      <c r="AY184" s="19" t="s">
        <v>122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9" t="s">
        <v>77</v>
      </c>
      <c r="BK184" s="226">
        <f>ROUND(I184*H184,2)</f>
        <v>0</v>
      </c>
      <c r="BL184" s="19" t="s">
        <v>147</v>
      </c>
      <c r="BM184" s="225" t="s">
        <v>427</v>
      </c>
    </row>
    <row r="185" spans="1:47" s="2" customFormat="1" ht="12">
      <c r="A185" s="40"/>
      <c r="B185" s="41"/>
      <c r="C185" s="42"/>
      <c r="D185" s="227" t="s">
        <v>132</v>
      </c>
      <c r="E185" s="42"/>
      <c r="F185" s="228" t="s">
        <v>428</v>
      </c>
      <c r="G185" s="42"/>
      <c r="H185" s="42"/>
      <c r="I185" s="229"/>
      <c r="J185" s="42"/>
      <c r="K185" s="42"/>
      <c r="L185" s="46"/>
      <c r="M185" s="230"/>
      <c r="N185" s="231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132</v>
      </c>
      <c r="AU185" s="19" t="s">
        <v>79</v>
      </c>
    </row>
    <row r="186" spans="1:47" s="2" customFormat="1" ht="12">
      <c r="A186" s="40"/>
      <c r="B186" s="41"/>
      <c r="C186" s="42"/>
      <c r="D186" s="232" t="s">
        <v>133</v>
      </c>
      <c r="E186" s="42"/>
      <c r="F186" s="233" t="s">
        <v>429</v>
      </c>
      <c r="G186" s="42"/>
      <c r="H186" s="42"/>
      <c r="I186" s="229"/>
      <c r="J186" s="42"/>
      <c r="K186" s="42"/>
      <c r="L186" s="46"/>
      <c r="M186" s="230"/>
      <c r="N186" s="231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133</v>
      </c>
      <c r="AU186" s="19" t="s">
        <v>79</v>
      </c>
    </row>
    <row r="187" spans="1:51" s="14" customFormat="1" ht="12">
      <c r="A187" s="14"/>
      <c r="B187" s="244"/>
      <c r="C187" s="245"/>
      <c r="D187" s="227" t="s">
        <v>135</v>
      </c>
      <c r="E187" s="246" t="s">
        <v>19</v>
      </c>
      <c r="F187" s="247" t="s">
        <v>430</v>
      </c>
      <c r="G187" s="245"/>
      <c r="H187" s="248">
        <v>67.5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4" t="s">
        <v>135</v>
      </c>
      <c r="AU187" s="254" t="s">
        <v>79</v>
      </c>
      <c r="AV187" s="14" t="s">
        <v>79</v>
      </c>
      <c r="AW187" s="14" t="s">
        <v>32</v>
      </c>
      <c r="AX187" s="14" t="s">
        <v>77</v>
      </c>
      <c r="AY187" s="254" t="s">
        <v>122</v>
      </c>
    </row>
    <row r="188" spans="1:65" s="2" customFormat="1" ht="21.75" customHeight="1">
      <c r="A188" s="40"/>
      <c r="B188" s="41"/>
      <c r="C188" s="214" t="s">
        <v>431</v>
      </c>
      <c r="D188" s="214" t="s">
        <v>125</v>
      </c>
      <c r="E188" s="215" t="s">
        <v>432</v>
      </c>
      <c r="F188" s="216" t="s">
        <v>433</v>
      </c>
      <c r="G188" s="217" t="s">
        <v>225</v>
      </c>
      <c r="H188" s="218">
        <v>90</v>
      </c>
      <c r="I188" s="219"/>
      <c r="J188" s="220">
        <f>ROUND(I188*H188,2)</f>
        <v>0</v>
      </c>
      <c r="K188" s="216" t="s">
        <v>129</v>
      </c>
      <c r="L188" s="46"/>
      <c r="M188" s="221" t="s">
        <v>19</v>
      </c>
      <c r="N188" s="222" t="s">
        <v>41</v>
      </c>
      <c r="O188" s="86"/>
      <c r="P188" s="223">
        <f>O188*H188</f>
        <v>0</v>
      </c>
      <c r="Q188" s="223">
        <v>0.00084</v>
      </c>
      <c r="R188" s="223">
        <f>Q188*H188</f>
        <v>0.0756</v>
      </c>
      <c r="S188" s="223">
        <v>0</v>
      </c>
      <c r="T188" s="224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5" t="s">
        <v>147</v>
      </c>
      <c r="AT188" s="225" t="s">
        <v>125</v>
      </c>
      <c r="AU188" s="225" t="s">
        <v>79</v>
      </c>
      <c r="AY188" s="19" t="s">
        <v>122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9" t="s">
        <v>77</v>
      </c>
      <c r="BK188" s="226">
        <f>ROUND(I188*H188,2)</f>
        <v>0</v>
      </c>
      <c r="BL188" s="19" t="s">
        <v>147</v>
      </c>
      <c r="BM188" s="225" t="s">
        <v>434</v>
      </c>
    </row>
    <row r="189" spans="1:47" s="2" customFormat="1" ht="12">
      <c r="A189" s="40"/>
      <c r="B189" s="41"/>
      <c r="C189" s="42"/>
      <c r="D189" s="227" t="s">
        <v>132</v>
      </c>
      <c r="E189" s="42"/>
      <c r="F189" s="228" t="s">
        <v>435</v>
      </c>
      <c r="G189" s="42"/>
      <c r="H189" s="42"/>
      <c r="I189" s="229"/>
      <c r="J189" s="42"/>
      <c r="K189" s="42"/>
      <c r="L189" s="46"/>
      <c r="M189" s="230"/>
      <c r="N189" s="231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132</v>
      </c>
      <c r="AU189" s="19" t="s">
        <v>79</v>
      </c>
    </row>
    <row r="190" spans="1:47" s="2" customFormat="1" ht="12">
      <c r="A190" s="40"/>
      <c r="B190" s="41"/>
      <c r="C190" s="42"/>
      <c r="D190" s="232" t="s">
        <v>133</v>
      </c>
      <c r="E190" s="42"/>
      <c r="F190" s="233" t="s">
        <v>436</v>
      </c>
      <c r="G190" s="42"/>
      <c r="H190" s="42"/>
      <c r="I190" s="229"/>
      <c r="J190" s="42"/>
      <c r="K190" s="42"/>
      <c r="L190" s="46"/>
      <c r="M190" s="230"/>
      <c r="N190" s="231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133</v>
      </c>
      <c r="AU190" s="19" t="s">
        <v>79</v>
      </c>
    </row>
    <row r="191" spans="1:51" s="14" customFormat="1" ht="12">
      <c r="A191" s="14"/>
      <c r="B191" s="244"/>
      <c r="C191" s="245"/>
      <c r="D191" s="227" t="s">
        <v>135</v>
      </c>
      <c r="E191" s="246" t="s">
        <v>19</v>
      </c>
      <c r="F191" s="247" t="s">
        <v>437</v>
      </c>
      <c r="G191" s="245"/>
      <c r="H191" s="248">
        <v>90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135</v>
      </c>
      <c r="AU191" s="254" t="s">
        <v>79</v>
      </c>
      <c r="AV191" s="14" t="s">
        <v>79</v>
      </c>
      <c r="AW191" s="14" t="s">
        <v>32</v>
      </c>
      <c r="AX191" s="14" t="s">
        <v>77</v>
      </c>
      <c r="AY191" s="254" t="s">
        <v>122</v>
      </c>
    </row>
    <row r="192" spans="1:65" s="2" customFormat="1" ht="24.15" customHeight="1">
      <c r="A192" s="40"/>
      <c r="B192" s="41"/>
      <c r="C192" s="214" t="s">
        <v>438</v>
      </c>
      <c r="D192" s="214" t="s">
        <v>125</v>
      </c>
      <c r="E192" s="215" t="s">
        <v>439</v>
      </c>
      <c r="F192" s="216" t="s">
        <v>440</v>
      </c>
      <c r="G192" s="217" t="s">
        <v>225</v>
      </c>
      <c r="H192" s="218">
        <v>90</v>
      </c>
      <c r="I192" s="219"/>
      <c r="J192" s="220">
        <f>ROUND(I192*H192,2)</f>
        <v>0</v>
      </c>
      <c r="K192" s="216" t="s">
        <v>129</v>
      </c>
      <c r="L192" s="46"/>
      <c r="M192" s="221" t="s">
        <v>19</v>
      </c>
      <c r="N192" s="222" t="s">
        <v>41</v>
      </c>
      <c r="O192" s="86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5" t="s">
        <v>147</v>
      </c>
      <c r="AT192" s="225" t="s">
        <v>125</v>
      </c>
      <c r="AU192" s="225" t="s">
        <v>79</v>
      </c>
      <c r="AY192" s="19" t="s">
        <v>122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9" t="s">
        <v>77</v>
      </c>
      <c r="BK192" s="226">
        <f>ROUND(I192*H192,2)</f>
        <v>0</v>
      </c>
      <c r="BL192" s="19" t="s">
        <v>147</v>
      </c>
      <c r="BM192" s="225" t="s">
        <v>441</v>
      </c>
    </row>
    <row r="193" spans="1:47" s="2" customFormat="1" ht="12">
      <c r="A193" s="40"/>
      <c r="B193" s="41"/>
      <c r="C193" s="42"/>
      <c r="D193" s="227" t="s">
        <v>132</v>
      </c>
      <c r="E193" s="42"/>
      <c r="F193" s="228" t="s">
        <v>442</v>
      </c>
      <c r="G193" s="42"/>
      <c r="H193" s="42"/>
      <c r="I193" s="229"/>
      <c r="J193" s="42"/>
      <c r="K193" s="42"/>
      <c r="L193" s="46"/>
      <c r="M193" s="230"/>
      <c r="N193" s="231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132</v>
      </c>
      <c r="AU193" s="19" t="s">
        <v>79</v>
      </c>
    </row>
    <row r="194" spans="1:47" s="2" customFormat="1" ht="12">
      <c r="A194" s="40"/>
      <c r="B194" s="41"/>
      <c r="C194" s="42"/>
      <c r="D194" s="232" t="s">
        <v>133</v>
      </c>
      <c r="E194" s="42"/>
      <c r="F194" s="233" t="s">
        <v>443</v>
      </c>
      <c r="G194" s="42"/>
      <c r="H194" s="42"/>
      <c r="I194" s="229"/>
      <c r="J194" s="42"/>
      <c r="K194" s="42"/>
      <c r="L194" s="46"/>
      <c r="M194" s="230"/>
      <c r="N194" s="231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133</v>
      </c>
      <c r="AU194" s="19" t="s">
        <v>79</v>
      </c>
    </row>
    <row r="195" spans="1:65" s="2" customFormat="1" ht="37.8" customHeight="1">
      <c r="A195" s="40"/>
      <c r="B195" s="41"/>
      <c r="C195" s="214" t="s">
        <v>7</v>
      </c>
      <c r="D195" s="214" t="s">
        <v>125</v>
      </c>
      <c r="E195" s="215" t="s">
        <v>444</v>
      </c>
      <c r="F195" s="216" t="s">
        <v>445</v>
      </c>
      <c r="G195" s="217" t="s">
        <v>411</v>
      </c>
      <c r="H195" s="218">
        <v>599.6</v>
      </c>
      <c r="I195" s="219"/>
      <c r="J195" s="220">
        <f>ROUND(I195*H195,2)</f>
        <v>0</v>
      </c>
      <c r="K195" s="216" t="s">
        <v>129</v>
      </c>
      <c r="L195" s="46"/>
      <c r="M195" s="221" t="s">
        <v>19</v>
      </c>
      <c r="N195" s="222" t="s">
        <v>41</v>
      </c>
      <c r="O195" s="86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5" t="s">
        <v>147</v>
      </c>
      <c r="AT195" s="225" t="s">
        <v>125</v>
      </c>
      <c r="AU195" s="225" t="s">
        <v>79</v>
      </c>
      <c r="AY195" s="19" t="s">
        <v>122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9" t="s">
        <v>77</v>
      </c>
      <c r="BK195" s="226">
        <f>ROUND(I195*H195,2)</f>
        <v>0</v>
      </c>
      <c r="BL195" s="19" t="s">
        <v>147</v>
      </c>
      <c r="BM195" s="225" t="s">
        <v>446</v>
      </c>
    </row>
    <row r="196" spans="1:47" s="2" customFormat="1" ht="12">
      <c r="A196" s="40"/>
      <c r="B196" s="41"/>
      <c r="C196" s="42"/>
      <c r="D196" s="227" t="s">
        <v>132</v>
      </c>
      <c r="E196" s="42"/>
      <c r="F196" s="228" t="s">
        <v>447</v>
      </c>
      <c r="G196" s="42"/>
      <c r="H196" s="42"/>
      <c r="I196" s="229"/>
      <c r="J196" s="42"/>
      <c r="K196" s="42"/>
      <c r="L196" s="46"/>
      <c r="M196" s="230"/>
      <c r="N196" s="231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132</v>
      </c>
      <c r="AU196" s="19" t="s">
        <v>79</v>
      </c>
    </row>
    <row r="197" spans="1:47" s="2" customFormat="1" ht="12">
      <c r="A197" s="40"/>
      <c r="B197" s="41"/>
      <c r="C197" s="42"/>
      <c r="D197" s="232" t="s">
        <v>133</v>
      </c>
      <c r="E197" s="42"/>
      <c r="F197" s="233" t="s">
        <v>448</v>
      </c>
      <c r="G197" s="42"/>
      <c r="H197" s="42"/>
      <c r="I197" s="229"/>
      <c r="J197" s="42"/>
      <c r="K197" s="42"/>
      <c r="L197" s="46"/>
      <c r="M197" s="230"/>
      <c r="N197" s="231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133</v>
      </c>
      <c r="AU197" s="19" t="s">
        <v>79</v>
      </c>
    </row>
    <row r="198" spans="1:51" s="13" customFormat="1" ht="12">
      <c r="A198" s="13"/>
      <c r="B198" s="234"/>
      <c r="C198" s="235"/>
      <c r="D198" s="227" t="s">
        <v>135</v>
      </c>
      <c r="E198" s="236" t="s">
        <v>19</v>
      </c>
      <c r="F198" s="237" t="s">
        <v>449</v>
      </c>
      <c r="G198" s="235"/>
      <c r="H198" s="236" t="s">
        <v>19</v>
      </c>
      <c r="I198" s="238"/>
      <c r="J198" s="235"/>
      <c r="K198" s="235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135</v>
      </c>
      <c r="AU198" s="243" t="s">
        <v>79</v>
      </c>
      <c r="AV198" s="13" t="s">
        <v>77</v>
      </c>
      <c r="AW198" s="13" t="s">
        <v>32</v>
      </c>
      <c r="AX198" s="13" t="s">
        <v>70</v>
      </c>
      <c r="AY198" s="243" t="s">
        <v>122</v>
      </c>
    </row>
    <row r="199" spans="1:51" s="14" customFormat="1" ht="12">
      <c r="A199" s="14"/>
      <c r="B199" s="244"/>
      <c r="C199" s="245"/>
      <c r="D199" s="227" t="s">
        <v>135</v>
      </c>
      <c r="E199" s="246" t="s">
        <v>19</v>
      </c>
      <c r="F199" s="247" t="s">
        <v>450</v>
      </c>
      <c r="G199" s="245"/>
      <c r="H199" s="248">
        <v>599.6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4" t="s">
        <v>135</v>
      </c>
      <c r="AU199" s="254" t="s">
        <v>79</v>
      </c>
      <c r="AV199" s="14" t="s">
        <v>79</v>
      </c>
      <c r="AW199" s="14" t="s">
        <v>32</v>
      </c>
      <c r="AX199" s="14" t="s">
        <v>77</v>
      </c>
      <c r="AY199" s="254" t="s">
        <v>122</v>
      </c>
    </row>
    <row r="200" spans="1:65" s="2" customFormat="1" ht="37.8" customHeight="1">
      <c r="A200" s="40"/>
      <c r="B200" s="41"/>
      <c r="C200" s="214" t="s">
        <v>451</v>
      </c>
      <c r="D200" s="214" t="s">
        <v>125</v>
      </c>
      <c r="E200" s="215" t="s">
        <v>452</v>
      </c>
      <c r="F200" s="216" t="s">
        <v>453</v>
      </c>
      <c r="G200" s="217" t="s">
        <v>411</v>
      </c>
      <c r="H200" s="218">
        <v>405</v>
      </c>
      <c r="I200" s="219"/>
      <c r="J200" s="220">
        <f>ROUND(I200*H200,2)</f>
        <v>0</v>
      </c>
      <c r="K200" s="216" t="s">
        <v>129</v>
      </c>
      <c r="L200" s="46"/>
      <c r="M200" s="221" t="s">
        <v>19</v>
      </c>
      <c r="N200" s="222" t="s">
        <v>41</v>
      </c>
      <c r="O200" s="86"/>
      <c r="P200" s="223">
        <f>O200*H200</f>
        <v>0</v>
      </c>
      <c r="Q200" s="223">
        <v>0</v>
      </c>
      <c r="R200" s="223">
        <f>Q200*H200</f>
        <v>0</v>
      </c>
      <c r="S200" s="223">
        <v>0</v>
      </c>
      <c r="T200" s="224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5" t="s">
        <v>147</v>
      </c>
      <c r="AT200" s="225" t="s">
        <v>125</v>
      </c>
      <c r="AU200" s="225" t="s">
        <v>79</v>
      </c>
      <c r="AY200" s="19" t="s">
        <v>122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9" t="s">
        <v>77</v>
      </c>
      <c r="BK200" s="226">
        <f>ROUND(I200*H200,2)</f>
        <v>0</v>
      </c>
      <c r="BL200" s="19" t="s">
        <v>147</v>
      </c>
      <c r="BM200" s="225" t="s">
        <v>454</v>
      </c>
    </row>
    <row r="201" spans="1:47" s="2" customFormat="1" ht="12">
      <c r="A201" s="40"/>
      <c r="B201" s="41"/>
      <c r="C201" s="42"/>
      <c r="D201" s="227" t="s">
        <v>132</v>
      </c>
      <c r="E201" s="42"/>
      <c r="F201" s="228" t="s">
        <v>455</v>
      </c>
      <c r="G201" s="42"/>
      <c r="H201" s="42"/>
      <c r="I201" s="229"/>
      <c r="J201" s="42"/>
      <c r="K201" s="42"/>
      <c r="L201" s="46"/>
      <c r="M201" s="230"/>
      <c r="N201" s="231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132</v>
      </c>
      <c r="AU201" s="19" t="s">
        <v>79</v>
      </c>
    </row>
    <row r="202" spans="1:47" s="2" customFormat="1" ht="12">
      <c r="A202" s="40"/>
      <c r="B202" s="41"/>
      <c r="C202" s="42"/>
      <c r="D202" s="232" t="s">
        <v>133</v>
      </c>
      <c r="E202" s="42"/>
      <c r="F202" s="233" t="s">
        <v>456</v>
      </c>
      <c r="G202" s="42"/>
      <c r="H202" s="42"/>
      <c r="I202" s="229"/>
      <c r="J202" s="42"/>
      <c r="K202" s="42"/>
      <c r="L202" s="46"/>
      <c r="M202" s="230"/>
      <c r="N202" s="231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133</v>
      </c>
      <c r="AU202" s="19" t="s">
        <v>79</v>
      </c>
    </row>
    <row r="203" spans="1:51" s="13" customFormat="1" ht="12">
      <c r="A203" s="13"/>
      <c r="B203" s="234"/>
      <c r="C203" s="235"/>
      <c r="D203" s="227" t="s">
        <v>135</v>
      </c>
      <c r="E203" s="236" t="s">
        <v>19</v>
      </c>
      <c r="F203" s="237" t="s">
        <v>457</v>
      </c>
      <c r="G203" s="235"/>
      <c r="H203" s="236" t="s">
        <v>19</v>
      </c>
      <c r="I203" s="238"/>
      <c r="J203" s="235"/>
      <c r="K203" s="235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135</v>
      </c>
      <c r="AU203" s="243" t="s">
        <v>79</v>
      </c>
      <c r="AV203" s="13" t="s">
        <v>77</v>
      </c>
      <c r="AW203" s="13" t="s">
        <v>32</v>
      </c>
      <c r="AX203" s="13" t="s">
        <v>70</v>
      </c>
      <c r="AY203" s="243" t="s">
        <v>122</v>
      </c>
    </row>
    <row r="204" spans="1:51" s="14" customFormat="1" ht="12">
      <c r="A204" s="14"/>
      <c r="B204" s="244"/>
      <c r="C204" s="245"/>
      <c r="D204" s="227" t="s">
        <v>135</v>
      </c>
      <c r="E204" s="246" t="s">
        <v>19</v>
      </c>
      <c r="F204" s="247" t="s">
        <v>458</v>
      </c>
      <c r="G204" s="245"/>
      <c r="H204" s="248">
        <v>405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4" t="s">
        <v>135</v>
      </c>
      <c r="AU204" s="254" t="s">
        <v>79</v>
      </c>
      <c r="AV204" s="14" t="s">
        <v>79</v>
      </c>
      <c r="AW204" s="14" t="s">
        <v>32</v>
      </c>
      <c r="AX204" s="14" t="s">
        <v>77</v>
      </c>
      <c r="AY204" s="254" t="s">
        <v>122</v>
      </c>
    </row>
    <row r="205" spans="1:65" s="2" customFormat="1" ht="37.8" customHeight="1">
      <c r="A205" s="40"/>
      <c r="B205" s="41"/>
      <c r="C205" s="214" t="s">
        <v>459</v>
      </c>
      <c r="D205" s="214" t="s">
        <v>125</v>
      </c>
      <c r="E205" s="215" t="s">
        <v>460</v>
      </c>
      <c r="F205" s="216" t="s">
        <v>461</v>
      </c>
      <c r="G205" s="217" t="s">
        <v>411</v>
      </c>
      <c r="H205" s="218">
        <v>4050</v>
      </c>
      <c r="I205" s="219"/>
      <c r="J205" s="220">
        <f>ROUND(I205*H205,2)</f>
        <v>0</v>
      </c>
      <c r="K205" s="216" t="s">
        <v>129</v>
      </c>
      <c r="L205" s="46"/>
      <c r="M205" s="221" t="s">
        <v>19</v>
      </c>
      <c r="N205" s="222" t="s">
        <v>41</v>
      </c>
      <c r="O205" s="86"/>
      <c r="P205" s="223">
        <f>O205*H205</f>
        <v>0</v>
      </c>
      <c r="Q205" s="223">
        <v>0</v>
      </c>
      <c r="R205" s="223">
        <f>Q205*H205</f>
        <v>0</v>
      </c>
      <c r="S205" s="223">
        <v>0</v>
      </c>
      <c r="T205" s="224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5" t="s">
        <v>147</v>
      </c>
      <c r="AT205" s="225" t="s">
        <v>125</v>
      </c>
      <c r="AU205" s="225" t="s">
        <v>79</v>
      </c>
      <c r="AY205" s="19" t="s">
        <v>122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9" t="s">
        <v>77</v>
      </c>
      <c r="BK205" s="226">
        <f>ROUND(I205*H205,2)</f>
        <v>0</v>
      </c>
      <c r="BL205" s="19" t="s">
        <v>147</v>
      </c>
      <c r="BM205" s="225" t="s">
        <v>462</v>
      </c>
    </row>
    <row r="206" spans="1:47" s="2" customFormat="1" ht="12">
      <c r="A206" s="40"/>
      <c r="B206" s="41"/>
      <c r="C206" s="42"/>
      <c r="D206" s="227" t="s">
        <v>132</v>
      </c>
      <c r="E206" s="42"/>
      <c r="F206" s="228" t="s">
        <v>463</v>
      </c>
      <c r="G206" s="42"/>
      <c r="H206" s="42"/>
      <c r="I206" s="229"/>
      <c r="J206" s="42"/>
      <c r="K206" s="42"/>
      <c r="L206" s="46"/>
      <c r="M206" s="230"/>
      <c r="N206" s="231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132</v>
      </c>
      <c r="AU206" s="19" t="s">
        <v>79</v>
      </c>
    </row>
    <row r="207" spans="1:47" s="2" customFormat="1" ht="12">
      <c r="A207" s="40"/>
      <c r="B207" s="41"/>
      <c r="C207" s="42"/>
      <c r="D207" s="232" t="s">
        <v>133</v>
      </c>
      <c r="E207" s="42"/>
      <c r="F207" s="233" t="s">
        <v>464</v>
      </c>
      <c r="G207" s="42"/>
      <c r="H207" s="42"/>
      <c r="I207" s="229"/>
      <c r="J207" s="42"/>
      <c r="K207" s="42"/>
      <c r="L207" s="46"/>
      <c r="M207" s="230"/>
      <c r="N207" s="231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133</v>
      </c>
      <c r="AU207" s="19" t="s">
        <v>79</v>
      </c>
    </row>
    <row r="208" spans="1:51" s="13" customFormat="1" ht="12">
      <c r="A208" s="13"/>
      <c r="B208" s="234"/>
      <c r="C208" s="235"/>
      <c r="D208" s="227" t="s">
        <v>135</v>
      </c>
      <c r="E208" s="236" t="s">
        <v>19</v>
      </c>
      <c r="F208" s="237" t="s">
        <v>465</v>
      </c>
      <c r="G208" s="235"/>
      <c r="H208" s="236" t="s">
        <v>19</v>
      </c>
      <c r="I208" s="238"/>
      <c r="J208" s="235"/>
      <c r="K208" s="235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135</v>
      </c>
      <c r="AU208" s="243" t="s">
        <v>79</v>
      </c>
      <c r="AV208" s="13" t="s">
        <v>77</v>
      </c>
      <c r="AW208" s="13" t="s">
        <v>32</v>
      </c>
      <c r="AX208" s="13" t="s">
        <v>70</v>
      </c>
      <c r="AY208" s="243" t="s">
        <v>122</v>
      </c>
    </row>
    <row r="209" spans="1:51" s="14" customFormat="1" ht="12">
      <c r="A209" s="14"/>
      <c r="B209" s="244"/>
      <c r="C209" s="245"/>
      <c r="D209" s="227" t="s">
        <v>135</v>
      </c>
      <c r="E209" s="246" t="s">
        <v>19</v>
      </c>
      <c r="F209" s="247" t="s">
        <v>466</v>
      </c>
      <c r="G209" s="245"/>
      <c r="H209" s="248">
        <v>4050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4" t="s">
        <v>135</v>
      </c>
      <c r="AU209" s="254" t="s">
        <v>79</v>
      </c>
      <c r="AV209" s="14" t="s">
        <v>79</v>
      </c>
      <c r="AW209" s="14" t="s">
        <v>32</v>
      </c>
      <c r="AX209" s="14" t="s">
        <v>77</v>
      </c>
      <c r="AY209" s="254" t="s">
        <v>122</v>
      </c>
    </row>
    <row r="210" spans="1:65" s="2" customFormat="1" ht="24.15" customHeight="1">
      <c r="A210" s="40"/>
      <c r="B210" s="41"/>
      <c r="C210" s="214" t="s">
        <v>467</v>
      </c>
      <c r="D210" s="214" t="s">
        <v>125</v>
      </c>
      <c r="E210" s="215" t="s">
        <v>468</v>
      </c>
      <c r="F210" s="216" t="s">
        <v>469</v>
      </c>
      <c r="G210" s="217" t="s">
        <v>411</v>
      </c>
      <c r="H210" s="218">
        <v>299.8</v>
      </c>
      <c r="I210" s="219"/>
      <c r="J210" s="220">
        <f>ROUND(I210*H210,2)</f>
        <v>0</v>
      </c>
      <c r="K210" s="216" t="s">
        <v>129</v>
      </c>
      <c r="L210" s="46"/>
      <c r="M210" s="221" t="s">
        <v>19</v>
      </c>
      <c r="N210" s="222" t="s">
        <v>41</v>
      </c>
      <c r="O210" s="86"/>
      <c r="P210" s="223">
        <f>O210*H210</f>
        <v>0</v>
      </c>
      <c r="Q210" s="223">
        <v>0</v>
      </c>
      <c r="R210" s="223">
        <f>Q210*H210</f>
        <v>0</v>
      </c>
      <c r="S210" s="223">
        <v>0</v>
      </c>
      <c r="T210" s="224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5" t="s">
        <v>147</v>
      </c>
      <c r="AT210" s="225" t="s">
        <v>125</v>
      </c>
      <c r="AU210" s="225" t="s">
        <v>79</v>
      </c>
      <c r="AY210" s="19" t="s">
        <v>122</v>
      </c>
      <c r="BE210" s="226">
        <f>IF(N210="základní",J210,0)</f>
        <v>0</v>
      </c>
      <c r="BF210" s="226">
        <f>IF(N210="snížená",J210,0)</f>
        <v>0</v>
      </c>
      <c r="BG210" s="226">
        <f>IF(N210="zákl. přenesená",J210,0)</f>
        <v>0</v>
      </c>
      <c r="BH210" s="226">
        <f>IF(N210="sníž. přenesená",J210,0)</f>
        <v>0</v>
      </c>
      <c r="BI210" s="226">
        <f>IF(N210="nulová",J210,0)</f>
        <v>0</v>
      </c>
      <c r="BJ210" s="19" t="s">
        <v>77</v>
      </c>
      <c r="BK210" s="226">
        <f>ROUND(I210*H210,2)</f>
        <v>0</v>
      </c>
      <c r="BL210" s="19" t="s">
        <v>147</v>
      </c>
      <c r="BM210" s="225" t="s">
        <v>470</v>
      </c>
    </row>
    <row r="211" spans="1:47" s="2" customFormat="1" ht="12">
      <c r="A211" s="40"/>
      <c r="B211" s="41"/>
      <c r="C211" s="42"/>
      <c r="D211" s="227" t="s">
        <v>132</v>
      </c>
      <c r="E211" s="42"/>
      <c r="F211" s="228" t="s">
        <v>471</v>
      </c>
      <c r="G211" s="42"/>
      <c r="H211" s="42"/>
      <c r="I211" s="229"/>
      <c r="J211" s="42"/>
      <c r="K211" s="42"/>
      <c r="L211" s="46"/>
      <c r="M211" s="230"/>
      <c r="N211" s="231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132</v>
      </c>
      <c r="AU211" s="19" t="s">
        <v>79</v>
      </c>
    </row>
    <row r="212" spans="1:47" s="2" customFormat="1" ht="12">
      <c r="A212" s="40"/>
      <c r="B212" s="41"/>
      <c r="C212" s="42"/>
      <c r="D212" s="232" t="s">
        <v>133</v>
      </c>
      <c r="E212" s="42"/>
      <c r="F212" s="233" t="s">
        <v>472</v>
      </c>
      <c r="G212" s="42"/>
      <c r="H212" s="42"/>
      <c r="I212" s="229"/>
      <c r="J212" s="42"/>
      <c r="K212" s="42"/>
      <c r="L212" s="46"/>
      <c r="M212" s="230"/>
      <c r="N212" s="231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133</v>
      </c>
      <c r="AU212" s="19" t="s">
        <v>79</v>
      </c>
    </row>
    <row r="213" spans="1:51" s="14" customFormat="1" ht="12">
      <c r="A213" s="14"/>
      <c r="B213" s="244"/>
      <c r="C213" s="245"/>
      <c r="D213" s="227" t="s">
        <v>135</v>
      </c>
      <c r="E213" s="246" t="s">
        <v>19</v>
      </c>
      <c r="F213" s="247" t="s">
        <v>473</v>
      </c>
      <c r="G213" s="245"/>
      <c r="H213" s="248">
        <v>299.8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4" t="s">
        <v>135</v>
      </c>
      <c r="AU213" s="254" t="s">
        <v>79</v>
      </c>
      <c r="AV213" s="14" t="s">
        <v>79</v>
      </c>
      <c r="AW213" s="14" t="s">
        <v>32</v>
      </c>
      <c r="AX213" s="14" t="s">
        <v>77</v>
      </c>
      <c r="AY213" s="254" t="s">
        <v>122</v>
      </c>
    </row>
    <row r="214" spans="1:65" s="2" customFormat="1" ht="24.15" customHeight="1">
      <c r="A214" s="40"/>
      <c r="B214" s="41"/>
      <c r="C214" s="214" t="s">
        <v>474</v>
      </c>
      <c r="D214" s="214" t="s">
        <v>125</v>
      </c>
      <c r="E214" s="215" t="s">
        <v>475</v>
      </c>
      <c r="F214" s="216" t="s">
        <v>476</v>
      </c>
      <c r="G214" s="217" t="s">
        <v>411</v>
      </c>
      <c r="H214" s="218">
        <v>36</v>
      </c>
      <c r="I214" s="219"/>
      <c r="J214" s="220">
        <f>ROUND(I214*H214,2)</f>
        <v>0</v>
      </c>
      <c r="K214" s="216" t="s">
        <v>129</v>
      </c>
      <c r="L214" s="46"/>
      <c r="M214" s="221" t="s">
        <v>19</v>
      </c>
      <c r="N214" s="222" t="s">
        <v>41</v>
      </c>
      <c r="O214" s="86"/>
      <c r="P214" s="223">
        <f>O214*H214</f>
        <v>0</v>
      </c>
      <c r="Q214" s="223">
        <v>0</v>
      </c>
      <c r="R214" s="223">
        <f>Q214*H214</f>
        <v>0</v>
      </c>
      <c r="S214" s="223">
        <v>0</v>
      </c>
      <c r="T214" s="224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5" t="s">
        <v>147</v>
      </c>
      <c r="AT214" s="225" t="s">
        <v>125</v>
      </c>
      <c r="AU214" s="225" t="s">
        <v>79</v>
      </c>
      <c r="AY214" s="19" t="s">
        <v>122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19" t="s">
        <v>77</v>
      </c>
      <c r="BK214" s="226">
        <f>ROUND(I214*H214,2)</f>
        <v>0</v>
      </c>
      <c r="BL214" s="19" t="s">
        <v>147</v>
      </c>
      <c r="BM214" s="225" t="s">
        <v>477</v>
      </c>
    </row>
    <row r="215" spans="1:47" s="2" customFormat="1" ht="12">
      <c r="A215" s="40"/>
      <c r="B215" s="41"/>
      <c r="C215" s="42"/>
      <c r="D215" s="227" t="s">
        <v>132</v>
      </c>
      <c r="E215" s="42"/>
      <c r="F215" s="228" t="s">
        <v>478</v>
      </c>
      <c r="G215" s="42"/>
      <c r="H215" s="42"/>
      <c r="I215" s="229"/>
      <c r="J215" s="42"/>
      <c r="K215" s="42"/>
      <c r="L215" s="46"/>
      <c r="M215" s="230"/>
      <c r="N215" s="231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132</v>
      </c>
      <c r="AU215" s="19" t="s">
        <v>79</v>
      </c>
    </row>
    <row r="216" spans="1:47" s="2" customFormat="1" ht="12">
      <c r="A216" s="40"/>
      <c r="B216" s="41"/>
      <c r="C216" s="42"/>
      <c r="D216" s="232" t="s">
        <v>133</v>
      </c>
      <c r="E216" s="42"/>
      <c r="F216" s="233" t="s">
        <v>479</v>
      </c>
      <c r="G216" s="42"/>
      <c r="H216" s="42"/>
      <c r="I216" s="229"/>
      <c r="J216" s="42"/>
      <c r="K216" s="42"/>
      <c r="L216" s="46"/>
      <c r="M216" s="230"/>
      <c r="N216" s="231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133</v>
      </c>
      <c r="AU216" s="19" t="s">
        <v>79</v>
      </c>
    </row>
    <row r="217" spans="1:51" s="13" customFormat="1" ht="12">
      <c r="A217" s="13"/>
      <c r="B217" s="234"/>
      <c r="C217" s="235"/>
      <c r="D217" s="227" t="s">
        <v>135</v>
      </c>
      <c r="E217" s="236" t="s">
        <v>19</v>
      </c>
      <c r="F217" s="237" t="s">
        <v>480</v>
      </c>
      <c r="G217" s="235"/>
      <c r="H217" s="236" t="s">
        <v>19</v>
      </c>
      <c r="I217" s="238"/>
      <c r="J217" s="235"/>
      <c r="K217" s="235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135</v>
      </c>
      <c r="AU217" s="243" t="s">
        <v>79</v>
      </c>
      <c r="AV217" s="13" t="s">
        <v>77</v>
      </c>
      <c r="AW217" s="13" t="s">
        <v>32</v>
      </c>
      <c r="AX217" s="13" t="s">
        <v>70</v>
      </c>
      <c r="AY217" s="243" t="s">
        <v>122</v>
      </c>
    </row>
    <row r="218" spans="1:51" s="14" customFormat="1" ht="12">
      <c r="A218" s="14"/>
      <c r="B218" s="244"/>
      <c r="C218" s="245"/>
      <c r="D218" s="227" t="s">
        <v>135</v>
      </c>
      <c r="E218" s="246" t="s">
        <v>19</v>
      </c>
      <c r="F218" s="247" t="s">
        <v>481</v>
      </c>
      <c r="G218" s="245"/>
      <c r="H218" s="248">
        <v>36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4" t="s">
        <v>135</v>
      </c>
      <c r="AU218" s="254" t="s">
        <v>79</v>
      </c>
      <c r="AV218" s="14" t="s">
        <v>79</v>
      </c>
      <c r="AW218" s="14" t="s">
        <v>32</v>
      </c>
      <c r="AX218" s="14" t="s">
        <v>77</v>
      </c>
      <c r="AY218" s="254" t="s">
        <v>122</v>
      </c>
    </row>
    <row r="219" spans="1:65" s="2" customFormat="1" ht="33" customHeight="1">
      <c r="A219" s="40"/>
      <c r="B219" s="41"/>
      <c r="C219" s="214" t="s">
        <v>482</v>
      </c>
      <c r="D219" s="214" t="s">
        <v>125</v>
      </c>
      <c r="E219" s="215" t="s">
        <v>483</v>
      </c>
      <c r="F219" s="216" t="s">
        <v>484</v>
      </c>
      <c r="G219" s="217" t="s">
        <v>289</v>
      </c>
      <c r="H219" s="218">
        <v>810</v>
      </c>
      <c r="I219" s="219"/>
      <c r="J219" s="220">
        <f>ROUND(I219*H219,2)</f>
        <v>0</v>
      </c>
      <c r="K219" s="216" t="s">
        <v>129</v>
      </c>
      <c r="L219" s="46"/>
      <c r="M219" s="221" t="s">
        <v>19</v>
      </c>
      <c r="N219" s="222" t="s">
        <v>41</v>
      </c>
      <c r="O219" s="86"/>
      <c r="P219" s="223">
        <f>O219*H219</f>
        <v>0</v>
      </c>
      <c r="Q219" s="223">
        <v>0</v>
      </c>
      <c r="R219" s="223">
        <f>Q219*H219</f>
        <v>0</v>
      </c>
      <c r="S219" s="223">
        <v>0</v>
      </c>
      <c r="T219" s="224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5" t="s">
        <v>147</v>
      </c>
      <c r="AT219" s="225" t="s">
        <v>125</v>
      </c>
      <c r="AU219" s="225" t="s">
        <v>79</v>
      </c>
      <c r="AY219" s="19" t="s">
        <v>122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9" t="s">
        <v>77</v>
      </c>
      <c r="BK219" s="226">
        <f>ROUND(I219*H219,2)</f>
        <v>0</v>
      </c>
      <c r="BL219" s="19" t="s">
        <v>147</v>
      </c>
      <c r="BM219" s="225" t="s">
        <v>485</v>
      </c>
    </row>
    <row r="220" spans="1:47" s="2" customFormat="1" ht="12">
      <c r="A220" s="40"/>
      <c r="B220" s="41"/>
      <c r="C220" s="42"/>
      <c r="D220" s="227" t="s">
        <v>132</v>
      </c>
      <c r="E220" s="42"/>
      <c r="F220" s="228" t="s">
        <v>486</v>
      </c>
      <c r="G220" s="42"/>
      <c r="H220" s="42"/>
      <c r="I220" s="229"/>
      <c r="J220" s="42"/>
      <c r="K220" s="42"/>
      <c r="L220" s="46"/>
      <c r="M220" s="230"/>
      <c r="N220" s="231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132</v>
      </c>
      <c r="AU220" s="19" t="s">
        <v>79</v>
      </c>
    </row>
    <row r="221" spans="1:47" s="2" customFormat="1" ht="12">
      <c r="A221" s="40"/>
      <c r="B221" s="41"/>
      <c r="C221" s="42"/>
      <c r="D221" s="232" t="s">
        <v>133</v>
      </c>
      <c r="E221" s="42"/>
      <c r="F221" s="233" t="s">
        <v>487</v>
      </c>
      <c r="G221" s="42"/>
      <c r="H221" s="42"/>
      <c r="I221" s="229"/>
      <c r="J221" s="42"/>
      <c r="K221" s="42"/>
      <c r="L221" s="46"/>
      <c r="M221" s="230"/>
      <c r="N221" s="231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133</v>
      </c>
      <c r="AU221" s="19" t="s">
        <v>79</v>
      </c>
    </row>
    <row r="222" spans="1:51" s="14" customFormat="1" ht="12">
      <c r="A222" s="14"/>
      <c r="B222" s="244"/>
      <c r="C222" s="245"/>
      <c r="D222" s="227" t="s">
        <v>135</v>
      </c>
      <c r="E222" s="246" t="s">
        <v>19</v>
      </c>
      <c r="F222" s="247" t="s">
        <v>488</v>
      </c>
      <c r="G222" s="245"/>
      <c r="H222" s="248">
        <v>810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4" t="s">
        <v>135</v>
      </c>
      <c r="AU222" s="254" t="s">
        <v>79</v>
      </c>
      <c r="AV222" s="14" t="s">
        <v>79</v>
      </c>
      <c r="AW222" s="14" t="s">
        <v>32</v>
      </c>
      <c r="AX222" s="14" t="s">
        <v>77</v>
      </c>
      <c r="AY222" s="254" t="s">
        <v>122</v>
      </c>
    </row>
    <row r="223" spans="1:65" s="2" customFormat="1" ht="16.5" customHeight="1">
      <c r="A223" s="40"/>
      <c r="B223" s="41"/>
      <c r="C223" s="214" t="s">
        <v>489</v>
      </c>
      <c r="D223" s="214" t="s">
        <v>125</v>
      </c>
      <c r="E223" s="215" t="s">
        <v>490</v>
      </c>
      <c r="F223" s="216" t="s">
        <v>491</v>
      </c>
      <c r="G223" s="217" t="s">
        <v>411</v>
      </c>
      <c r="H223" s="218">
        <v>405</v>
      </c>
      <c r="I223" s="219"/>
      <c r="J223" s="220">
        <f>ROUND(I223*H223,2)</f>
        <v>0</v>
      </c>
      <c r="K223" s="216" t="s">
        <v>129</v>
      </c>
      <c r="L223" s="46"/>
      <c r="M223" s="221" t="s">
        <v>19</v>
      </c>
      <c r="N223" s="222" t="s">
        <v>41</v>
      </c>
      <c r="O223" s="86"/>
      <c r="P223" s="223">
        <f>O223*H223</f>
        <v>0</v>
      </c>
      <c r="Q223" s="223">
        <v>0</v>
      </c>
      <c r="R223" s="223">
        <f>Q223*H223</f>
        <v>0</v>
      </c>
      <c r="S223" s="223">
        <v>0</v>
      </c>
      <c r="T223" s="224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5" t="s">
        <v>147</v>
      </c>
      <c r="AT223" s="225" t="s">
        <v>125</v>
      </c>
      <c r="AU223" s="225" t="s">
        <v>79</v>
      </c>
      <c r="AY223" s="19" t="s">
        <v>122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9" t="s">
        <v>77</v>
      </c>
      <c r="BK223" s="226">
        <f>ROUND(I223*H223,2)</f>
        <v>0</v>
      </c>
      <c r="BL223" s="19" t="s">
        <v>147</v>
      </c>
      <c r="BM223" s="225" t="s">
        <v>492</v>
      </c>
    </row>
    <row r="224" spans="1:47" s="2" customFormat="1" ht="12">
      <c r="A224" s="40"/>
      <c r="B224" s="41"/>
      <c r="C224" s="42"/>
      <c r="D224" s="227" t="s">
        <v>132</v>
      </c>
      <c r="E224" s="42"/>
      <c r="F224" s="228" t="s">
        <v>493</v>
      </c>
      <c r="G224" s="42"/>
      <c r="H224" s="42"/>
      <c r="I224" s="229"/>
      <c r="J224" s="42"/>
      <c r="K224" s="42"/>
      <c r="L224" s="46"/>
      <c r="M224" s="230"/>
      <c r="N224" s="231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132</v>
      </c>
      <c r="AU224" s="19" t="s">
        <v>79</v>
      </c>
    </row>
    <row r="225" spans="1:47" s="2" customFormat="1" ht="12">
      <c r="A225" s="40"/>
      <c r="B225" s="41"/>
      <c r="C225" s="42"/>
      <c r="D225" s="232" t="s">
        <v>133</v>
      </c>
      <c r="E225" s="42"/>
      <c r="F225" s="233" t="s">
        <v>494</v>
      </c>
      <c r="G225" s="42"/>
      <c r="H225" s="42"/>
      <c r="I225" s="229"/>
      <c r="J225" s="42"/>
      <c r="K225" s="42"/>
      <c r="L225" s="46"/>
      <c r="M225" s="230"/>
      <c r="N225" s="231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133</v>
      </c>
      <c r="AU225" s="19" t="s">
        <v>79</v>
      </c>
    </row>
    <row r="226" spans="1:51" s="14" customFormat="1" ht="12">
      <c r="A226" s="14"/>
      <c r="B226" s="244"/>
      <c r="C226" s="245"/>
      <c r="D226" s="227" t="s">
        <v>135</v>
      </c>
      <c r="E226" s="246" t="s">
        <v>19</v>
      </c>
      <c r="F226" s="247" t="s">
        <v>495</v>
      </c>
      <c r="G226" s="245"/>
      <c r="H226" s="248">
        <v>405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4" t="s">
        <v>135</v>
      </c>
      <c r="AU226" s="254" t="s">
        <v>79</v>
      </c>
      <c r="AV226" s="14" t="s">
        <v>79</v>
      </c>
      <c r="AW226" s="14" t="s">
        <v>32</v>
      </c>
      <c r="AX226" s="14" t="s">
        <v>77</v>
      </c>
      <c r="AY226" s="254" t="s">
        <v>122</v>
      </c>
    </row>
    <row r="227" spans="1:65" s="2" customFormat="1" ht="24.15" customHeight="1">
      <c r="A227" s="40"/>
      <c r="B227" s="41"/>
      <c r="C227" s="214" t="s">
        <v>496</v>
      </c>
      <c r="D227" s="214" t="s">
        <v>125</v>
      </c>
      <c r="E227" s="215" t="s">
        <v>497</v>
      </c>
      <c r="F227" s="216" t="s">
        <v>498</v>
      </c>
      <c r="G227" s="217" t="s">
        <v>411</v>
      </c>
      <c r="H227" s="218">
        <v>93.21</v>
      </c>
      <c r="I227" s="219"/>
      <c r="J227" s="220">
        <f>ROUND(I227*H227,2)</f>
        <v>0</v>
      </c>
      <c r="K227" s="216" t="s">
        <v>129</v>
      </c>
      <c r="L227" s="46"/>
      <c r="M227" s="221" t="s">
        <v>19</v>
      </c>
      <c r="N227" s="222" t="s">
        <v>41</v>
      </c>
      <c r="O227" s="86"/>
      <c r="P227" s="223">
        <f>O227*H227</f>
        <v>0</v>
      </c>
      <c r="Q227" s="223">
        <v>0</v>
      </c>
      <c r="R227" s="223">
        <f>Q227*H227</f>
        <v>0</v>
      </c>
      <c r="S227" s="223">
        <v>0</v>
      </c>
      <c r="T227" s="224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25" t="s">
        <v>147</v>
      </c>
      <c r="AT227" s="225" t="s">
        <v>125</v>
      </c>
      <c r="AU227" s="225" t="s">
        <v>79</v>
      </c>
      <c r="AY227" s="19" t="s">
        <v>122</v>
      </c>
      <c r="BE227" s="226">
        <f>IF(N227="základní",J227,0)</f>
        <v>0</v>
      </c>
      <c r="BF227" s="226">
        <f>IF(N227="snížená",J227,0)</f>
        <v>0</v>
      </c>
      <c r="BG227" s="226">
        <f>IF(N227="zákl. přenesená",J227,0)</f>
        <v>0</v>
      </c>
      <c r="BH227" s="226">
        <f>IF(N227="sníž. přenesená",J227,0)</f>
        <v>0</v>
      </c>
      <c r="BI227" s="226">
        <f>IF(N227="nulová",J227,0)</f>
        <v>0</v>
      </c>
      <c r="BJ227" s="19" t="s">
        <v>77</v>
      </c>
      <c r="BK227" s="226">
        <f>ROUND(I227*H227,2)</f>
        <v>0</v>
      </c>
      <c r="BL227" s="19" t="s">
        <v>147</v>
      </c>
      <c r="BM227" s="225" t="s">
        <v>499</v>
      </c>
    </row>
    <row r="228" spans="1:47" s="2" customFormat="1" ht="12">
      <c r="A228" s="40"/>
      <c r="B228" s="41"/>
      <c r="C228" s="42"/>
      <c r="D228" s="227" t="s">
        <v>132</v>
      </c>
      <c r="E228" s="42"/>
      <c r="F228" s="228" t="s">
        <v>500</v>
      </c>
      <c r="G228" s="42"/>
      <c r="H228" s="42"/>
      <c r="I228" s="229"/>
      <c r="J228" s="42"/>
      <c r="K228" s="42"/>
      <c r="L228" s="46"/>
      <c r="M228" s="230"/>
      <c r="N228" s="231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132</v>
      </c>
      <c r="AU228" s="19" t="s">
        <v>79</v>
      </c>
    </row>
    <row r="229" spans="1:47" s="2" customFormat="1" ht="12">
      <c r="A229" s="40"/>
      <c r="B229" s="41"/>
      <c r="C229" s="42"/>
      <c r="D229" s="232" t="s">
        <v>133</v>
      </c>
      <c r="E229" s="42"/>
      <c r="F229" s="233" t="s">
        <v>501</v>
      </c>
      <c r="G229" s="42"/>
      <c r="H229" s="42"/>
      <c r="I229" s="229"/>
      <c r="J229" s="42"/>
      <c r="K229" s="42"/>
      <c r="L229" s="46"/>
      <c r="M229" s="230"/>
      <c r="N229" s="231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133</v>
      </c>
      <c r="AU229" s="19" t="s">
        <v>79</v>
      </c>
    </row>
    <row r="230" spans="1:51" s="13" customFormat="1" ht="12">
      <c r="A230" s="13"/>
      <c r="B230" s="234"/>
      <c r="C230" s="235"/>
      <c r="D230" s="227" t="s">
        <v>135</v>
      </c>
      <c r="E230" s="236" t="s">
        <v>19</v>
      </c>
      <c r="F230" s="237" t="s">
        <v>502</v>
      </c>
      <c r="G230" s="235"/>
      <c r="H230" s="236" t="s">
        <v>19</v>
      </c>
      <c r="I230" s="238"/>
      <c r="J230" s="235"/>
      <c r="K230" s="235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135</v>
      </c>
      <c r="AU230" s="243" t="s">
        <v>79</v>
      </c>
      <c r="AV230" s="13" t="s">
        <v>77</v>
      </c>
      <c r="AW230" s="13" t="s">
        <v>32</v>
      </c>
      <c r="AX230" s="13" t="s">
        <v>70</v>
      </c>
      <c r="AY230" s="243" t="s">
        <v>122</v>
      </c>
    </row>
    <row r="231" spans="1:51" s="14" customFormat="1" ht="12">
      <c r="A231" s="14"/>
      <c r="B231" s="244"/>
      <c r="C231" s="245"/>
      <c r="D231" s="227" t="s">
        <v>135</v>
      </c>
      <c r="E231" s="246" t="s">
        <v>19</v>
      </c>
      <c r="F231" s="247" t="s">
        <v>503</v>
      </c>
      <c r="G231" s="245"/>
      <c r="H231" s="248">
        <v>66.3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4" t="s">
        <v>135</v>
      </c>
      <c r="AU231" s="254" t="s">
        <v>79</v>
      </c>
      <c r="AV231" s="14" t="s">
        <v>79</v>
      </c>
      <c r="AW231" s="14" t="s">
        <v>32</v>
      </c>
      <c r="AX231" s="14" t="s">
        <v>70</v>
      </c>
      <c r="AY231" s="254" t="s">
        <v>122</v>
      </c>
    </row>
    <row r="232" spans="1:51" s="14" customFormat="1" ht="12">
      <c r="A232" s="14"/>
      <c r="B232" s="244"/>
      <c r="C232" s="245"/>
      <c r="D232" s="227" t="s">
        <v>135</v>
      </c>
      <c r="E232" s="246" t="s">
        <v>19</v>
      </c>
      <c r="F232" s="247" t="s">
        <v>504</v>
      </c>
      <c r="G232" s="245"/>
      <c r="H232" s="248">
        <v>26.91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4" t="s">
        <v>135</v>
      </c>
      <c r="AU232" s="254" t="s">
        <v>79</v>
      </c>
      <c r="AV232" s="14" t="s">
        <v>79</v>
      </c>
      <c r="AW232" s="14" t="s">
        <v>32</v>
      </c>
      <c r="AX232" s="14" t="s">
        <v>70</v>
      </c>
      <c r="AY232" s="254" t="s">
        <v>122</v>
      </c>
    </row>
    <row r="233" spans="1:51" s="15" customFormat="1" ht="12">
      <c r="A233" s="15"/>
      <c r="B233" s="258"/>
      <c r="C233" s="259"/>
      <c r="D233" s="227" t="s">
        <v>135</v>
      </c>
      <c r="E233" s="260" t="s">
        <v>19</v>
      </c>
      <c r="F233" s="261" t="s">
        <v>247</v>
      </c>
      <c r="G233" s="259"/>
      <c r="H233" s="262">
        <v>93.21</v>
      </c>
      <c r="I233" s="263"/>
      <c r="J233" s="259"/>
      <c r="K233" s="259"/>
      <c r="L233" s="264"/>
      <c r="M233" s="265"/>
      <c r="N233" s="266"/>
      <c r="O233" s="266"/>
      <c r="P233" s="266"/>
      <c r="Q233" s="266"/>
      <c r="R233" s="266"/>
      <c r="S233" s="266"/>
      <c r="T233" s="267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8" t="s">
        <v>135</v>
      </c>
      <c r="AU233" s="268" t="s">
        <v>79</v>
      </c>
      <c r="AV233" s="15" t="s">
        <v>147</v>
      </c>
      <c r="AW233" s="15" t="s">
        <v>32</v>
      </c>
      <c r="AX233" s="15" t="s">
        <v>77</v>
      </c>
      <c r="AY233" s="268" t="s">
        <v>122</v>
      </c>
    </row>
    <row r="234" spans="1:65" s="2" customFormat="1" ht="16.5" customHeight="1">
      <c r="A234" s="40"/>
      <c r="B234" s="41"/>
      <c r="C234" s="269" t="s">
        <v>505</v>
      </c>
      <c r="D234" s="269" t="s">
        <v>506</v>
      </c>
      <c r="E234" s="270" t="s">
        <v>507</v>
      </c>
      <c r="F234" s="271" t="s">
        <v>508</v>
      </c>
      <c r="G234" s="272" t="s">
        <v>289</v>
      </c>
      <c r="H234" s="273">
        <v>186.42</v>
      </c>
      <c r="I234" s="274"/>
      <c r="J234" s="275">
        <f>ROUND(I234*H234,2)</f>
        <v>0</v>
      </c>
      <c r="K234" s="271" t="s">
        <v>129</v>
      </c>
      <c r="L234" s="276"/>
      <c r="M234" s="277" t="s">
        <v>19</v>
      </c>
      <c r="N234" s="278" t="s">
        <v>41</v>
      </c>
      <c r="O234" s="86"/>
      <c r="P234" s="223">
        <f>O234*H234</f>
        <v>0</v>
      </c>
      <c r="Q234" s="223">
        <v>1</v>
      </c>
      <c r="R234" s="223">
        <f>Q234*H234</f>
        <v>186.42</v>
      </c>
      <c r="S234" s="223">
        <v>0</v>
      </c>
      <c r="T234" s="224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5" t="s">
        <v>173</v>
      </c>
      <c r="AT234" s="225" t="s">
        <v>506</v>
      </c>
      <c r="AU234" s="225" t="s">
        <v>79</v>
      </c>
      <c r="AY234" s="19" t="s">
        <v>122</v>
      </c>
      <c r="BE234" s="226">
        <f>IF(N234="základní",J234,0)</f>
        <v>0</v>
      </c>
      <c r="BF234" s="226">
        <f>IF(N234="snížená",J234,0)</f>
        <v>0</v>
      </c>
      <c r="BG234" s="226">
        <f>IF(N234="zákl. přenesená",J234,0)</f>
        <v>0</v>
      </c>
      <c r="BH234" s="226">
        <f>IF(N234="sníž. přenesená",J234,0)</f>
        <v>0</v>
      </c>
      <c r="BI234" s="226">
        <f>IF(N234="nulová",J234,0)</f>
        <v>0</v>
      </c>
      <c r="BJ234" s="19" t="s">
        <v>77</v>
      </c>
      <c r="BK234" s="226">
        <f>ROUND(I234*H234,2)</f>
        <v>0</v>
      </c>
      <c r="BL234" s="19" t="s">
        <v>147</v>
      </c>
      <c r="BM234" s="225" t="s">
        <v>509</v>
      </c>
    </row>
    <row r="235" spans="1:47" s="2" customFormat="1" ht="12">
      <c r="A235" s="40"/>
      <c r="B235" s="41"/>
      <c r="C235" s="42"/>
      <c r="D235" s="227" t="s">
        <v>132</v>
      </c>
      <c r="E235" s="42"/>
      <c r="F235" s="228" t="s">
        <v>508</v>
      </c>
      <c r="G235" s="42"/>
      <c r="H235" s="42"/>
      <c r="I235" s="229"/>
      <c r="J235" s="42"/>
      <c r="K235" s="42"/>
      <c r="L235" s="46"/>
      <c r="M235" s="230"/>
      <c r="N235" s="231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132</v>
      </c>
      <c r="AU235" s="19" t="s">
        <v>79</v>
      </c>
    </row>
    <row r="236" spans="1:51" s="14" customFormat="1" ht="12">
      <c r="A236" s="14"/>
      <c r="B236" s="244"/>
      <c r="C236" s="245"/>
      <c r="D236" s="227" t="s">
        <v>135</v>
      </c>
      <c r="E236" s="246" t="s">
        <v>19</v>
      </c>
      <c r="F236" s="247" t="s">
        <v>510</v>
      </c>
      <c r="G236" s="245"/>
      <c r="H236" s="248">
        <v>93.21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4" t="s">
        <v>135</v>
      </c>
      <c r="AU236" s="254" t="s">
        <v>79</v>
      </c>
      <c r="AV236" s="14" t="s">
        <v>79</v>
      </c>
      <c r="AW236" s="14" t="s">
        <v>32</v>
      </c>
      <c r="AX236" s="14" t="s">
        <v>77</v>
      </c>
      <c r="AY236" s="254" t="s">
        <v>122</v>
      </c>
    </row>
    <row r="237" spans="1:51" s="14" customFormat="1" ht="12">
      <c r="A237" s="14"/>
      <c r="B237" s="244"/>
      <c r="C237" s="245"/>
      <c r="D237" s="227" t="s">
        <v>135</v>
      </c>
      <c r="E237" s="245"/>
      <c r="F237" s="247" t="s">
        <v>511</v>
      </c>
      <c r="G237" s="245"/>
      <c r="H237" s="248">
        <v>186.42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4" t="s">
        <v>135</v>
      </c>
      <c r="AU237" s="254" t="s">
        <v>79</v>
      </c>
      <c r="AV237" s="14" t="s">
        <v>79</v>
      </c>
      <c r="AW237" s="14" t="s">
        <v>4</v>
      </c>
      <c r="AX237" s="14" t="s">
        <v>77</v>
      </c>
      <c r="AY237" s="254" t="s">
        <v>122</v>
      </c>
    </row>
    <row r="238" spans="1:65" s="2" customFormat="1" ht="24.15" customHeight="1">
      <c r="A238" s="40"/>
      <c r="B238" s="41"/>
      <c r="C238" s="214" t="s">
        <v>512</v>
      </c>
      <c r="D238" s="214" t="s">
        <v>125</v>
      </c>
      <c r="E238" s="215" t="s">
        <v>497</v>
      </c>
      <c r="F238" s="216" t="s">
        <v>498</v>
      </c>
      <c r="G238" s="217" t="s">
        <v>411</v>
      </c>
      <c r="H238" s="218">
        <v>299.8</v>
      </c>
      <c r="I238" s="219"/>
      <c r="J238" s="220">
        <f>ROUND(I238*H238,2)</f>
        <v>0</v>
      </c>
      <c r="K238" s="216" t="s">
        <v>129</v>
      </c>
      <c r="L238" s="46"/>
      <c r="M238" s="221" t="s">
        <v>19</v>
      </c>
      <c r="N238" s="222" t="s">
        <v>41</v>
      </c>
      <c r="O238" s="86"/>
      <c r="P238" s="223">
        <f>O238*H238</f>
        <v>0</v>
      </c>
      <c r="Q238" s="223">
        <v>0</v>
      </c>
      <c r="R238" s="223">
        <f>Q238*H238</f>
        <v>0</v>
      </c>
      <c r="S238" s="223">
        <v>0</v>
      </c>
      <c r="T238" s="224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5" t="s">
        <v>147</v>
      </c>
      <c r="AT238" s="225" t="s">
        <v>125</v>
      </c>
      <c r="AU238" s="225" t="s">
        <v>79</v>
      </c>
      <c r="AY238" s="19" t="s">
        <v>122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9" t="s">
        <v>77</v>
      </c>
      <c r="BK238" s="226">
        <f>ROUND(I238*H238,2)</f>
        <v>0</v>
      </c>
      <c r="BL238" s="19" t="s">
        <v>147</v>
      </c>
      <c r="BM238" s="225" t="s">
        <v>513</v>
      </c>
    </row>
    <row r="239" spans="1:47" s="2" customFormat="1" ht="12">
      <c r="A239" s="40"/>
      <c r="B239" s="41"/>
      <c r="C239" s="42"/>
      <c r="D239" s="227" t="s">
        <v>132</v>
      </c>
      <c r="E239" s="42"/>
      <c r="F239" s="228" t="s">
        <v>500</v>
      </c>
      <c r="G239" s="42"/>
      <c r="H239" s="42"/>
      <c r="I239" s="229"/>
      <c r="J239" s="42"/>
      <c r="K239" s="42"/>
      <c r="L239" s="46"/>
      <c r="M239" s="230"/>
      <c r="N239" s="231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132</v>
      </c>
      <c r="AU239" s="19" t="s">
        <v>79</v>
      </c>
    </row>
    <row r="240" spans="1:47" s="2" customFormat="1" ht="12">
      <c r="A240" s="40"/>
      <c r="B240" s="41"/>
      <c r="C240" s="42"/>
      <c r="D240" s="232" t="s">
        <v>133</v>
      </c>
      <c r="E240" s="42"/>
      <c r="F240" s="233" t="s">
        <v>501</v>
      </c>
      <c r="G240" s="42"/>
      <c r="H240" s="42"/>
      <c r="I240" s="229"/>
      <c r="J240" s="42"/>
      <c r="K240" s="42"/>
      <c r="L240" s="46"/>
      <c r="M240" s="230"/>
      <c r="N240" s="231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133</v>
      </c>
      <c r="AU240" s="19" t="s">
        <v>79</v>
      </c>
    </row>
    <row r="241" spans="1:51" s="13" customFormat="1" ht="12">
      <c r="A241" s="13"/>
      <c r="B241" s="234"/>
      <c r="C241" s="235"/>
      <c r="D241" s="227" t="s">
        <v>135</v>
      </c>
      <c r="E241" s="236" t="s">
        <v>19</v>
      </c>
      <c r="F241" s="237" t="s">
        <v>514</v>
      </c>
      <c r="G241" s="235"/>
      <c r="H241" s="236" t="s">
        <v>19</v>
      </c>
      <c r="I241" s="238"/>
      <c r="J241" s="235"/>
      <c r="K241" s="235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135</v>
      </c>
      <c r="AU241" s="243" t="s">
        <v>79</v>
      </c>
      <c r="AV241" s="13" t="s">
        <v>77</v>
      </c>
      <c r="AW241" s="13" t="s">
        <v>32</v>
      </c>
      <c r="AX241" s="13" t="s">
        <v>70</v>
      </c>
      <c r="AY241" s="243" t="s">
        <v>122</v>
      </c>
    </row>
    <row r="242" spans="1:51" s="14" customFormat="1" ht="12">
      <c r="A242" s="14"/>
      <c r="B242" s="244"/>
      <c r="C242" s="245"/>
      <c r="D242" s="227" t="s">
        <v>135</v>
      </c>
      <c r="E242" s="246" t="s">
        <v>19</v>
      </c>
      <c r="F242" s="247" t="s">
        <v>515</v>
      </c>
      <c r="G242" s="245"/>
      <c r="H242" s="248">
        <v>57.8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135</v>
      </c>
      <c r="AU242" s="254" t="s">
        <v>79</v>
      </c>
      <c r="AV242" s="14" t="s">
        <v>79</v>
      </c>
      <c r="AW242" s="14" t="s">
        <v>32</v>
      </c>
      <c r="AX242" s="14" t="s">
        <v>70</v>
      </c>
      <c r="AY242" s="254" t="s">
        <v>122</v>
      </c>
    </row>
    <row r="243" spans="1:51" s="14" customFormat="1" ht="12">
      <c r="A243" s="14"/>
      <c r="B243" s="244"/>
      <c r="C243" s="245"/>
      <c r="D243" s="227" t="s">
        <v>135</v>
      </c>
      <c r="E243" s="246" t="s">
        <v>19</v>
      </c>
      <c r="F243" s="247" t="s">
        <v>516</v>
      </c>
      <c r="G243" s="245"/>
      <c r="H243" s="248">
        <v>42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4" t="s">
        <v>135</v>
      </c>
      <c r="AU243" s="254" t="s">
        <v>79</v>
      </c>
      <c r="AV243" s="14" t="s">
        <v>79</v>
      </c>
      <c r="AW243" s="14" t="s">
        <v>32</v>
      </c>
      <c r="AX243" s="14" t="s">
        <v>70</v>
      </c>
      <c r="AY243" s="254" t="s">
        <v>122</v>
      </c>
    </row>
    <row r="244" spans="1:51" s="14" customFormat="1" ht="12">
      <c r="A244" s="14"/>
      <c r="B244" s="244"/>
      <c r="C244" s="245"/>
      <c r="D244" s="227" t="s">
        <v>135</v>
      </c>
      <c r="E244" s="246" t="s">
        <v>19</v>
      </c>
      <c r="F244" s="247" t="s">
        <v>517</v>
      </c>
      <c r="G244" s="245"/>
      <c r="H244" s="248">
        <v>200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4" t="s">
        <v>135</v>
      </c>
      <c r="AU244" s="254" t="s">
        <v>79</v>
      </c>
      <c r="AV244" s="14" t="s">
        <v>79</v>
      </c>
      <c r="AW244" s="14" t="s">
        <v>32</v>
      </c>
      <c r="AX244" s="14" t="s">
        <v>70</v>
      </c>
      <c r="AY244" s="254" t="s">
        <v>122</v>
      </c>
    </row>
    <row r="245" spans="1:51" s="15" customFormat="1" ht="12">
      <c r="A245" s="15"/>
      <c r="B245" s="258"/>
      <c r="C245" s="259"/>
      <c r="D245" s="227" t="s">
        <v>135</v>
      </c>
      <c r="E245" s="260" t="s">
        <v>19</v>
      </c>
      <c r="F245" s="261" t="s">
        <v>247</v>
      </c>
      <c r="G245" s="259"/>
      <c r="H245" s="262">
        <v>299.8</v>
      </c>
      <c r="I245" s="263"/>
      <c r="J245" s="259"/>
      <c r="K245" s="259"/>
      <c r="L245" s="264"/>
      <c r="M245" s="265"/>
      <c r="N245" s="266"/>
      <c r="O245" s="266"/>
      <c r="P245" s="266"/>
      <c r="Q245" s="266"/>
      <c r="R245" s="266"/>
      <c r="S245" s="266"/>
      <c r="T245" s="267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8" t="s">
        <v>135</v>
      </c>
      <c r="AU245" s="268" t="s">
        <v>79</v>
      </c>
      <c r="AV245" s="15" t="s">
        <v>147</v>
      </c>
      <c r="AW245" s="15" t="s">
        <v>32</v>
      </c>
      <c r="AX245" s="15" t="s">
        <v>77</v>
      </c>
      <c r="AY245" s="268" t="s">
        <v>122</v>
      </c>
    </row>
    <row r="246" spans="1:65" s="2" customFormat="1" ht="33" customHeight="1">
      <c r="A246" s="40"/>
      <c r="B246" s="41"/>
      <c r="C246" s="214" t="s">
        <v>518</v>
      </c>
      <c r="D246" s="214" t="s">
        <v>125</v>
      </c>
      <c r="E246" s="215" t="s">
        <v>519</v>
      </c>
      <c r="F246" s="216" t="s">
        <v>520</v>
      </c>
      <c r="G246" s="217" t="s">
        <v>411</v>
      </c>
      <c r="H246" s="218">
        <v>77.76</v>
      </c>
      <c r="I246" s="219"/>
      <c r="J246" s="220">
        <f>ROUND(I246*H246,2)</f>
        <v>0</v>
      </c>
      <c r="K246" s="216" t="s">
        <v>129</v>
      </c>
      <c r="L246" s="46"/>
      <c r="M246" s="221" t="s">
        <v>19</v>
      </c>
      <c r="N246" s="222" t="s">
        <v>41</v>
      </c>
      <c r="O246" s="86"/>
      <c r="P246" s="223">
        <f>O246*H246</f>
        <v>0</v>
      </c>
      <c r="Q246" s="223">
        <v>0</v>
      </c>
      <c r="R246" s="223">
        <f>Q246*H246</f>
        <v>0</v>
      </c>
      <c r="S246" s="223">
        <v>0</v>
      </c>
      <c r="T246" s="224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25" t="s">
        <v>147</v>
      </c>
      <c r="AT246" s="225" t="s">
        <v>125</v>
      </c>
      <c r="AU246" s="225" t="s">
        <v>79</v>
      </c>
      <c r="AY246" s="19" t="s">
        <v>122</v>
      </c>
      <c r="BE246" s="226">
        <f>IF(N246="základní",J246,0)</f>
        <v>0</v>
      </c>
      <c r="BF246" s="226">
        <f>IF(N246="snížená",J246,0)</f>
        <v>0</v>
      </c>
      <c r="BG246" s="226">
        <f>IF(N246="zákl. přenesená",J246,0)</f>
        <v>0</v>
      </c>
      <c r="BH246" s="226">
        <f>IF(N246="sníž. přenesená",J246,0)</f>
        <v>0</v>
      </c>
      <c r="BI246" s="226">
        <f>IF(N246="nulová",J246,0)</f>
        <v>0</v>
      </c>
      <c r="BJ246" s="19" t="s">
        <v>77</v>
      </c>
      <c r="BK246" s="226">
        <f>ROUND(I246*H246,2)</f>
        <v>0</v>
      </c>
      <c r="BL246" s="19" t="s">
        <v>147</v>
      </c>
      <c r="BM246" s="225" t="s">
        <v>521</v>
      </c>
    </row>
    <row r="247" spans="1:47" s="2" customFormat="1" ht="12">
      <c r="A247" s="40"/>
      <c r="B247" s="41"/>
      <c r="C247" s="42"/>
      <c r="D247" s="227" t="s">
        <v>132</v>
      </c>
      <c r="E247" s="42"/>
      <c r="F247" s="228" t="s">
        <v>522</v>
      </c>
      <c r="G247" s="42"/>
      <c r="H247" s="42"/>
      <c r="I247" s="229"/>
      <c r="J247" s="42"/>
      <c r="K247" s="42"/>
      <c r="L247" s="46"/>
      <c r="M247" s="230"/>
      <c r="N247" s="231"/>
      <c r="O247" s="86"/>
      <c r="P247" s="86"/>
      <c r="Q247" s="86"/>
      <c r="R247" s="86"/>
      <c r="S247" s="86"/>
      <c r="T247" s="87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T247" s="19" t="s">
        <v>132</v>
      </c>
      <c r="AU247" s="19" t="s">
        <v>79</v>
      </c>
    </row>
    <row r="248" spans="1:47" s="2" customFormat="1" ht="12">
      <c r="A248" s="40"/>
      <c r="B248" s="41"/>
      <c r="C248" s="42"/>
      <c r="D248" s="232" t="s">
        <v>133</v>
      </c>
      <c r="E248" s="42"/>
      <c r="F248" s="233" t="s">
        <v>523</v>
      </c>
      <c r="G248" s="42"/>
      <c r="H248" s="42"/>
      <c r="I248" s="229"/>
      <c r="J248" s="42"/>
      <c r="K248" s="42"/>
      <c r="L248" s="46"/>
      <c r="M248" s="230"/>
      <c r="N248" s="231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133</v>
      </c>
      <c r="AU248" s="19" t="s">
        <v>79</v>
      </c>
    </row>
    <row r="249" spans="1:51" s="13" customFormat="1" ht="12">
      <c r="A249" s="13"/>
      <c r="B249" s="234"/>
      <c r="C249" s="235"/>
      <c r="D249" s="227" t="s">
        <v>135</v>
      </c>
      <c r="E249" s="236" t="s">
        <v>19</v>
      </c>
      <c r="F249" s="237" t="s">
        <v>524</v>
      </c>
      <c r="G249" s="235"/>
      <c r="H249" s="236" t="s">
        <v>19</v>
      </c>
      <c r="I249" s="238"/>
      <c r="J249" s="235"/>
      <c r="K249" s="235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135</v>
      </c>
      <c r="AU249" s="243" t="s">
        <v>79</v>
      </c>
      <c r="AV249" s="13" t="s">
        <v>77</v>
      </c>
      <c r="AW249" s="13" t="s">
        <v>32</v>
      </c>
      <c r="AX249" s="13" t="s">
        <v>70</v>
      </c>
      <c r="AY249" s="243" t="s">
        <v>122</v>
      </c>
    </row>
    <row r="250" spans="1:51" s="14" customFormat="1" ht="12">
      <c r="A250" s="14"/>
      <c r="B250" s="244"/>
      <c r="C250" s="245"/>
      <c r="D250" s="227" t="s">
        <v>135</v>
      </c>
      <c r="E250" s="246" t="s">
        <v>19</v>
      </c>
      <c r="F250" s="247" t="s">
        <v>525</v>
      </c>
      <c r="G250" s="245"/>
      <c r="H250" s="248">
        <v>7.65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4" t="s">
        <v>135</v>
      </c>
      <c r="AU250" s="254" t="s">
        <v>79</v>
      </c>
      <c r="AV250" s="14" t="s">
        <v>79</v>
      </c>
      <c r="AW250" s="14" t="s">
        <v>32</v>
      </c>
      <c r="AX250" s="14" t="s">
        <v>70</v>
      </c>
      <c r="AY250" s="254" t="s">
        <v>122</v>
      </c>
    </row>
    <row r="251" spans="1:51" s="14" customFormat="1" ht="12">
      <c r="A251" s="14"/>
      <c r="B251" s="244"/>
      <c r="C251" s="245"/>
      <c r="D251" s="227" t="s">
        <v>135</v>
      </c>
      <c r="E251" s="246" t="s">
        <v>19</v>
      </c>
      <c r="F251" s="247" t="s">
        <v>526</v>
      </c>
      <c r="G251" s="245"/>
      <c r="H251" s="248">
        <v>7.65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4" t="s">
        <v>135</v>
      </c>
      <c r="AU251" s="254" t="s">
        <v>79</v>
      </c>
      <c r="AV251" s="14" t="s">
        <v>79</v>
      </c>
      <c r="AW251" s="14" t="s">
        <v>32</v>
      </c>
      <c r="AX251" s="14" t="s">
        <v>70</v>
      </c>
      <c r="AY251" s="254" t="s">
        <v>122</v>
      </c>
    </row>
    <row r="252" spans="1:51" s="14" customFormat="1" ht="12">
      <c r="A252" s="14"/>
      <c r="B252" s="244"/>
      <c r="C252" s="245"/>
      <c r="D252" s="227" t="s">
        <v>135</v>
      </c>
      <c r="E252" s="246" t="s">
        <v>19</v>
      </c>
      <c r="F252" s="247" t="s">
        <v>527</v>
      </c>
      <c r="G252" s="245"/>
      <c r="H252" s="248">
        <v>6.21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4" t="s">
        <v>135</v>
      </c>
      <c r="AU252" s="254" t="s">
        <v>79</v>
      </c>
      <c r="AV252" s="14" t="s">
        <v>79</v>
      </c>
      <c r="AW252" s="14" t="s">
        <v>32</v>
      </c>
      <c r="AX252" s="14" t="s">
        <v>70</v>
      </c>
      <c r="AY252" s="254" t="s">
        <v>122</v>
      </c>
    </row>
    <row r="253" spans="1:51" s="16" customFormat="1" ht="12">
      <c r="A253" s="16"/>
      <c r="B253" s="279"/>
      <c r="C253" s="280"/>
      <c r="D253" s="227" t="s">
        <v>135</v>
      </c>
      <c r="E253" s="281" t="s">
        <v>19</v>
      </c>
      <c r="F253" s="282" t="s">
        <v>528</v>
      </c>
      <c r="G253" s="280"/>
      <c r="H253" s="283">
        <v>21.51</v>
      </c>
      <c r="I253" s="284"/>
      <c r="J253" s="280"/>
      <c r="K253" s="280"/>
      <c r="L253" s="285"/>
      <c r="M253" s="286"/>
      <c r="N253" s="287"/>
      <c r="O253" s="287"/>
      <c r="P253" s="287"/>
      <c r="Q253" s="287"/>
      <c r="R253" s="287"/>
      <c r="S253" s="287"/>
      <c r="T253" s="288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T253" s="289" t="s">
        <v>135</v>
      </c>
      <c r="AU253" s="289" t="s">
        <v>79</v>
      </c>
      <c r="AV253" s="16" t="s">
        <v>142</v>
      </c>
      <c r="AW253" s="16" t="s">
        <v>32</v>
      </c>
      <c r="AX253" s="16" t="s">
        <v>70</v>
      </c>
      <c r="AY253" s="289" t="s">
        <v>122</v>
      </c>
    </row>
    <row r="254" spans="1:51" s="14" customFormat="1" ht="12">
      <c r="A254" s="14"/>
      <c r="B254" s="244"/>
      <c r="C254" s="245"/>
      <c r="D254" s="227" t="s">
        <v>135</v>
      </c>
      <c r="E254" s="246" t="s">
        <v>19</v>
      </c>
      <c r="F254" s="247" t="s">
        <v>529</v>
      </c>
      <c r="G254" s="245"/>
      <c r="H254" s="248">
        <v>56.25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4" t="s">
        <v>135</v>
      </c>
      <c r="AU254" s="254" t="s">
        <v>79</v>
      </c>
      <c r="AV254" s="14" t="s">
        <v>79</v>
      </c>
      <c r="AW254" s="14" t="s">
        <v>32</v>
      </c>
      <c r="AX254" s="14" t="s">
        <v>70</v>
      </c>
      <c r="AY254" s="254" t="s">
        <v>122</v>
      </c>
    </row>
    <row r="255" spans="1:51" s="15" customFormat="1" ht="12">
      <c r="A255" s="15"/>
      <c r="B255" s="258"/>
      <c r="C255" s="259"/>
      <c r="D255" s="227" t="s">
        <v>135</v>
      </c>
      <c r="E255" s="260" t="s">
        <v>19</v>
      </c>
      <c r="F255" s="261" t="s">
        <v>247</v>
      </c>
      <c r="G255" s="259"/>
      <c r="H255" s="262">
        <v>77.76</v>
      </c>
      <c r="I255" s="263"/>
      <c r="J255" s="259"/>
      <c r="K255" s="259"/>
      <c r="L255" s="264"/>
      <c r="M255" s="265"/>
      <c r="N255" s="266"/>
      <c r="O255" s="266"/>
      <c r="P255" s="266"/>
      <c r="Q255" s="266"/>
      <c r="R255" s="266"/>
      <c r="S255" s="266"/>
      <c r="T255" s="267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68" t="s">
        <v>135</v>
      </c>
      <c r="AU255" s="268" t="s">
        <v>79</v>
      </c>
      <c r="AV255" s="15" t="s">
        <v>147</v>
      </c>
      <c r="AW255" s="15" t="s">
        <v>32</v>
      </c>
      <c r="AX255" s="15" t="s">
        <v>77</v>
      </c>
      <c r="AY255" s="268" t="s">
        <v>122</v>
      </c>
    </row>
    <row r="256" spans="1:65" s="2" customFormat="1" ht="16.5" customHeight="1">
      <c r="A256" s="40"/>
      <c r="B256" s="41"/>
      <c r="C256" s="269" t="s">
        <v>530</v>
      </c>
      <c r="D256" s="269" t="s">
        <v>506</v>
      </c>
      <c r="E256" s="270" t="s">
        <v>531</v>
      </c>
      <c r="F256" s="271" t="s">
        <v>532</v>
      </c>
      <c r="G256" s="272" t="s">
        <v>289</v>
      </c>
      <c r="H256" s="273">
        <v>155.52</v>
      </c>
      <c r="I256" s="274"/>
      <c r="J256" s="275">
        <f>ROUND(I256*H256,2)</f>
        <v>0</v>
      </c>
      <c r="K256" s="271" t="s">
        <v>129</v>
      </c>
      <c r="L256" s="276"/>
      <c r="M256" s="277" t="s">
        <v>19</v>
      </c>
      <c r="N256" s="278" t="s">
        <v>41</v>
      </c>
      <c r="O256" s="86"/>
      <c r="P256" s="223">
        <f>O256*H256</f>
        <v>0</v>
      </c>
      <c r="Q256" s="223">
        <v>1</v>
      </c>
      <c r="R256" s="223">
        <f>Q256*H256</f>
        <v>155.52</v>
      </c>
      <c r="S256" s="223">
        <v>0</v>
      </c>
      <c r="T256" s="224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5" t="s">
        <v>173</v>
      </c>
      <c r="AT256" s="225" t="s">
        <v>506</v>
      </c>
      <c r="AU256" s="225" t="s">
        <v>79</v>
      </c>
      <c r="AY256" s="19" t="s">
        <v>122</v>
      </c>
      <c r="BE256" s="226">
        <f>IF(N256="základní",J256,0)</f>
        <v>0</v>
      </c>
      <c r="BF256" s="226">
        <f>IF(N256="snížená",J256,0)</f>
        <v>0</v>
      </c>
      <c r="BG256" s="226">
        <f>IF(N256="zákl. přenesená",J256,0)</f>
        <v>0</v>
      </c>
      <c r="BH256" s="226">
        <f>IF(N256="sníž. přenesená",J256,0)</f>
        <v>0</v>
      </c>
      <c r="BI256" s="226">
        <f>IF(N256="nulová",J256,0)</f>
        <v>0</v>
      </c>
      <c r="BJ256" s="19" t="s">
        <v>77</v>
      </c>
      <c r="BK256" s="226">
        <f>ROUND(I256*H256,2)</f>
        <v>0</v>
      </c>
      <c r="BL256" s="19" t="s">
        <v>147</v>
      </c>
      <c r="BM256" s="225" t="s">
        <v>533</v>
      </c>
    </row>
    <row r="257" spans="1:47" s="2" customFormat="1" ht="12">
      <c r="A257" s="40"/>
      <c r="B257" s="41"/>
      <c r="C257" s="42"/>
      <c r="D257" s="227" t="s">
        <v>132</v>
      </c>
      <c r="E257" s="42"/>
      <c r="F257" s="228" t="s">
        <v>532</v>
      </c>
      <c r="G257" s="42"/>
      <c r="H257" s="42"/>
      <c r="I257" s="229"/>
      <c r="J257" s="42"/>
      <c r="K257" s="42"/>
      <c r="L257" s="46"/>
      <c r="M257" s="230"/>
      <c r="N257" s="231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132</v>
      </c>
      <c r="AU257" s="19" t="s">
        <v>79</v>
      </c>
    </row>
    <row r="258" spans="1:51" s="14" customFormat="1" ht="12">
      <c r="A258" s="14"/>
      <c r="B258" s="244"/>
      <c r="C258" s="245"/>
      <c r="D258" s="227" t="s">
        <v>135</v>
      </c>
      <c r="E258" s="245"/>
      <c r="F258" s="247" t="s">
        <v>534</v>
      </c>
      <c r="G258" s="245"/>
      <c r="H258" s="248">
        <v>155.52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4" t="s">
        <v>135</v>
      </c>
      <c r="AU258" s="254" t="s">
        <v>79</v>
      </c>
      <c r="AV258" s="14" t="s">
        <v>79</v>
      </c>
      <c r="AW258" s="14" t="s">
        <v>4</v>
      </c>
      <c r="AX258" s="14" t="s">
        <v>77</v>
      </c>
      <c r="AY258" s="254" t="s">
        <v>122</v>
      </c>
    </row>
    <row r="259" spans="1:65" s="2" customFormat="1" ht="24.15" customHeight="1">
      <c r="A259" s="40"/>
      <c r="B259" s="41"/>
      <c r="C259" s="214" t="s">
        <v>535</v>
      </c>
      <c r="D259" s="214" t="s">
        <v>125</v>
      </c>
      <c r="E259" s="215" t="s">
        <v>536</v>
      </c>
      <c r="F259" s="216" t="s">
        <v>537</v>
      </c>
      <c r="G259" s="217" t="s">
        <v>225</v>
      </c>
      <c r="H259" s="218">
        <v>246.81</v>
      </c>
      <c r="I259" s="219"/>
      <c r="J259" s="220">
        <f>ROUND(I259*H259,2)</f>
        <v>0</v>
      </c>
      <c r="K259" s="216" t="s">
        <v>129</v>
      </c>
      <c r="L259" s="46"/>
      <c r="M259" s="221" t="s">
        <v>19</v>
      </c>
      <c r="N259" s="222" t="s">
        <v>41</v>
      </c>
      <c r="O259" s="86"/>
      <c r="P259" s="223">
        <f>O259*H259</f>
        <v>0</v>
      </c>
      <c r="Q259" s="223">
        <v>0</v>
      </c>
      <c r="R259" s="223">
        <f>Q259*H259</f>
        <v>0</v>
      </c>
      <c r="S259" s="223">
        <v>0</v>
      </c>
      <c r="T259" s="224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5" t="s">
        <v>147</v>
      </c>
      <c r="AT259" s="225" t="s">
        <v>125</v>
      </c>
      <c r="AU259" s="225" t="s">
        <v>79</v>
      </c>
      <c r="AY259" s="19" t="s">
        <v>122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9" t="s">
        <v>77</v>
      </c>
      <c r="BK259" s="226">
        <f>ROUND(I259*H259,2)</f>
        <v>0</v>
      </c>
      <c r="BL259" s="19" t="s">
        <v>147</v>
      </c>
      <c r="BM259" s="225" t="s">
        <v>538</v>
      </c>
    </row>
    <row r="260" spans="1:47" s="2" customFormat="1" ht="12">
      <c r="A260" s="40"/>
      <c r="B260" s="41"/>
      <c r="C260" s="42"/>
      <c r="D260" s="227" t="s">
        <v>132</v>
      </c>
      <c r="E260" s="42"/>
      <c r="F260" s="228" t="s">
        <v>539</v>
      </c>
      <c r="G260" s="42"/>
      <c r="H260" s="42"/>
      <c r="I260" s="229"/>
      <c r="J260" s="42"/>
      <c r="K260" s="42"/>
      <c r="L260" s="46"/>
      <c r="M260" s="230"/>
      <c r="N260" s="231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132</v>
      </c>
      <c r="AU260" s="19" t="s">
        <v>79</v>
      </c>
    </row>
    <row r="261" spans="1:47" s="2" customFormat="1" ht="12">
      <c r="A261" s="40"/>
      <c r="B261" s="41"/>
      <c r="C261" s="42"/>
      <c r="D261" s="232" t="s">
        <v>133</v>
      </c>
      <c r="E261" s="42"/>
      <c r="F261" s="233" t="s">
        <v>540</v>
      </c>
      <c r="G261" s="42"/>
      <c r="H261" s="42"/>
      <c r="I261" s="229"/>
      <c r="J261" s="42"/>
      <c r="K261" s="42"/>
      <c r="L261" s="46"/>
      <c r="M261" s="230"/>
      <c r="N261" s="231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133</v>
      </c>
      <c r="AU261" s="19" t="s">
        <v>79</v>
      </c>
    </row>
    <row r="262" spans="1:51" s="14" customFormat="1" ht="12">
      <c r="A262" s="14"/>
      <c r="B262" s="244"/>
      <c r="C262" s="245"/>
      <c r="D262" s="227" t="s">
        <v>135</v>
      </c>
      <c r="E262" s="246" t="s">
        <v>19</v>
      </c>
      <c r="F262" s="247" t="s">
        <v>541</v>
      </c>
      <c r="G262" s="245"/>
      <c r="H262" s="248">
        <v>246.81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135</v>
      </c>
      <c r="AU262" s="254" t="s">
        <v>79</v>
      </c>
      <c r="AV262" s="14" t="s">
        <v>79</v>
      </c>
      <c r="AW262" s="14" t="s">
        <v>32</v>
      </c>
      <c r="AX262" s="14" t="s">
        <v>77</v>
      </c>
      <c r="AY262" s="254" t="s">
        <v>122</v>
      </c>
    </row>
    <row r="263" spans="1:65" s="2" customFormat="1" ht="24.15" customHeight="1">
      <c r="A263" s="40"/>
      <c r="B263" s="41"/>
      <c r="C263" s="214" t="s">
        <v>542</v>
      </c>
      <c r="D263" s="214" t="s">
        <v>125</v>
      </c>
      <c r="E263" s="215" t="s">
        <v>543</v>
      </c>
      <c r="F263" s="216" t="s">
        <v>544</v>
      </c>
      <c r="G263" s="217" t="s">
        <v>225</v>
      </c>
      <c r="H263" s="218">
        <v>20</v>
      </c>
      <c r="I263" s="219"/>
      <c r="J263" s="220">
        <f>ROUND(I263*H263,2)</f>
        <v>0</v>
      </c>
      <c r="K263" s="216" t="s">
        <v>129</v>
      </c>
      <c r="L263" s="46"/>
      <c r="M263" s="221" t="s">
        <v>19</v>
      </c>
      <c r="N263" s="222" t="s">
        <v>41</v>
      </c>
      <c r="O263" s="86"/>
      <c r="P263" s="223">
        <f>O263*H263</f>
        <v>0</v>
      </c>
      <c r="Q263" s="223">
        <v>0</v>
      </c>
      <c r="R263" s="223">
        <f>Q263*H263</f>
        <v>0</v>
      </c>
      <c r="S263" s="223">
        <v>0</v>
      </c>
      <c r="T263" s="224">
        <f>S263*H263</f>
        <v>0</v>
      </c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R263" s="225" t="s">
        <v>147</v>
      </c>
      <c r="AT263" s="225" t="s">
        <v>125</v>
      </c>
      <c r="AU263" s="225" t="s">
        <v>79</v>
      </c>
      <c r="AY263" s="19" t="s">
        <v>122</v>
      </c>
      <c r="BE263" s="226">
        <f>IF(N263="základní",J263,0)</f>
        <v>0</v>
      </c>
      <c r="BF263" s="226">
        <f>IF(N263="snížená",J263,0)</f>
        <v>0</v>
      </c>
      <c r="BG263" s="226">
        <f>IF(N263="zákl. přenesená",J263,0)</f>
        <v>0</v>
      </c>
      <c r="BH263" s="226">
        <f>IF(N263="sníž. přenesená",J263,0)</f>
        <v>0</v>
      </c>
      <c r="BI263" s="226">
        <f>IF(N263="nulová",J263,0)</f>
        <v>0</v>
      </c>
      <c r="BJ263" s="19" t="s">
        <v>77</v>
      </c>
      <c r="BK263" s="226">
        <f>ROUND(I263*H263,2)</f>
        <v>0</v>
      </c>
      <c r="BL263" s="19" t="s">
        <v>147</v>
      </c>
      <c r="BM263" s="225" t="s">
        <v>545</v>
      </c>
    </row>
    <row r="264" spans="1:47" s="2" customFormat="1" ht="12">
      <c r="A264" s="40"/>
      <c r="B264" s="41"/>
      <c r="C264" s="42"/>
      <c r="D264" s="227" t="s">
        <v>132</v>
      </c>
      <c r="E264" s="42"/>
      <c r="F264" s="228" t="s">
        <v>546</v>
      </c>
      <c r="G264" s="42"/>
      <c r="H264" s="42"/>
      <c r="I264" s="229"/>
      <c r="J264" s="42"/>
      <c r="K264" s="42"/>
      <c r="L264" s="46"/>
      <c r="M264" s="230"/>
      <c r="N264" s="231"/>
      <c r="O264" s="86"/>
      <c r="P264" s="86"/>
      <c r="Q264" s="86"/>
      <c r="R264" s="86"/>
      <c r="S264" s="86"/>
      <c r="T264" s="87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T264" s="19" t="s">
        <v>132</v>
      </c>
      <c r="AU264" s="19" t="s">
        <v>79</v>
      </c>
    </row>
    <row r="265" spans="1:47" s="2" customFormat="1" ht="12">
      <c r="A265" s="40"/>
      <c r="B265" s="41"/>
      <c r="C265" s="42"/>
      <c r="D265" s="232" t="s">
        <v>133</v>
      </c>
      <c r="E265" s="42"/>
      <c r="F265" s="233" t="s">
        <v>547</v>
      </c>
      <c r="G265" s="42"/>
      <c r="H265" s="42"/>
      <c r="I265" s="229"/>
      <c r="J265" s="42"/>
      <c r="K265" s="42"/>
      <c r="L265" s="46"/>
      <c r="M265" s="230"/>
      <c r="N265" s="231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133</v>
      </c>
      <c r="AU265" s="19" t="s">
        <v>79</v>
      </c>
    </row>
    <row r="266" spans="1:51" s="14" customFormat="1" ht="12">
      <c r="A266" s="14"/>
      <c r="B266" s="244"/>
      <c r="C266" s="245"/>
      <c r="D266" s="227" t="s">
        <v>135</v>
      </c>
      <c r="E266" s="246" t="s">
        <v>19</v>
      </c>
      <c r="F266" s="247" t="s">
        <v>548</v>
      </c>
      <c r="G266" s="245"/>
      <c r="H266" s="248">
        <v>20</v>
      </c>
      <c r="I266" s="249"/>
      <c r="J266" s="245"/>
      <c r="K266" s="245"/>
      <c r="L266" s="250"/>
      <c r="M266" s="251"/>
      <c r="N266" s="252"/>
      <c r="O266" s="252"/>
      <c r="P266" s="252"/>
      <c r="Q266" s="252"/>
      <c r="R266" s="252"/>
      <c r="S266" s="252"/>
      <c r="T266" s="25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4" t="s">
        <v>135</v>
      </c>
      <c r="AU266" s="254" t="s">
        <v>79</v>
      </c>
      <c r="AV266" s="14" t="s">
        <v>79</v>
      </c>
      <c r="AW266" s="14" t="s">
        <v>32</v>
      </c>
      <c r="AX266" s="14" t="s">
        <v>77</v>
      </c>
      <c r="AY266" s="254" t="s">
        <v>122</v>
      </c>
    </row>
    <row r="267" spans="1:65" s="2" customFormat="1" ht="24.15" customHeight="1">
      <c r="A267" s="40"/>
      <c r="B267" s="41"/>
      <c r="C267" s="214" t="s">
        <v>549</v>
      </c>
      <c r="D267" s="214" t="s">
        <v>125</v>
      </c>
      <c r="E267" s="215" t="s">
        <v>550</v>
      </c>
      <c r="F267" s="216" t="s">
        <v>551</v>
      </c>
      <c r="G267" s="217" t="s">
        <v>225</v>
      </c>
      <c r="H267" s="218">
        <v>80</v>
      </c>
      <c r="I267" s="219"/>
      <c r="J267" s="220">
        <f>ROUND(I267*H267,2)</f>
        <v>0</v>
      </c>
      <c r="K267" s="216" t="s">
        <v>129</v>
      </c>
      <c r="L267" s="46"/>
      <c r="M267" s="221" t="s">
        <v>19</v>
      </c>
      <c r="N267" s="222" t="s">
        <v>41</v>
      </c>
      <c r="O267" s="86"/>
      <c r="P267" s="223">
        <f>O267*H267</f>
        <v>0</v>
      </c>
      <c r="Q267" s="223">
        <v>0</v>
      </c>
      <c r="R267" s="223">
        <f>Q267*H267</f>
        <v>0</v>
      </c>
      <c r="S267" s="223">
        <v>0</v>
      </c>
      <c r="T267" s="224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5" t="s">
        <v>147</v>
      </c>
      <c r="AT267" s="225" t="s">
        <v>125</v>
      </c>
      <c r="AU267" s="225" t="s">
        <v>79</v>
      </c>
      <c r="AY267" s="19" t="s">
        <v>122</v>
      </c>
      <c r="BE267" s="226">
        <f>IF(N267="základní",J267,0)</f>
        <v>0</v>
      </c>
      <c r="BF267" s="226">
        <f>IF(N267="snížená",J267,0)</f>
        <v>0</v>
      </c>
      <c r="BG267" s="226">
        <f>IF(N267="zákl. přenesená",J267,0)</f>
        <v>0</v>
      </c>
      <c r="BH267" s="226">
        <f>IF(N267="sníž. přenesená",J267,0)</f>
        <v>0</v>
      </c>
      <c r="BI267" s="226">
        <f>IF(N267="nulová",J267,0)</f>
        <v>0</v>
      </c>
      <c r="BJ267" s="19" t="s">
        <v>77</v>
      </c>
      <c r="BK267" s="226">
        <f>ROUND(I267*H267,2)</f>
        <v>0</v>
      </c>
      <c r="BL267" s="19" t="s">
        <v>147</v>
      </c>
      <c r="BM267" s="225" t="s">
        <v>552</v>
      </c>
    </row>
    <row r="268" spans="1:47" s="2" customFormat="1" ht="12">
      <c r="A268" s="40"/>
      <c r="B268" s="41"/>
      <c r="C268" s="42"/>
      <c r="D268" s="227" t="s">
        <v>132</v>
      </c>
      <c r="E268" s="42"/>
      <c r="F268" s="228" t="s">
        <v>553</v>
      </c>
      <c r="G268" s="42"/>
      <c r="H268" s="42"/>
      <c r="I268" s="229"/>
      <c r="J268" s="42"/>
      <c r="K268" s="42"/>
      <c r="L268" s="46"/>
      <c r="M268" s="230"/>
      <c r="N268" s="231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132</v>
      </c>
      <c r="AU268" s="19" t="s">
        <v>79</v>
      </c>
    </row>
    <row r="269" spans="1:47" s="2" customFormat="1" ht="12">
      <c r="A269" s="40"/>
      <c r="B269" s="41"/>
      <c r="C269" s="42"/>
      <c r="D269" s="232" t="s">
        <v>133</v>
      </c>
      <c r="E269" s="42"/>
      <c r="F269" s="233" t="s">
        <v>554</v>
      </c>
      <c r="G269" s="42"/>
      <c r="H269" s="42"/>
      <c r="I269" s="229"/>
      <c r="J269" s="42"/>
      <c r="K269" s="42"/>
      <c r="L269" s="46"/>
      <c r="M269" s="230"/>
      <c r="N269" s="231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133</v>
      </c>
      <c r="AU269" s="19" t="s">
        <v>79</v>
      </c>
    </row>
    <row r="270" spans="1:51" s="14" customFormat="1" ht="12">
      <c r="A270" s="14"/>
      <c r="B270" s="244"/>
      <c r="C270" s="245"/>
      <c r="D270" s="227" t="s">
        <v>135</v>
      </c>
      <c r="E270" s="246" t="s">
        <v>19</v>
      </c>
      <c r="F270" s="247" t="s">
        <v>555</v>
      </c>
      <c r="G270" s="245"/>
      <c r="H270" s="248">
        <v>80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4" t="s">
        <v>135</v>
      </c>
      <c r="AU270" s="254" t="s">
        <v>79</v>
      </c>
      <c r="AV270" s="14" t="s">
        <v>79</v>
      </c>
      <c r="AW270" s="14" t="s">
        <v>32</v>
      </c>
      <c r="AX270" s="14" t="s">
        <v>77</v>
      </c>
      <c r="AY270" s="254" t="s">
        <v>122</v>
      </c>
    </row>
    <row r="271" spans="1:65" s="2" customFormat="1" ht="16.5" customHeight="1">
      <c r="A271" s="40"/>
      <c r="B271" s="41"/>
      <c r="C271" s="214" t="s">
        <v>556</v>
      </c>
      <c r="D271" s="214" t="s">
        <v>125</v>
      </c>
      <c r="E271" s="215" t="s">
        <v>557</v>
      </c>
      <c r="F271" s="216" t="s">
        <v>558</v>
      </c>
      <c r="G271" s="217" t="s">
        <v>225</v>
      </c>
      <c r="H271" s="218">
        <v>100</v>
      </c>
      <c r="I271" s="219"/>
      <c r="J271" s="220">
        <f>ROUND(I271*H271,2)</f>
        <v>0</v>
      </c>
      <c r="K271" s="216" t="s">
        <v>129</v>
      </c>
      <c r="L271" s="46"/>
      <c r="M271" s="221" t="s">
        <v>19</v>
      </c>
      <c r="N271" s="222" t="s">
        <v>41</v>
      </c>
      <c r="O271" s="86"/>
      <c r="P271" s="223">
        <f>O271*H271</f>
        <v>0</v>
      </c>
      <c r="Q271" s="223">
        <v>0.00127</v>
      </c>
      <c r="R271" s="223">
        <f>Q271*H271</f>
        <v>0.127</v>
      </c>
      <c r="S271" s="223">
        <v>0</v>
      </c>
      <c r="T271" s="224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25" t="s">
        <v>147</v>
      </c>
      <c r="AT271" s="225" t="s">
        <v>125</v>
      </c>
      <c r="AU271" s="225" t="s">
        <v>79</v>
      </c>
      <c r="AY271" s="19" t="s">
        <v>122</v>
      </c>
      <c r="BE271" s="226">
        <f>IF(N271="základní",J271,0)</f>
        <v>0</v>
      </c>
      <c r="BF271" s="226">
        <f>IF(N271="snížená",J271,0)</f>
        <v>0</v>
      </c>
      <c r="BG271" s="226">
        <f>IF(N271="zákl. přenesená",J271,0)</f>
        <v>0</v>
      </c>
      <c r="BH271" s="226">
        <f>IF(N271="sníž. přenesená",J271,0)</f>
        <v>0</v>
      </c>
      <c r="BI271" s="226">
        <f>IF(N271="nulová",J271,0)</f>
        <v>0</v>
      </c>
      <c r="BJ271" s="19" t="s">
        <v>77</v>
      </c>
      <c r="BK271" s="226">
        <f>ROUND(I271*H271,2)</f>
        <v>0</v>
      </c>
      <c r="BL271" s="19" t="s">
        <v>147</v>
      </c>
      <c r="BM271" s="225" t="s">
        <v>559</v>
      </c>
    </row>
    <row r="272" spans="1:47" s="2" customFormat="1" ht="12">
      <c r="A272" s="40"/>
      <c r="B272" s="41"/>
      <c r="C272" s="42"/>
      <c r="D272" s="227" t="s">
        <v>132</v>
      </c>
      <c r="E272" s="42"/>
      <c r="F272" s="228" t="s">
        <v>558</v>
      </c>
      <c r="G272" s="42"/>
      <c r="H272" s="42"/>
      <c r="I272" s="229"/>
      <c r="J272" s="42"/>
      <c r="K272" s="42"/>
      <c r="L272" s="46"/>
      <c r="M272" s="230"/>
      <c r="N272" s="231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132</v>
      </c>
      <c r="AU272" s="19" t="s">
        <v>79</v>
      </c>
    </row>
    <row r="273" spans="1:47" s="2" customFormat="1" ht="12">
      <c r="A273" s="40"/>
      <c r="B273" s="41"/>
      <c r="C273" s="42"/>
      <c r="D273" s="232" t="s">
        <v>133</v>
      </c>
      <c r="E273" s="42"/>
      <c r="F273" s="233" t="s">
        <v>560</v>
      </c>
      <c r="G273" s="42"/>
      <c r="H273" s="42"/>
      <c r="I273" s="229"/>
      <c r="J273" s="42"/>
      <c r="K273" s="42"/>
      <c r="L273" s="46"/>
      <c r="M273" s="230"/>
      <c r="N273" s="231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133</v>
      </c>
      <c r="AU273" s="19" t="s">
        <v>79</v>
      </c>
    </row>
    <row r="274" spans="1:65" s="2" customFormat="1" ht="16.5" customHeight="1">
      <c r="A274" s="40"/>
      <c r="B274" s="41"/>
      <c r="C274" s="269" t="s">
        <v>561</v>
      </c>
      <c r="D274" s="269" t="s">
        <v>506</v>
      </c>
      <c r="E274" s="270" t="s">
        <v>562</v>
      </c>
      <c r="F274" s="271" t="s">
        <v>563</v>
      </c>
      <c r="G274" s="272" t="s">
        <v>564</v>
      </c>
      <c r="H274" s="273">
        <v>2.5</v>
      </c>
      <c r="I274" s="274"/>
      <c r="J274" s="275">
        <f>ROUND(I274*H274,2)</f>
        <v>0</v>
      </c>
      <c r="K274" s="271" t="s">
        <v>129</v>
      </c>
      <c r="L274" s="276"/>
      <c r="M274" s="277" t="s">
        <v>19</v>
      </c>
      <c r="N274" s="278" t="s">
        <v>41</v>
      </c>
      <c r="O274" s="86"/>
      <c r="P274" s="223">
        <f>O274*H274</f>
        <v>0</v>
      </c>
      <c r="Q274" s="223">
        <v>0.001</v>
      </c>
      <c r="R274" s="223">
        <f>Q274*H274</f>
        <v>0.0025</v>
      </c>
      <c r="S274" s="223">
        <v>0</v>
      </c>
      <c r="T274" s="224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5" t="s">
        <v>173</v>
      </c>
      <c r="AT274" s="225" t="s">
        <v>506</v>
      </c>
      <c r="AU274" s="225" t="s">
        <v>79</v>
      </c>
      <c r="AY274" s="19" t="s">
        <v>122</v>
      </c>
      <c r="BE274" s="226">
        <f>IF(N274="základní",J274,0)</f>
        <v>0</v>
      </c>
      <c r="BF274" s="226">
        <f>IF(N274="snížená",J274,0)</f>
        <v>0</v>
      </c>
      <c r="BG274" s="226">
        <f>IF(N274="zákl. přenesená",J274,0)</f>
        <v>0</v>
      </c>
      <c r="BH274" s="226">
        <f>IF(N274="sníž. přenesená",J274,0)</f>
        <v>0</v>
      </c>
      <c r="BI274" s="226">
        <f>IF(N274="nulová",J274,0)</f>
        <v>0</v>
      </c>
      <c r="BJ274" s="19" t="s">
        <v>77</v>
      </c>
      <c r="BK274" s="226">
        <f>ROUND(I274*H274,2)</f>
        <v>0</v>
      </c>
      <c r="BL274" s="19" t="s">
        <v>147</v>
      </c>
      <c r="BM274" s="225" t="s">
        <v>565</v>
      </c>
    </row>
    <row r="275" spans="1:47" s="2" customFormat="1" ht="12">
      <c r="A275" s="40"/>
      <c r="B275" s="41"/>
      <c r="C275" s="42"/>
      <c r="D275" s="227" t="s">
        <v>132</v>
      </c>
      <c r="E275" s="42"/>
      <c r="F275" s="228" t="s">
        <v>563</v>
      </c>
      <c r="G275" s="42"/>
      <c r="H275" s="42"/>
      <c r="I275" s="229"/>
      <c r="J275" s="42"/>
      <c r="K275" s="42"/>
      <c r="L275" s="46"/>
      <c r="M275" s="230"/>
      <c r="N275" s="231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132</v>
      </c>
      <c r="AU275" s="19" t="s">
        <v>79</v>
      </c>
    </row>
    <row r="276" spans="1:51" s="14" customFormat="1" ht="12">
      <c r="A276" s="14"/>
      <c r="B276" s="244"/>
      <c r="C276" s="245"/>
      <c r="D276" s="227" t="s">
        <v>135</v>
      </c>
      <c r="E276" s="246" t="s">
        <v>19</v>
      </c>
      <c r="F276" s="247" t="s">
        <v>566</v>
      </c>
      <c r="G276" s="245"/>
      <c r="H276" s="248">
        <v>100</v>
      </c>
      <c r="I276" s="249"/>
      <c r="J276" s="245"/>
      <c r="K276" s="245"/>
      <c r="L276" s="250"/>
      <c r="M276" s="251"/>
      <c r="N276" s="252"/>
      <c r="O276" s="252"/>
      <c r="P276" s="252"/>
      <c r="Q276" s="252"/>
      <c r="R276" s="252"/>
      <c r="S276" s="252"/>
      <c r="T276" s="25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4" t="s">
        <v>135</v>
      </c>
      <c r="AU276" s="254" t="s">
        <v>79</v>
      </c>
      <c r="AV276" s="14" t="s">
        <v>79</v>
      </c>
      <c r="AW276" s="14" t="s">
        <v>32</v>
      </c>
      <c r="AX276" s="14" t="s">
        <v>77</v>
      </c>
      <c r="AY276" s="254" t="s">
        <v>122</v>
      </c>
    </row>
    <row r="277" spans="1:51" s="14" customFormat="1" ht="12">
      <c r="A277" s="14"/>
      <c r="B277" s="244"/>
      <c r="C277" s="245"/>
      <c r="D277" s="227" t="s">
        <v>135</v>
      </c>
      <c r="E277" s="245"/>
      <c r="F277" s="247" t="s">
        <v>567</v>
      </c>
      <c r="G277" s="245"/>
      <c r="H277" s="248">
        <v>2.5</v>
      </c>
      <c r="I277" s="249"/>
      <c r="J277" s="245"/>
      <c r="K277" s="245"/>
      <c r="L277" s="250"/>
      <c r="M277" s="251"/>
      <c r="N277" s="252"/>
      <c r="O277" s="252"/>
      <c r="P277" s="252"/>
      <c r="Q277" s="252"/>
      <c r="R277" s="252"/>
      <c r="S277" s="252"/>
      <c r="T277" s="25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4" t="s">
        <v>135</v>
      </c>
      <c r="AU277" s="254" t="s">
        <v>79</v>
      </c>
      <c r="AV277" s="14" t="s">
        <v>79</v>
      </c>
      <c r="AW277" s="14" t="s">
        <v>4</v>
      </c>
      <c r="AX277" s="14" t="s">
        <v>77</v>
      </c>
      <c r="AY277" s="254" t="s">
        <v>122</v>
      </c>
    </row>
    <row r="278" spans="1:65" s="2" customFormat="1" ht="16.5" customHeight="1">
      <c r="A278" s="40"/>
      <c r="B278" s="41"/>
      <c r="C278" s="214" t="s">
        <v>568</v>
      </c>
      <c r="D278" s="214" t="s">
        <v>125</v>
      </c>
      <c r="E278" s="215" t="s">
        <v>569</v>
      </c>
      <c r="F278" s="216" t="s">
        <v>570</v>
      </c>
      <c r="G278" s="217" t="s">
        <v>225</v>
      </c>
      <c r="H278" s="218">
        <v>200</v>
      </c>
      <c r="I278" s="219"/>
      <c r="J278" s="220">
        <f>ROUND(I278*H278,2)</f>
        <v>0</v>
      </c>
      <c r="K278" s="216" t="s">
        <v>19</v>
      </c>
      <c r="L278" s="46"/>
      <c r="M278" s="221" t="s">
        <v>19</v>
      </c>
      <c r="N278" s="222" t="s">
        <v>41</v>
      </c>
      <c r="O278" s="86"/>
      <c r="P278" s="223">
        <f>O278*H278</f>
        <v>0</v>
      </c>
      <c r="Q278" s="223">
        <v>0</v>
      </c>
      <c r="R278" s="223">
        <f>Q278*H278</f>
        <v>0</v>
      </c>
      <c r="S278" s="223">
        <v>0</v>
      </c>
      <c r="T278" s="224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5" t="s">
        <v>147</v>
      </c>
      <c r="AT278" s="225" t="s">
        <v>125</v>
      </c>
      <c r="AU278" s="225" t="s">
        <v>79</v>
      </c>
      <c r="AY278" s="19" t="s">
        <v>122</v>
      </c>
      <c r="BE278" s="226">
        <f>IF(N278="základní",J278,0)</f>
        <v>0</v>
      </c>
      <c r="BF278" s="226">
        <f>IF(N278="snížená",J278,0)</f>
        <v>0</v>
      </c>
      <c r="BG278" s="226">
        <f>IF(N278="zákl. přenesená",J278,0)</f>
        <v>0</v>
      </c>
      <c r="BH278" s="226">
        <f>IF(N278="sníž. přenesená",J278,0)</f>
        <v>0</v>
      </c>
      <c r="BI278" s="226">
        <f>IF(N278="nulová",J278,0)</f>
        <v>0</v>
      </c>
      <c r="BJ278" s="19" t="s">
        <v>77</v>
      </c>
      <c r="BK278" s="226">
        <f>ROUND(I278*H278,2)</f>
        <v>0</v>
      </c>
      <c r="BL278" s="19" t="s">
        <v>147</v>
      </c>
      <c r="BM278" s="225" t="s">
        <v>571</v>
      </c>
    </row>
    <row r="279" spans="1:47" s="2" customFormat="1" ht="12">
      <c r="A279" s="40"/>
      <c r="B279" s="41"/>
      <c r="C279" s="42"/>
      <c r="D279" s="227" t="s">
        <v>132</v>
      </c>
      <c r="E279" s="42"/>
      <c r="F279" s="228" t="s">
        <v>570</v>
      </c>
      <c r="G279" s="42"/>
      <c r="H279" s="42"/>
      <c r="I279" s="229"/>
      <c r="J279" s="42"/>
      <c r="K279" s="42"/>
      <c r="L279" s="46"/>
      <c r="M279" s="230"/>
      <c r="N279" s="231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132</v>
      </c>
      <c r="AU279" s="19" t="s">
        <v>79</v>
      </c>
    </row>
    <row r="280" spans="1:51" s="13" customFormat="1" ht="12">
      <c r="A280" s="13"/>
      <c r="B280" s="234"/>
      <c r="C280" s="235"/>
      <c r="D280" s="227" t="s">
        <v>135</v>
      </c>
      <c r="E280" s="236" t="s">
        <v>19</v>
      </c>
      <c r="F280" s="237" t="s">
        <v>572</v>
      </c>
      <c r="G280" s="235"/>
      <c r="H280" s="236" t="s">
        <v>19</v>
      </c>
      <c r="I280" s="238"/>
      <c r="J280" s="235"/>
      <c r="K280" s="235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135</v>
      </c>
      <c r="AU280" s="243" t="s">
        <v>79</v>
      </c>
      <c r="AV280" s="13" t="s">
        <v>77</v>
      </c>
      <c r="AW280" s="13" t="s">
        <v>32</v>
      </c>
      <c r="AX280" s="13" t="s">
        <v>70</v>
      </c>
      <c r="AY280" s="243" t="s">
        <v>122</v>
      </c>
    </row>
    <row r="281" spans="1:51" s="13" customFormat="1" ht="12">
      <c r="A281" s="13"/>
      <c r="B281" s="234"/>
      <c r="C281" s="235"/>
      <c r="D281" s="227" t="s">
        <v>135</v>
      </c>
      <c r="E281" s="236" t="s">
        <v>19</v>
      </c>
      <c r="F281" s="237" t="s">
        <v>573</v>
      </c>
      <c r="G281" s="235"/>
      <c r="H281" s="236" t="s">
        <v>19</v>
      </c>
      <c r="I281" s="238"/>
      <c r="J281" s="235"/>
      <c r="K281" s="235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135</v>
      </c>
      <c r="AU281" s="243" t="s">
        <v>79</v>
      </c>
      <c r="AV281" s="13" t="s">
        <v>77</v>
      </c>
      <c r="AW281" s="13" t="s">
        <v>32</v>
      </c>
      <c r="AX281" s="13" t="s">
        <v>70</v>
      </c>
      <c r="AY281" s="243" t="s">
        <v>122</v>
      </c>
    </row>
    <row r="282" spans="1:51" s="14" customFormat="1" ht="12">
      <c r="A282" s="14"/>
      <c r="B282" s="244"/>
      <c r="C282" s="245"/>
      <c r="D282" s="227" t="s">
        <v>135</v>
      </c>
      <c r="E282" s="246" t="s">
        <v>19</v>
      </c>
      <c r="F282" s="247" t="s">
        <v>574</v>
      </c>
      <c r="G282" s="245"/>
      <c r="H282" s="248">
        <v>200</v>
      </c>
      <c r="I282" s="249"/>
      <c r="J282" s="245"/>
      <c r="K282" s="245"/>
      <c r="L282" s="250"/>
      <c r="M282" s="251"/>
      <c r="N282" s="252"/>
      <c r="O282" s="252"/>
      <c r="P282" s="252"/>
      <c r="Q282" s="252"/>
      <c r="R282" s="252"/>
      <c r="S282" s="252"/>
      <c r="T282" s="25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4" t="s">
        <v>135</v>
      </c>
      <c r="AU282" s="254" t="s">
        <v>79</v>
      </c>
      <c r="AV282" s="14" t="s">
        <v>79</v>
      </c>
      <c r="AW282" s="14" t="s">
        <v>32</v>
      </c>
      <c r="AX282" s="14" t="s">
        <v>77</v>
      </c>
      <c r="AY282" s="254" t="s">
        <v>122</v>
      </c>
    </row>
    <row r="283" spans="1:65" s="2" customFormat="1" ht="16.5" customHeight="1">
      <c r="A283" s="40"/>
      <c r="B283" s="41"/>
      <c r="C283" s="214" t="s">
        <v>575</v>
      </c>
      <c r="D283" s="214" t="s">
        <v>125</v>
      </c>
      <c r="E283" s="215" t="s">
        <v>576</v>
      </c>
      <c r="F283" s="216" t="s">
        <v>577</v>
      </c>
      <c r="G283" s="217" t="s">
        <v>411</v>
      </c>
      <c r="H283" s="218">
        <v>5</v>
      </c>
      <c r="I283" s="219"/>
      <c r="J283" s="220">
        <f>ROUND(I283*H283,2)</f>
        <v>0</v>
      </c>
      <c r="K283" s="216" t="s">
        <v>129</v>
      </c>
      <c r="L283" s="46"/>
      <c r="M283" s="221" t="s">
        <v>19</v>
      </c>
      <c r="N283" s="222" t="s">
        <v>41</v>
      </c>
      <c r="O283" s="86"/>
      <c r="P283" s="223">
        <f>O283*H283</f>
        <v>0</v>
      </c>
      <c r="Q283" s="223">
        <v>0</v>
      </c>
      <c r="R283" s="223">
        <f>Q283*H283</f>
        <v>0</v>
      </c>
      <c r="S283" s="223">
        <v>0</v>
      </c>
      <c r="T283" s="224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5" t="s">
        <v>147</v>
      </c>
      <c r="AT283" s="225" t="s">
        <v>125</v>
      </c>
      <c r="AU283" s="225" t="s">
        <v>79</v>
      </c>
      <c r="AY283" s="19" t="s">
        <v>122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19" t="s">
        <v>77</v>
      </c>
      <c r="BK283" s="226">
        <f>ROUND(I283*H283,2)</f>
        <v>0</v>
      </c>
      <c r="BL283" s="19" t="s">
        <v>147</v>
      </c>
      <c r="BM283" s="225" t="s">
        <v>578</v>
      </c>
    </row>
    <row r="284" spans="1:47" s="2" customFormat="1" ht="12">
      <c r="A284" s="40"/>
      <c r="B284" s="41"/>
      <c r="C284" s="42"/>
      <c r="D284" s="227" t="s">
        <v>132</v>
      </c>
      <c r="E284" s="42"/>
      <c r="F284" s="228" t="s">
        <v>579</v>
      </c>
      <c r="G284" s="42"/>
      <c r="H284" s="42"/>
      <c r="I284" s="229"/>
      <c r="J284" s="42"/>
      <c r="K284" s="42"/>
      <c r="L284" s="46"/>
      <c r="M284" s="230"/>
      <c r="N284" s="231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132</v>
      </c>
      <c r="AU284" s="19" t="s">
        <v>79</v>
      </c>
    </row>
    <row r="285" spans="1:47" s="2" customFormat="1" ht="12">
      <c r="A285" s="40"/>
      <c r="B285" s="41"/>
      <c r="C285" s="42"/>
      <c r="D285" s="232" t="s">
        <v>133</v>
      </c>
      <c r="E285" s="42"/>
      <c r="F285" s="233" t="s">
        <v>580</v>
      </c>
      <c r="G285" s="42"/>
      <c r="H285" s="42"/>
      <c r="I285" s="229"/>
      <c r="J285" s="42"/>
      <c r="K285" s="42"/>
      <c r="L285" s="46"/>
      <c r="M285" s="230"/>
      <c r="N285" s="231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133</v>
      </c>
      <c r="AU285" s="19" t="s">
        <v>79</v>
      </c>
    </row>
    <row r="286" spans="1:51" s="14" customFormat="1" ht="12">
      <c r="A286" s="14"/>
      <c r="B286" s="244"/>
      <c r="C286" s="245"/>
      <c r="D286" s="227" t="s">
        <v>135</v>
      </c>
      <c r="E286" s="246" t="s">
        <v>19</v>
      </c>
      <c r="F286" s="247" t="s">
        <v>581</v>
      </c>
      <c r="G286" s="245"/>
      <c r="H286" s="248">
        <v>5</v>
      </c>
      <c r="I286" s="249"/>
      <c r="J286" s="245"/>
      <c r="K286" s="245"/>
      <c r="L286" s="250"/>
      <c r="M286" s="251"/>
      <c r="N286" s="252"/>
      <c r="O286" s="252"/>
      <c r="P286" s="252"/>
      <c r="Q286" s="252"/>
      <c r="R286" s="252"/>
      <c r="S286" s="252"/>
      <c r="T286" s="253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4" t="s">
        <v>135</v>
      </c>
      <c r="AU286" s="254" t="s">
        <v>79</v>
      </c>
      <c r="AV286" s="14" t="s">
        <v>79</v>
      </c>
      <c r="AW286" s="14" t="s">
        <v>32</v>
      </c>
      <c r="AX286" s="14" t="s">
        <v>77</v>
      </c>
      <c r="AY286" s="254" t="s">
        <v>122</v>
      </c>
    </row>
    <row r="287" spans="1:65" s="2" customFormat="1" ht="16.5" customHeight="1">
      <c r="A287" s="40"/>
      <c r="B287" s="41"/>
      <c r="C287" s="269" t="s">
        <v>582</v>
      </c>
      <c r="D287" s="269" t="s">
        <v>506</v>
      </c>
      <c r="E287" s="270" t="s">
        <v>583</v>
      </c>
      <c r="F287" s="271" t="s">
        <v>584</v>
      </c>
      <c r="G287" s="272" t="s">
        <v>411</v>
      </c>
      <c r="H287" s="273">
        <v>5</v>
      </c>
      <c r="I287" s="274"/>
      <c r="J287" s="275">
        <f>ROUND(I287*H287,2)</f>
        <v>0</v>
      </c>
      <c r="K287" s="271" t="s">
        <v>129</v>
      </c>
      <c r="L287" s="276"/>
      <c r="M287" s="277" t="s">
        <v>19</v>
      </c>
      <c r="N287" s="278" t="s">
        <v>41</v>
      </c>
      <c r="O287" s="86"/>
      <c r="P287" s="223">
        <f>O287*H287</f>
        <v>0</v>
      </c>
      <c r="Q287" s="223">
        <v>0</v>
      </c>
      <c r="R287" s="223">
        <f>Q287*H287</f>
        <v>0</v>
      </c>
      <c r="S287" s="223">
        <v>0</v>
      </c>
      <c r="T287" s="224">
        <f>S287*H287</f>
        <v>0</v>
      </c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R287" s="225" t="s">
        <v>173</v>
      </c>
      <c r="AT287" s="225" t="s">
        <v>506</v>
      </c>
      <c r="AU287" s="225" t="s">
        <v>79</v>
      </c>
      <c r="AY287" s="19" t="s">
        <v>122</v>
      </c>
      <c r="BE287" s="226">
        <f>IF(N287="základní",J287,0)</f>
        <v>0</v>
      </c>
      <c r="BF287" s="226">
        <f>IF(N287="snížená",J287,0)</f>
        <v>0</v>
      </c>
      <c r="BG287" s="226">
        <f>IF(N287="zákl. přenesená",J287,0)</f>
        <v>0</v>
      </c>
      <c r="BH287" s="226">
        <f>IF(N287="sníž. přenesená",J287,0)</f>
        <v>0</v>
      </c>
      <c r="BI287" s="226">
        <f>IF(N287="nulová",J287,0)</f>
        <v>0</v>
      </c>
      <c r="BJ287" s="19" t="s">
        <v>77</v>
      </c>
      <c r="BK287" s="226">
        <f>ROUND(I287*H287,2)</f>
        <v>0</v>
      </c>
      <c r="BL287" s="19" t="s">
        <v>147</v>
      </c>
      <c r="BM287" s="225" t="s">
        <v>585</v>
      </c>
    </row>
    <row r="288" spans="1:47" s="2" customFormat="1" ht="12">
      <c r="A288" s="40"/>
      <c r="B288" s="41"/>
      <c r="C288" s="42"/>
      <c r="D288" s="227" t="s">
        <v>132</v>
      </c>
      <c r="E288" s="42"/>
      <c r="F288" s="228" t="s">
        <v>584</v>
      </c>
      <c r="G288" s="42"/>
      <c r="H288" s="42"/>
      <c r="I288" s="229"/>
      <c r="J288" s="42"/>
      <c r="K288" s="42"/>
      <c r="L288" s="46"/>
      <c r="M288" s="230"/>
      <c r="N288" s="231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132</v>
      </c>
      <c r="AU288" s="19" t="s">
        <v>79</v>
      </c>
    </row>
    <row r="289" spans="1:65" s="2" customFormat="1" ht="21.75" customHeight="1">
      <c r="A289" s="40"/>
      <c r="B289" s="41"/>
      <c r="C289" s="214" t="s">
        <v>586</v>
      </c>
      <c r="D289" s="214" t="s">
        <v>125</v>
      </c>
      <c r="E289" s="215" t="s">
        <v>587</v>
      </c>
      <c r="F289" s="216" t="s">
        <v>588</v>
      </c>
      <c r="G289" s="217" t="s">
        <v>411</v>
      </c>
      <c r="H289" s="218">
        <v>5</v>
      </c>
      <c r="I289" s="219"/>
      <c r="J289" s="220">
        <f>ROUND(I289*H289,2)</f>
        <v>0</v>
      </c>
      <c r="K289" s="216" t="s">
        <v>129</v>
      </c>
      <c r="L289" s="46"/>
      <c r="M289" s="221" t="s">
        <v>19</v>
      </c>
      <c r="N289" s="222" t="s">
        <v>41</v>
      </c>
      <c r="O289" s="86"/>
      <c r="P289" s="223">
        <f>O289*H289</f>
        <v>0</v>
      </c>
      <c r="Q289" s="223">
        <v>0</v>
      </c>
      <c r="R289" s="223">
        <f>Q289*H289</f>
        <v>0</v>
      </c>
      <c r="S289" s="223">
        <v>0</v>
      </c>
      <c r="T289" s="224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5" t="s">
        <v>147</v>
      </c>
      <c r="AT289" s="225" t="s">
        <v>125</v>
      </c>
      <c r="AU289" s="225" t="s">
        <v>79</v>
      </c>
      <c r="AY289" s="19" t="s">
        <v>122</v>
      </c>
      <c r="BE289" s="226">
        <f>IF(N289="základní",J289,0)</f>
        <v>0</v>
      </c>
      <c r="BF289" s="226">
        <f>IF(N289="snížená",J289,0)</f>
        <v>0</v>
      </c>
      <c r="BG289" s="226">
        <f>IF(N289="zákl. přenesená",J289,0)</f>
        <v>0</v>
      </c>
      <c r="BH289" s="226">
        <f>IF(N289="sníž. přenesená",J289,0)</f>
        <v>0</v>
      </c>
      <c r="BI289" s="226">
        <f>IF(N289="nulová",J289,0)</f>
        <v>0</v>
      </c>
      <c r="BJ289" s="19" t="s">
        <v>77</v>
      </c>
      <c r="BK289" s="226">
        <f>ROUND(I289*H289,2)</f>
        <v>0</v>
      </c>
      <c r="BL289" s="19" t="s">
        <v>147</v>
      </c>
      <c r="BM289" s="225" t="s">
        <v>589</v>
      </c>
    </row>
    <row r="290" spans="1:47" s="2" customFormat="1" ht="12">
      <c r="A290" s="40"/>
      <c r="B290" s="41"/>
      <c r="C290" s="42"/>
      <c r="D290" s="227" t="s">
        <v>132</v>
      </c>
      <c r="E290" s="42"/>
      <c r="F290" s="228" t="s">
        <v>590</v>
      </c>
      <c r="G290" s="42"/>
      <c r="H290" s="42"/>
      <c r="I290" s="229"/>
      <c r="J290" s="42"/>
      <c r="K290" s="42"/>
      <c r="L290" s="46"/>
      <c r="M290" s="230"/>
      <c r="N290" s="231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132</v>
      </c>
      <c r="AU290" s="19" t="s">
        <v>79</v>
      </c>
    </row>
    <row r="291" spans="1:47" s="2" customFormat="1" ht="12">
      <c r="A291" s="40"/>
      <c r="B291" s="41"/>
      <c r="C291" s="42"/>
      <c r="D291" s="232" t="s">
        <v>133</v>
      </c>
      <c r="E291" s="42"/>
      <c r="F291" s="233" t="s">
        <v>591</v>
      </c>
      <c r="G291" s="42"/>
      <c r="H291" s="42"/>
      <c r="I291" s="229"/>
      <c r="J291" s="42"/>
      <c r="K291" s="42"/>
      <c r="L291" s="46"/>
      <c r="M291" s="230"/>
      <c r="N291" s="231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133</v>
      </c>
      <c r="AU291" s="19" t="s">
        <v>79</v>
      </c>
    </row>
    <row r="292" spans="1:63" s="12" customFormat="1" ht="22.8" customHeight="1">
      <c r="A292" s="12"/>
      <c r="B292" s="198"/>
      <c r="C292" s="199"/>
      <c r="D292" s="200" t="s">
        <v>69</v>
      </c>
      <c r="E292" s="212" t="s">
        <v>79</v>
      </c>
      <c r="F292" s="212" t="s">
        <v>592</v>
      </c>
      <c r="G292" s="199"/>
      <c r="H292" s="199"/>
      <c r="I292" s="202"/>
      <c r="J292" s="213">
        <f>BK292</f>
        <v>0</v>
      </c>
      <c r="K292" s="199"/>
      <c r="L292" s="204"/>
      <c r="M292" s="205"/>
      <c r="N292" s="206"/>
      <c r="O292" s="206"/>
      <c r="P292" s="207">
        <f>SUM(P293:P322)</f>
        <v>0</v>
      </c>
      <c r="Q292" s="206"/>
      <c r="R292" s="207">
        <f>SUM(R293:R322)</f>
        <v>13.730787379999999</v>
      </c>
      <c r="S292" s="206"/>
      <c r="T292" s="208">
        <f>SUM(T293:T322)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9" t="s">
        <v>77</v>
      </c>
      <c r="AT292" s="210" t="s">
        <v>69</v>
      </c>
      <c r="AU292" s="210" t="s">
        <v>77</v>
      </c>
      <c r="AY292" s="209" t="s">
        <v>122</v>
      </c>
      <c r="BK292" s="211">
        <f>SUM(BK293:BK322)</f>
        <v>0</v>
      </c>
    </row>
    <row r="293" spans="1:65" s="2" customFormat="1" ht="21.75" customHeight="1">
      <c r="A293" s="40"/>
      <c r="B293" s="41"/>
      <c r="C293" s="214" t="s">
        <v>593</v>
      </c>
      <c r="D293" s="214" t="s">
        <v>125</v>
      </c>
      <c r="E293" s="215" t="s">
        <v>594</v>
      </c>
      <c r="F293" s="216" t="s">
        <v>595</v>
      </c>
      <c r="G293" s="217" t="s">
        <v>411</v>
      </c>
      <c r="H293" s="218">
        <v>2.592</v>
      </c>
      <c r="I293" s="219"/>
      <c r="J293" s="220">
        <f>ROUND(I293*H293,2)</f>
        <v>0</v>
      </c>
      <c r="K293" s="216" t="s">
        <v>129</v>
      </c>
      <c r="L293" s="46"/>
      <c r="M293" s="221" t="s">
        <v>19</v>
      </c>
      <c r="N293" s="222" t="s">
        <v>41</v>
      </c>
      <c r="O293" s="86"/>
      <c r="P293" s="223">
        <f>O293*H293</f>
        <v>0</v>
      </c>
      <c r="Q293" s="223">
        <v>0</v>
      </c>
      <c r="R293" s="223">
        <f>Q293*H293</f>
        <v>0</v>
      </c>
      <c r="S293" s="223">
        <v>0</v>
      </c>
      <c r="T293" s="224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5" t="s">
        <v>147</v>
      </c>
      <c r="AT293" s="225" t="s">
        <v>125</v>
      </c>
      <c r="AU293" s="225" t="s">
        <v>79</v>
      </c>
      <c r="AY293" s="19" t="s">
        <v>122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19" t="s">
        <v>77</v>
      </c>
      <c r="BK293" s="226">
        <f>ROUND(I293*H293,2)</f>
        <v>0</v>
      </c>
      <c r="BL293" s="19" t="s">
        <v>147</v>
      </c>
      <c r="BM293" s="225" t="s">
        <v>596</v>
      </c>
    </row>
    <row r="294" spans="1:47" s="2" customFormat="1" ht="12">
      <c r="A294" s="40"/>
      <c r="B294" s="41"/>
      <c r="C294" s="42"/>
      <c r="D294" s="227" t="s">
        <v>132</v>
      </c>
      <c r="E294" s="42"/>
      <c r="F294" s="228" t="s">
        <v>595</v>
      </c>
      <c r="G294" s="42"/>
      <c r="H294" s="42"/>
      <c r="I294" s="229"/>
      <c r="J294" s="42"/>
      <c r="K294" s="42"/>
      <c r="L294" s="46"/>
      <c r="M294" s="230"/>
      <c r="N294" s="231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132</v>
      </c>
      <c r="AU294" s="19" t="s">
        <v>79</v>
      </c>
    </row>
    <row r="295" spans="1:47" s="2" customFormat="1" ht="12">
      <c r="A295" s="40"/>
      <c r="B295" s="41"/>
      <c r="C295" s="42"/>
      <c r="D295" s="232" t="s">
        <v>133</v>
      </c>
      <c r="E295" s="42"/>
      <c r="F295" s="233" t="s">
        <v>597</v>
      </c>
      <c r="G295" s="42"/>
      <c r="H295" s="42"/>
      <c r="I295" s="229"/>
      <c r="J295" s="42"/>
      <c r="K295" s="42"/>
      <c r="L295" s="46"/>
      <c r="M295" s="230"/>
      <c r="N295" s="231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133</v>
      </c>
      <c r="AU295" s="19" t="s">
        <v>79</v>
      </c>
    </row>
    <row r="296" spans="1:51" s="14" customFormat="1" ht="12">
      <c r="A296" s="14"/>
      <c r="B296" s="244"/>
      <c r="C296" s="245"/>
      <c r="D296" s="227" t="s">
        <v>135</v>
      </c>
      <c r="E296" s="246" t="s">
        <v>19</v>
      </c>
      <c r="F296" s="247" t="s">
        <v>598</v>
      </c>
      <c r="G296" s="245"/>
      <c r="H296" s="248">
        <v>2.592</v>
      </c>
      <c r="I296" s="249"/>
      <c r="J296" s="245"/>
      <c r="K296" s="245"/>
      <c r="L296" s="250"/>
      <c r="M296" s="251"/>
      <c r="N296" s="252"/>
      <c r="O296" s="252"/>
      <c r="P296" s="252"/>
      <c r="Q296" s="252"/>
      <c r="R296" s="252"/>
      <c r="S296" s="252"/>
      <c r="T296" s="25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4" t="s">
        <v>135</v>
      </c>
      <c r="AU296" s="254" t="s">
        <v>79</v>
      </c>
      <c r="AV296" s="14" t="s">
        <v>79</v>
      </c>
      <c r="AW296" s="14" t="s">
        <v>32</v>
      </c>
      <c r="AX296" s="14" t="s">
        <v>77</v>
      </c>
      <c r="AY296" s="254" t="s">
        <v>122</v>
      </c>
    </row>
    <row r="297" spans="1:65" s="2" customFormat="1" ht="24.15" customHeight="1">
      <c r="A297" s="40"/>
      <c r="B297" s="41"/>
      <c r="C297" s="214" t="s">
        <v>599</v>
      </c>
      <c r="D297" s="214" t="s">
        <v>125</v>
      </c>
      <c r="E297" s="215" t="s">
        <v>600</v>
      </c>
      <c r="F297" s="216" t="s">
        <v>601</v>
      </c>
      <c r="G297" s="217" t="s">
        <v>379</v>
      </c>
      <c r="H297" s="218">
        <v>30.8</v>
      </c>
      <c r="I297" s="219"/>
      <c r="J297" s="220">
        <f>ROUND(I297*H297,2)</f>
        <v>0</v>
      </c>
      <c r="K297" s="216" t="s">
        <v>129</v>
      </c>
      <c r="L297" s="46"/>
      <c r="M297" s="221" t="s">
        <v>19</v>
      </c>
      <c r="N297" s="222" t="s">
        <v>41</v>
      </c>
      <c r="O297" s="86"/>
      <c r="P297" s="223">
        <f>O297*H297</f>
        <v>0</v>
      </c>
      <c r="Q297" s="223">
        <v>0.00114</v>
      </c>
      <c r="R297" s="223">
        <f>Q297*H297</f>
        <v>0.035112</v>
      </c>
      <c r="S297" s="223">
        <v>0</v>
      </c>
      <c r="T297" s="224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5" t="s">
        <v>147</v>
      </c>
      <c r="AT297" s="225" t="s">
        <v>125</v>
      </c>
      <c r="AU297" s="225" t="s">
        <v>79</v>
      </c>
      <c r="AY297" s="19" t="s">
        <v>122</v>
      </c>
      <c r="BE297" s="226">
        <f>IF(N297="základní",J297,0)</f>
        <v>0</v>
      </c>
      <c r="BF297" s="226">
        <f>IF(N297="snížená",J297,0)</f>
        <v>0</v>
      </c>
      <c r="BG297" s="226">
        <f>IF(N297="zákl. přenesená",J297,0)</f>
        <v>0</v>
      </c>
      <c r="BH297" s="226">
        <f>IF(N297="sníž. přenesená",J297,0)</f>
        <v>0</v>
      </c>
      <c r="BI297" s="226">
        <f>IF(N297="nulová",J297,0)</f>
        <v>0</v>
      </c>
      <c r="BJ297" s="19" t="s">
        <v>77</v>
      </c>
      <c r="BK297" s="226">
        <f>ROUND(I297*H297,2)</f>
        <v>0</v>
      </c>
      <c r="BL297" s="19" t="s">
        <v>147</v>
      </c>
      <c r="BM297" s="225" t="s">
        <v>602</v>
      </c>
    </row>
    <row r="298" spans="1:47" s="2" customFormat="1" ht="12">
      <c r="A298" s="40"/>
      <c r="B298" s="41"/>
      <c r="C298" s="42"/>
      <c r="D298" s="227" t="s">
        <v>132</v>
      </c>
      <c r="E298" s="42"/>
      <c r="F298" s="228" t="s">
        <v>603</v>
      </c>
      <c r="G298" s="42"/>
      <c r="H298" s="42"/>
      <c r="I298" s="229"/>
      <c r="J298" s="42"/>
      <c r="K298" s="42"/>
      <c r="L298" s="46"/>
      <c r="M298" s="230"/>
      <c r="N298" s="231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132</v>
      </c>
      <c r="AU298" s="19" t="s">
        <v>79</v>
      </c>
    </row>
    <row r="299" spans="1:47" s="2" customFormat="1" ht="12">
      <c r="A299" s="40"/>
      <c r="B299" s="41"/>
      <c r="C299" s="42"/>
      <c r="D299" s="232" t="s">
        <v>133</v>
      </c>
      <c r="E299" s="42"/>
      <c r="F299" s="233" t="s">
        <v>604</v>
      </c>
      <c r="G299" s="42"/>
      <c r="H299" s="42"/>
      <c r="I299" s="229"/>
      <c r="J299" s="42"/>
      <c r="K299" s="42"/>
      <c r="L299" s="46"/>
      <c r="M299" s="230"/>
      <c r="N299" s="231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133</v>
      </c>
      <c r="AU299" s="19" t="s">
        <v>79</v>
      </c>
    </row>
    <row r="300" spans="1:51" s="13" customFormat="1" ht="12">
      <c r="A300" s="13"/>
      <c r="B300" s="234"/>
      <c r="C300" s="235"/>
      <c r="D300" s="227" t="s">
        <v>135</v>
      </c>
      <c r="E300" s="236" t="s">
        <v>19</v>
      </c>
      <c r="F300" s="237" t="s">
        <v>605</v>
      </c>
      <c r="G300" s="235"/>
      <c r="H300" s="236" t="s">
        <v>19</v>
      </c>
      <c r="I300" s="238"/>
      <c r="J300" s="235"/>
      <c r="K300" s="235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135</v>
      </c>
      <c r="AU300" s="243" t="s">
        <v>79</v>
      </c>
      <c r="AV300" s="13" t="s">
        <v>77</v>
      </c>
      <c r="AW300" s="13" t="s">
        <v>32</v>
      </c>
      <c r="AX300" s="13" t="s">
        <v>70</v>
      </c>
      <c r="AY300" s="243" t="s">
        <v>122</v>
      </c>
    </row>
    <row r="301" spans="1:51" s="14" customFormat="1" ht="12">
      <c r="A301" s="14"/>
      <c r="B301" s="244"/>
      <c r="C301" s="245"/>
      <c r="D301" s="227" t="s">
        <v>135</v>
      </c>
      <c r="E301" s="246" t="s">
        <v>19</v>
      </c>
      <c r="F301" s="247" t="s">
        <v>606</v>
      </c>
      <c r="G301" s="245"/>
      <c r="H301" s="248">
        <v>30.8</v>
      </c>
      <c r="I301" s="249"/>
      <c r="J301" s="245"/>
      <c r="K301" s="245"/>
      <c r="L301" s="250"/>
      <c r="M301" s="251"/>
      <c r="N301" s="252"/>
      <c r="O301" s="252"/>
      <c r="P301" s="252"/>
      <c r="Q301" s="252"/>
      <c r="R301" s="252"/>
      <c r="S301" s="252"/>
      <c r="T301" s="25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4" t="s">
        <v>135</v>
      </c>
      <c r="AU301" s="254" t="s">
        <v>79</v>
      </c>
      <c r="AV301" s="14" t="s">
        <v>79</v>
      </c>
      <c r="AW301" s="14" t="s">
        <v>32</v>
      </c>
      <c r="AX301" s="14" t="s">
        <v>77</v>
      </c>
      <c r="AY301" s="254" t="s">
        <v>122</v>
      </c>
    </row>
    <row r="302" spans="1:65" s="2" customFormat="1" ht="21.75" customHeight="1">
      <c r="A302" s="40"/>
      <c r="B302" s="41"/>
      <c r="C302" s="214" t="s">
        <v>607</v>
      </c>
      <c r="D302" s="214" t="s">
        <v>125</v>
      </c>
      <c r="E302" s="215" t="s">
        <v>608</v>
      </c>
      <c r="F302" s="216" t="s">
        <v>609</v>
      </c>
      <c r="G302" s="217" t="s">
        <v>411</v>
      </c>
      <c r="H302" s="218">
        <v>60.348</v>
      </c>
      <c r="I302" s="219"/>
      <c r="J302" s="220">
        <f>ROUND(I302*H302,2)</f>
        <v>0</v>
      </c>
      <c r="K302" s="216" t="s">
        <v>129</v>
      </c>
      <c r="L302" s="46"/>
      <c r="M302" s="221" t="s">
        <v>19</v>
      </c>
      <c r="N302" s="222" t="s">
        <v>41</v>
      </c>
      <c r="O302" s="86"/>
      <c r="P302" s="223">
        <f>O302*H302</f>
        <v>0</v>
      </c>
      <c r="Q302" s="223">
        <v>0</v>
      </c>
      <c r="R302" s="223">
        <f>Q302*H302</f>
        <v>0</v>
      </c>
      <c r="S302" s="223">
        <v>0</v>
      </c>
      <c r="T302" s="224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5" t="s">
        <v>147</v>
      </c>
      <c r="AT302" s="225" t="s">
        <v>125</v>
      </c>
      <c r="AU302" s="225" t="s">
        <v>79</v>
      </c>
      <c r="AY302" s="19" t="s">
        <v>122</v>
      </c>
      <c r="BE302" s="226">
        <f>IF(N302="základní",J302,0)</f>
        <v>0</v>
      </c>
      <c r="BF302" s="226">
        <f>IF(N302="snížená",J302,0)</f>
        <v>0</v>
      </c>
      <c r="BG302" s="226">
        <f>IF(N302="zákl. přenesená",J302,0)</f>
        <v>0</v>
      </c>
      <c r="BH302" s="226">
        <f>IF(N302="sníž. přenesená",J302,0)</f>
        <v>0</v>
      </c>
      <c r="BI302" s="226">
        <f>IF(N302="nulová",J302,0)</f>
        <v>0</v>
      </c>
      <c r="BJ302" s="19" t="s">
        <v>77</v>
      </c>
      <c r="BK302" s="226">
        <f>ROUND(I302*H302,2)</f>
        <v>0</v>
      </c>
      <c r="BL302" s="19" t="s">
        <v>147</v>
      </c>
      <c r="BM302" s="225" t="s">
        <v>610</v>
      </c>
    </row>
    <row r="303" spans="1:47" s="2" customFormat="1" ht="12">
      <c r="A303" s="40"/>
      <c r="B303" s="41"/>
      <c r="C303" s="42"/>
      <c r="D303" s="227" t="s">
        <v>132</v>
      </c>
      <c r="E303" s="42"/>
      <c r="F303" s="228" t="s">
        <v>611</v>
      </c>
      <c r="G303" s="42"/>
      <c r="H303" s="42"/>
      <c r="I303" s="229"/>
      <c r="J303" s="42"/>
      <c r="K303" s="42"/>
      <c r="L303" s="46"/>
      <c r="M303" s="230"/>
      <c r="N303" s="231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132</v>
      </c>
      <c r="AU303" s="19" t="s">
        <v>79</v>
      </c>
    </row>
    <row r="304" spans="1:47" s="2" customFormat="1" ht="12">
      <c r="A304" s="40"/>
      <c r="B304" s="41"/>
      <c r="C304" s="42"/>
      <c r="D304" s="232" t="s">
        <v>133</v>
      </c>
      <c r="E304" s="42"/>
      <c r="F304" s="233" t="s">
        <v>612</v>
      </c>
      <c r="G304" s="42"/>
      <c r="H304" s="42"/>
      <c r="I304" s="229"/>
      <c r="J304" s="42"/>
      <c r="K304" s="42"/>
      <c r="L304" s="46"/>
      <c r="M304" s="230"/>
      <c r="N304" s="231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133</v>
      </c>
      <c r="AU304" s="19" t="s">
        <v>79</v>
      </c>
    </row>
    <row r="305" spans="1:51" s="14" customFormat="1" ht="12">
      <c r="A305" s="14"/>
      <c r="B305" s="244"/>
      <c r="C305" s="245"/>
      <c r="D305" s="227" t="s">
        <v>135</v>
      </c>
      <c r="E305" s="246" t="s">
        <v>19</v>
      </c>
      <c r="F305" s="247" t="s">
        <v>613</v>
      </c>
      <c r="G305" s="245"/>
      <c r="H305" s="248">
        <v>53.448</v>
      </c>
      <c r="I305" s="249"/>
      <c r="J305" s="245"/>
      <c r="K305" s="245"/>
      <c r="L305" s="250"/>
      <c r="M305" s="251"/>
      <c r="N305" s="252"/>
      <c r="O305" s="252"/>
      <c r="P305" s="252"/>
      <c r="Q305" s="252"/>
      <c r="R305" s="252"/>
      <c r="S305" s="252"/>
      <c r="T305" s="25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4" t="s">
        <v>135</v>
      </c>
      <c r="AU305" s="254" t="s">
        <v>79</v>
      </c>
      <c r="AV305" s="14" t="s">
        <v>79</v>
      </c>
      <c r="AW305" s="14" t="s">
        <v>32</v>
      </c>
      <c r="AX305" s="14" t="s">
        <v>70</v>
      </c>
      <c r="AY305" s="254" t="s">
        <v>122</v>
      </c>
    </row>
    <row r="306" spans="1:51" s="14" customFormat="1" ht="12">
      <c r="A306" s="14"/>
      <c r="B306" s="244"/>
      <c r="C306" s="245"/>
      <c r="D306" s="227" t="s">
        <v>135</v>
      </c>
      <c r="E306" s="246" t="s">
        <v>19</v>
      </c>
      <c r="F306" s="247" t="s">
        <v>614</v>
      </c>
      <c r="G306" s="245"/>
      <c r="H306" s="248">
        <v>6.9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4" t="s">
        <v>135</v>
      </c>
      <c r="AU306" s="254" t="s">
        <v>79</v>
      </c>
      <c r="AV306" s="14" t="s">
        <v>79</v>
      </c>
      <c r="AW306" s="14" t="s">
        <v>32</v>
      </c>
      <c r="AX306" s="14" t="s">
        <v>70</v>
      </c>
      <c r="AY306" s="254" t="s">
        <v>122</v>
      </c>
    </row>
    <row r="307" spans="1:51" s="15" customFormat="1" ht="12">
      <c r="A307" s="15"/>
      <c r="B307" s="258"/>
      <c r="C307" s="259"/>
      <c r="D307" s="227" t="s">
        <v>135</v>
      </c>
      <c r="E307" s="260" t="s">
        <v>19</v>
      </c>
      <c r="F307" s="261" t="s">
        <v>247</v>
      </c>
      <c r="G307" s="259"/>
      <c r="H307" s="262">
        <v>60.348</v>
      </c>
      <c r="I307" s="263"/>
      <c r="J307" s="259"/>
      <c r="K307" s="259"/>
      <c r="L307" s="264"/>
      <c r="M307" s="265"/>
      <c r="N307" s="266"/>
      <c r="O307" s="266"/>
      <c r="P307" s="266"/>
      <c r="Q307" s="266"/>
      <c r="R307" s="266"/>
      <c r="S307" s="266"/>
      <c r="T307" s="267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68" t="s">
        <v>135</v>
      </c>
      <c r="AU307" s="268" t="s">
        <v>79</v>
      </c>
      <c r="AV307" s="15" t="s">
        <v>147</v>
      </c>
      <c r="AW307" s="15" t="s">
        <v>32</v>
      </c>
      <c r="AX307" s="15" t="s">
        <v>77</v>
      </c>
      <c r="AY307" s="268" t="s">
        <v>122</v>
      </c>
    </row>
    <row r="308" spans="1:65" s="2" customFormat="1" ht="16.5" customHeight="1">
      <c r="A308" s="40"/>
      <c r="B308" s="41"/>
      <c r="C308" s="214" t="s">
        <v>615</v>
      </c>
      <c r="D308" s="214" t="s">
        <v>125</v>
      </c>
      <c r="E308" s="215" t="s">
        <v>616</v>
      </c>
      <c r="F308" s="216" t="s">
        <v>617</v>
      </c>
      <c r="G308" s="217" t="s">
        <v>225</v>
      </c>
      <c r="H308" s="218">
        <v>36.116</v>
      </c>
      <c r="I308" s="219"/>
      <c r="J308" s="220">
        <f>ROUND(I308*H308,2)</f>
        <v>0</v>
      </c>
      <c r="K308" s="216" t="s">
        <v>129</v>
      </c>
      <c r="L308" s="46"/>
      <c r="M308" s="221" t="s">
        <v>19</v>
      </c>
      <c r="N308" s="222" t="s">
        <v>41</v>
      </c>
      <c r="O308" s="86"/>
      <c r="P308" s="223">
        <f>O308*H308</f>
        <v>0</v>
      </c>
      <c r="Q308" s="223">
        <v>0.00144</v>
      </c>
      <c r="R308" s="223">
        <f>Q308*H308</f>
        <v>0.052007040000000004</v>
      </c>
      <c r="S308" s="223">
        <v>0</v>
      </c>
      <c r="T308" s="224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5" t="s">
        <v>147</v>
      </c>
      <c r="AT308" s="225" t="s">
        <v>125</v>
      </c>
      <c r="AU308" s="225" t="s">
        <v>79</v>
      </c>
      <c r="AY308" s="19" t="s">
        <v>122</v>
      </c>
      <c r="BE308" s="226">
        <f>IF(N308="základní",J308,0)</f>
        <v>0</v>
      </c>
      <c r="BF308" s="226">
        <f>IF(N308="snížená",J308,0)</f>
        <v>0</v>
      </c>
      <c r="BG308" s="226">
        <f>IF(N308="zákl. přenesená",J308,0)</f>
        <v>0</v>
      </c>
      <c r="BH308" s="226">
        <f>IF(N308="sníž. přenesená",J308,0)</f>
        <v>0</v>
      </c>
      <c r="BI308" s="226">
        <f>IF(N308="nulová",J308,0)</f>
        <v>0</v>
      </c>
      <c r="BJ308" s="19" t="s">
        <v>77</v>
      </c>
      <c r="BK308" s="226">
        <f>ROUND(I308*H308,2)</f>
        <v>0</v>
      </c>
      <c r="BL308" s="19" t="s">
        <v>147</v>
      </c>
      <c r="BM308" s="225" t="s">
        <v>618</v>
      </c>
    </row>
    <row r="309" spans="1:47" s="2" customFormat="1" ht="12">
      <c r="A309" s="40"/>
      <c r="B309" s="41"/>
      <c r="C309" s="42"/>
      <c r="D309" s="227" t="s">
        <v>132</v>
      </c>
      <c r="E309" s="42"/>
      <c r="F309" s="228" t="s">
        <v>619</v>
      </c>
      <c r="G309" s="42"/>
      <c r="H309" s="42"/>
      <c r="I309" s="229"/>
      <c r="J309" s="42"/>
      <c r="K309" s="42"/>
      <c r="L309" s="46"/>
      <c r="M309" s="230"/>
      <c r="N309" s="231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132</v>
      </c>
      <c r="AU309" s="19" t="s">
        <v>79</v>
      </c>
    </row>
    <row r="310" spans="1:47" s="2" customFormat="1" ht="12">
      <c r="A310" s="40"/>
      <c r="B310" s="41"/>
      <c r="C310" s="42"/>
      <c r="D310" s="232" t="s">
        <v>133</v>
      </c>
      <c r="E310" s="42"/>
      <c r="F310" s="233" t="s">
        <v>620</v>
      </c>
      <c r="G310" s="42"/>
      <c r="H310" s="42"/>
      <c r="I310" s="229"/>
      <c r="J310" s="42"/>
      <c r="K310" s="42"/>
      <c r="L310" s="46"/>
      <c r="M310" s="230"/>
      <c r="N310" s="231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133</v>
      </c>
      <c r="AU310" s="19" t="s">
        <v>79</v>
      </c>
    </row>
    <row r="311" spans="1:51" s="14" customFormat="1" ht="12">
      <c r="A311" s="14"/>
      <c r="B311" s="244"/>
      <c r="C311" s="245"/>
      <c r="D311" s="227" t="s">
        <v>135</v>
      </c>
      <c r="E311" s="246" t="s">
        <v>19</v>
      </c>
      <c r="F311" s="247" t="s">
        <v>621</v>
      </c>
      <c r="G311" s="245"/>
      <c r="H311" s="248">
        <v>27.216</v>
      </c>
      <c r="I311" s="249"/>
      <c r="J311" s="245"/>
      <c r="K311" s="245"/>
      <c r="L311" s="250"/>
      <c r="M311" s="251"/>
      <c r="N311" s="252"/>
      <c r="O311" s="252"/>
      <c r="P311" s="252"/>
      <c r="Q311" s="252"/>
      <c r="R311" s="252"/>
      <c r="S311" s="252"/>
      <c r="T311" s="25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4" t="s">
        <v>135</v>
      </c>
      <c r="AU311" s="254" t="s">
        <v>79</v>
      </c>
      <c r="AV311" s="14" t="s">
        <v>79</v>
      </c>
      <c r="AW311" s="14" t="s">
        <v>32</v>
      </c>
      <c r="AX311" s="14" t="s">
        <v>70</v>
      </c>
      <c r="AY311" s="254" t="s">
        <v>122</v>
      </c>
    </row>
    <row r="312" spans="1:51" s="14" customFormat="1" ht="12">
      <c r="A312" s="14"/>
      <c r="B312" s="244"/>
      <c r="C312" s="245"/>
      <c r="D312" s="227" t="s">
        <v>135</v>
      </c>
      <c r="E312" s="246" t="s">
        <v>19</v>
      </c>
      <c r="F312" s="247" t="s">
        <v>622</v>
      </c>
      <c r="G312" s="245"/>
      <c r="H312" s="248">
        <v>8.9</v>
      </c>
      <c r="I312" s="249"/>
      <c r="J312" s="245"/>
      <c r="K312" s="245"/>
      <c r="L312" s="250"/>
      <c r="M312" s="251"/>
      <c r="N312" s="252"/>
      <c r="O312" s="252"/>
      <c r="P312" s="252"/>
      <c r="Q312" s="252"/>
      <c r="R312" s="252"/>
      <c r="S312" s="252"/>
      <c r="T312" s="25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4" t="s">
        <v>135</v>
      </c>
      <c r="AU312" s="254" t="s">
        <v>79</v>
      </c>
      <c r="AV312" s="14" t="s">
        <v>79</v>
      </c>
      <c r="AW312" s="14" t="s">
        <v>32</v>
      </c>
      <c r="AX312" s="14" t="s">
        <v>70</v>
      </c>
      <c r="AY312" s="254" t="s">
        <v>122</v>
      </c>
    </row>
    <row r="313" spans="1:51" s="15" customFormat="1" ht="12">
      <c r="A313" s="15"/>
      <c r="B313" s="258"/>
      <c r="C313" s="259"/>
      <c r="D313" s="227" t="s">
        <v>135</v>
      </c>
      <c r="E313" s="260" t="s">
        <v>19</v>
      </c>
      <c r="F313" s="261" t="s">
        <v>247</v>
      </c>
      <c r="G313" s="259"/>
      <c r="H313" s="262">
        <v>36.116</v>
      </c>
      <c r="I313" s="263"/>
      <c r="J313" s="259"/>
      <c r="K313" s="259"/>
      <c r="L313" s="264"/>
      <c r="M313" s="265"/>
      <c r="N313" s="266"/>
      <c r="O313" s="266"/>
      <c r="P313" s="266"/>
      <c r="Q313" s="266"/>
      <c r="R313" s="266"/>
      <c r="S313" s="266"/>
      <c r="T313" s="267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8" t="s">
        <v>135</v>
      </c>
      <c r="AU313" s="268" t="s">
        <v>79</v>
      </c>
      <c r="AV313" s="15" t="s">
        <v>147</v>
      </c>
      <c r="AW313" s="15" t="s">
        <v>32</v>
      </c>
      <c r="AX313" s="15" t="s">
        <v>77</v>
      </c>
      <c r="AY313" s="268" t="s">
        <v>122</v>
      </c>
    </row>
    <row r="314" spans="1:65" s="2" customFormat="1" ht="16.5" customHeight="1">
      <c r="A314" s="40"/>
      <c r="B314" s="41"/>
      <c r="C314" s="214" t="s">
        <v>623</v>
      </c>
      <c r="D314" s="214" t="s">
        <v>125</v>
      </c>
      <c r="E314" s="215" t="s">
        <v>624</v>
      </c>
      <c r="F314" s="216" t="s">
        <v>625</v>
      </c>
      <c r="G314" s="217" t="s">
        <v>225</v>
      </c>
      <c r="H314" s="218">
        <v>36.116</v>
      </c>
      <c r="I314" s="219"/>
      <c r="J314" s="220">
        <f>ROUND(I314*H314,2)</f>
        <v>0</v>
      </c>
      <c r="K314" s="216" t="s">
        <v>129</v>
      </c>
      <c r="L314" s="46"/>
      <c r="M314" s="221" t="s">
        <v>19</v>
      </c>
      <c r="N314" s="222" t="s">
        <v>41</v>
      </c>
      <c r="O314" s="86"/>
      <c r="P314" s="223">
        <f>O314*H314</f>
        <v>0</v>
      </c>
      <c r="Q314" s="223">
        <v>4E-05</v>
      </c>
      <c r="R314" s="223">
        <f>Q314*H314</f>
        <v>0.00144464</v>
      </c>
      <c r="S314" s="223">
        <v>0</v>
      </c>
      <c r="T314" s="224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5" t="s">
        <v>147</v>
      </c>
      <c r="AT314" s="225" t="s">
        <v>125</v>
      </c>
      <c r="AU314" s="225" t="s">
        <v>79</v>
      </c>
      <c r="AY314" s="19" t="s">
        <v>122</v>
      </c>
      <c r="BE314" s="226">
        <f>IF(N314="základní",J314,0)</f>
        <v>0</v>
      </c>
      <c r="BF314" s="226">
        <f>IF(N314="snížená",J314,0)</f>
        <v>0</v>
      </c>
      <c r="BG314" s="226">
        <f>IF(N314="zákl. přenesená",J314,0)</f>
        <v>0</v>
      </c>
      <c r="BH314" s="226">
        <f>IF(N314="sníž. přenesená",J314,0)</f>
        <v>0</v>
      </c>
      <c r="BI314" s="226">
        <f>IF(N314="nulová",J314,0)</f>
        <v>0</v>
      </c>
      <c r="BJ314" s="19" t="s">
        <v>77</v>
      </c>
      <c r="BK314" s="226">
        <f>ROUND(I314*H314,2)</f>
        <v>0</v>
      </c>
      <c r="BL314" s="19" t="s">
        <v>147</v>
      </c>
      <c r="BM314" s="225" t="s">
        <v>626</v>
      </c>
    </row>
    <row r="315" spans="1:47" s="2" customFormat="1" ht="12">
      <c r="A315" s="40"/>
      <c r="B315" s="41"/>
      <c r="C315" s="42"/>
      <c r="D315" s="227" t="s">
        <v>132</v>
      </c>
      <c r="E315" s="42"/>
      <c r="F315" s="228" t="s">
        <v>627</v>
      </c>
      <c r="G315" s="42"/>
      <c r="H315" s="42"/>
      <c r="I315" s="229"/>
      <c r="J315" s="42"/>
      <c r="K315" s="42"/>
      <c r="L315" s="46"/>
      <c r="M315" s="230"/>
      <c r="N315" s="231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132</v>
      </c>
      <c r="AU315" s="19" t="s">
        <v>79</v>
      </c>
    </row>
    <row r="316" spans="1:47" s="2" customFormat="1" ht="12">
      <c r="A316" s="40"/>
      <c r="B316" s="41"/>
      <c r="C316" s="42"/>
      <c r="D316" s="232" t="s">
        <v>133</v>
      </c>
      <c r="E316" s="42"/>
      <c r="F316" s="233" t="s">
        <v>628</v>
      </c>
      <c r="G316" s="42"/>
      <c r="H316" s="42"/>
      <c r="I316" s="229"/>
      <c r="J316" s="42"/>
      <c r="K316" s="42"/>
      <c r="L316" s="46"/>
      <c r="M316" s="230"/>
      <c r="N316" s="231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133</v>
      </c>
      <c r="AU316" s="19" t="s">
        <v>79</v>
      </c>
    </row>
    <row r="317" spans="1:65" s="2" customFormat="1" ht="21.75" customHeight="1">
      <c r="A317" s="40"/>
      <c r="B317" s="41"/>
      <c r="C317" s="214" t="s">
        <v>629</v>
      </c>
      <c r="D317" s="214" t="s">
        <v>125</v>
      </c>
      <c r="E317" s="215" t="s">
        <v>630</v>
      </c>
      <c r="F317" s="216" t="s">
        <v>631</v>
      </c>
      <c r="G317" s="217" t="s">
        <v>289</v>
      </c>
      <c r="H317" s="218">
        <v>13.139</v>
      </c>
      <c r="I317" s="219"/>
      <c r="J317" s="220">
        <f>ROUND(I317*H317,2)</f>
        <v>0</v>
      </c>
      <c r="K317" s="216" t="s">
        <v>129</v>
      </c>
      <c r="L317" s="46"/>
      <c r="M317" s="221" t="s">
        <v>19</v>
      </c>
      <c r="N317" s="222" t="s">
        <v>41</v>
      </c>
      <c r="O317" s="86"/>
      <c r="P317" s="223">
        <f>O317*H317</f>
        <v>0</v>
      </c>
      <c r="Q317" s="223">
        <v>1.0383</v>
      </c>
      <c r="R317" s="223">
        <f>Q317*H317</f>
        <v>13.642223699999999</v>
      </c>
      <c r="S317" s="223">
        <v>0</v>
      </c>
      <c r="T317" s="224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25" t="s">
        <v>147</v>
      </c>
      <c r="AT317" s="225" t="s">
        <v>125</v>
      </c>
      <c r="AU317" s="225" t="s">
        <v>79</v>
      </c>
      <c r="AY317" s="19" t="s">
        <v>122</v>
      </c>
      <c r="BE317" s="226">
        <f>IF(N317="základní",J317,0)</f>
        <v>0</v>
      </c>
      <c r="BF317" s="226">
        <f>IF(N317="snížená",J317,0)</f>
        <v>0</v>
      </c>
      <c r="BG317" s="226">
        <f>IF(N317="zákl. přenesená",J317,0)</f>
        <v>0</v>
      </c>
      <c r="BH317" s="226">
        <f>IF(N317="sníž. přenesená",J317,0)</f>
        <v>0</v>
      </c>
      <c r="BI317" s="226">
        <f>IF(N317="nulová",J317,0)</f>
        <v>0</v>
      </c>
      <c r="BJ317" s="19" t="s">
        <v>77</v>
      </c>
      <c r="BK317" s="226">
        <f>ROUND(I317*H317,2)</f>
        <v>0</v>
      </c>
      <c r="BL317" s="19" t="s">
        <v>147</v>
      </c>
      <c r="BM317" s="225" t="s">
        <v>632</v>
      </c>
    </row>
    <row r="318" spans="1:47" s="2" customFormat="1" ht="12">
      <c r="A318" s="40"/>
      <c r="B318" s="41"/>
      <c r="C318" s="42"/>
      <c r="D318" s="227" t="s">
        <v>132</v>
      </c>
      <c r="E318" s="42"/>
      <c r="F318" s="228" t="s">
        <v>633</v>
      </c>
      <c r="G318" s="42"/>
      <c r="H318" s="42"/>
      <c r="I318" s="229"/>
      <c r="J318" s="42"/>
      <c r="K318" s="42"/>
      <c r="L318" s="46"/>
      <c r="M318" s="230"/>
      <c r="N318" s="231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132</v>
      </c>
      <c r="AU318" s="19" t="s">
        <v>79</v>
      </c>
    </row>
    <row r="319" spans="1:47" s="2" customFormat="1" ht="12">
      <c r="A319" s="40"/>
      <c r="B319" s="41"/>
      <c r="C319" s="42"/>
      <c r="D319" s="232" t="s">
        <v>133</v>
      </c>
      <c r="E319" s="42"/>
      <c r="F319" s="233" t="s">
        <v>634</v>
      </c>
      <c r="G319" s="42"/>
      <c r="H319" s="42"/>
      <c r="I319" s="229"/>
      <c r="J319" s="42"/>
      <c r="K319" s="42"/>
      <c r="L319" s="46"/>
      <c r="M319" s="230"/>
      <c r="N319" s="231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133</v>
      </c>
      <c r="AU319" s="19" t="s">
        <v>79</v>
      </c>
    </row>
    <row r="320" spans="1:51" s="14" customFormat="1" ht="12">
      <c r="A320" s="14"/>
      <c r="B320" s="244"/>
      <c r="C320" s="245"/>
      <c r="D320" s="227" t="s">
        <v>135</v>
      </c>
      <c r="E320" s="246" t="s">
        <v>19</v>
      </c>
      <c r="F320" s="247" t="s">
        <v>635</v>
      </c>
      <c r="G320" s="245"/>
      <c r="H320" s="248">
        <v>11.759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4" t="s">
        <v>135</v>
      </c>
      <c r="AU320" s="254" t="s">
        <v>79</v>
      </c>
      <c r="AV320" s="14" t="s">
        <v>79</v>
      </c>
      <c r="AW320" s="14" t="s">
        <v>32</v>
      </c>
      <c r="AX320" s="14" t="s">
        <v>70</v>
      </c>
      <c r="AY320" s="254" t="s">
        <v>122</v>
      </c>
    </row>
    <row r="321" spans="1:51" s="14" customFormat="1" ht="12">
      <c r="A321" s="14"/>
      <c r="B321" s="244"/>
      <c r="C321" s="245"/>
      <c r="D321" s="227" t="s">
        <v>135</v>
      </c>
      <c r="E321" s="246" t="s">
        <v>19</v>
      </c>
      <c r="F321" s="247" t="s">
        <v>636</v>
      </c>
      <c r="G321" s="245"/>
      <c r="H321" s="248">
        <v>1.38</v>
      </c>
      <c r="I321" s="249"/>
      <c r="J321" s="245"/>
      <c r="K321" s="245"/>
      <c r="L321" s="250"/>
      <c r="M321" s="251"/>
      <c r="N321" s="252"/>
      <c r="O321" s="252"/>
      <c r="P321" s="252"/>
      <c r="Q321" s="252"/>
      <c r="R321" s="252"/>
      <c r="S321" s="252"/>
      <c r="T321" s="25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4" t="s">
        <v>135</v>
      </c>
      <c r="AU321" s="254" t="s">
        <v>79</v>
      </c>
      <c r="AV321" s="14" t="s">
        <v>79</v>
      </c>
      <c r="AW321" s="14" t="s">
        <v>32</v>
      </c>
      <c r="AX321" s="14" t="s">
        <v>70</v>
      </c>
      <c r="AY321" s="254" t="s">
        <v>122</v>
      </c>
    </row>
    <row r="322" spans="1:51" s="15" customFormat="1" ht="12">
      <c r="A322" s="15"/>
      <c r="B322" s="258"/>
      <c r="C322" s="259"/>
      <c r="D322" s="227" t="s">
        <v>135</v>
      </c>
      <c r="E322" s="260" t="s">
        <v>19</v>
      </c>
      <c r="F322" s="261" t="s">
        <v>247</v>
      </c>
      <c r="G322" s="259"/>
      <c r="H322" s="262">
        <v>13.139</v>
      </c>
      <c r="I322" s="263"/>
      <c r="J322" s="259"/>
      <c r="K322" s="259"/>
      <c r="L322" s="264"/>
      <c r="M322" s="265"/>
      <c r="N322" s="266"/>
      <c r="O322" s="266"/>
      <c r="P322" s="266"/>
      <c r="Q322" s="266"/>
      <c r="R322" s="266"/>
      <c r="S322" s="266"/>
      <c r="T322" s="267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8" t="s">
        <v>135</v>
      </c>
      <c r="AU322" s="268" t="s">
        <v>79</v>
      </c>
      <c r="AV322" s="15" t="s">
        <v>147</v>
      </c>
      <c r="AW322" s="15" t="s">
        <v>32</v>
      </c>
      <c r="AX322" s="15" t="s">
        <v>77</v>
      </c>
      <c r="AY322" s="268" t="s">
        <v>122</v>
      </c>
    </row>
    <row r="323" spans="1:63" s="12" customFormat="1" ht="22.8" customHeight="1">
      <c r="A323" s="12"/>
      <c r="B323" s="198"/>
      <c r="C323" s="199"/>
      <c r="D323" s="200" t="s">
        <v>69</v>
      </c>
      <c r="E323" s="212" t="s">
        <v>142</v>
      </c>
      <c r="F323" s="212" t="s">
        <v>637</v>
      </c>
      <c r="G323" s="199"/>
      <c r="H323" s="199"/>
      <c r="I323" s="202"/>
      <c r="J323" s="213">
        <f>BK323</f>
        <v>0</v>
      </c>
      <c r="K323" s="199"/>
      <c r="L323" s="204"/>
      <c r="M323" s="205"/>
      <c r="N323" s="206"/>
      <c r="O323" s="206"/>
      <c r="P323" s="207">
        <f>SUM(P324:P438)</f>
        <v>0</v>
      </c>
      <c r="Q323" s="206"/>
      <c r="R323" s="207">
        <f>SUM(R324:R438)</f>
        <v>32.58775857</v>
      </c>
      <c r="S323" s="206"/>
      <c r="T323" s="208">
        <f>SUM(T324:T438)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09" t="s">
        <v>77</v>
      </c>
      <c r="AT323" s="210" t="s">
        <v>69</v>
      </c>
      <c r="AU323" s="210" t="s">
        <v>77</v>
      </c>
      <c r="AY323" s="209" t="s">
        <v>122</v>
      </c>
      <c r="BK323" s="211">
        <f>SUM(BK324:BK438)</f>
        <v>0</v>
      </c>
    </row>
    <row r="324" spans="1:65" s="2" customFormat="1" ht="24.15" customHeight="1">
      <c r="A324" s="40"/>
      <c r="B324" s="41"/>
      <c r="C324" s="214" t="s">
        <v>638</v>
      </c>
      <c r="D324" s="214" t="s">
        <v>125</v>
      </c>
      <c r="E324" s="215" t="s">
        <v>639</v>
      </c>
      <c r="F324" s="216" t="s">
        <v>640</v>
      </c>
      <c r="G324" s="217" t="s">
        <v>181</v>
      </c>
      <c r="H324" s="218">
        <v>8</v>
      </c>
      <c r="I324" s="219"/>
      <c r="J324" s="220">
        <f>ROUND(I324*H324,2)</f>
        <v>0</v>
      </c>
      <c r="K324" s="216" t="s">
        <v>129</v>
      </c>
      <c r="L324" s="46"/>
      <c r="M324" s="221" t="s">
        <v>19</v>
      </c>
      <c r="N324" s="222" t="s">
        <v>41</v>
      </c>
      <c r="O324" s="86"/>
      <c r="P324" s="223">
        <f>O324*H324</f>
        <v>0</v>
      </c>
      <c r="Q324" s="223">
        <v>0.00132</v>
      </c>
      <c r="R324" s="223">
        <f>Q324*H324</f>
        <v>0.01056</v>
      </c>
      <c r="S324" s="223">
        <v>0</v>
      </c>
      <c r="T324" s="224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5" t="s">
        <v>147</v>
      </c>
      <c r="AT324" s="225" t="s">
        <v>125</v>
      </c>
      <c r="AU324" s="225" t="s">
        <v>79</v>
      </c>
      <c r="AY324" s="19" t="s">
        <v>122</v>
      </c>
      <c r="BE324" s="226">
        <f>IF(N324="základní",J324,0)</f>
        <v>0</v>
      </c>
      <c r="BF324" s="226">
        <f>IF(N324="snížená",J324,0)</f>
        <v>0</v>
      </c>
      <c r="BG324" s="226">
        <f>IF(N324="zákl. přenesená",J324,0)</f>
        <v>0</v>
      </c>
      <c r="BH324" s="226">
        <f>IF(N324="sníž. přenesená",J324,0)</f>
        <v>0</v>
      </c>
      <c r="BI324" s="226">
        <f>IF(N324="nulová",J324,0)</f>
        <v>0</v>
      </c>
      <c r="BJ324" s="19" t="s">
        <v>77</v>
      </c>
      <c r="BK324" s="226">
        <f>ROUND(I324*H324,2)</f>
        <v>0</v>
      </c>
      <c r="BL324" s="19" t="s">
        <v>147</v>
      </c>
      <c r="BM324" s="225" t="s">
        <v>641</v>
      </c>
    </row>
    <row r="325" spans="1:47" s="2" customFormat="1" ht="12">
      <c r="A325" s="40"/>
      <c r="B325" s="41"/>
      <c r="C325" s="42"/>
      <c r="D325" s="227" t="s">
        <v>132</v>
      </c>
      <c r="E325" s="42"/>
      <c r="F325" s="228" t="s">
        <v>640</v>
      </c>
      <c r="G325" s="42"/>
      <c r="H325" s="42"/>
      <c r="I325" s="229"/>
      <c r="J325" s="42"/>
      <c r="K325" s="42"/>
      <c r="L325" s="46"/>
      <c r="M325" s="230"/>
      <c r="N325" s="231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132</v>
      </c>
      <c r="AU325" s="19" t="s">
        <v>79</v>
      </c>
    </row>
    <row r="326" spans="1:47" s="2" customFormat="1" ht="12">
      <c r="A326" s="40"/>
      <c r="B326" s="41"/>
      <c r="C326" s="42"/>
      <c r="D326" s="232" t="s">
        <v>133</v>
      </c>
      <c r="E326" s="42"/>
      <c r="F326" s="233" t="s">
        <v>642</v>
      </c>
      <c r="G326" s="42"/>
      <c r="H326" s="42"/>
      <c r="I326" s="229"/>
      <c r="J326" s="42"/>
      <c r="K326" s="42"/>
      <c r="L326" s="46"/>
      <c r="M326" s="230"/>
      <c r="N326" s="231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133</v>
      </c>
      <c r="AU326" s="19" t="s">
        <v>79</v>
      </c>
    </row>
    <row r="327" spans="1:51" s="13" customFormat="1" ht="12">
      <c r="A327" s="13"/>
      <c r="B327" s="234"/>
      <c r="C327" s="235"/>
      <c r="D327" s="227" t="s">
        <v>135</v>
      </c>
      <c r="E327" s="236" t="s">
        <v>19</v>
      </c>
      <c r="F327" s="237" t="s">
        <v>643</v>
      </c>
      <c r="G327" s="235"/>
      <c r="H327" s="236" t="s">
        <v>19</v>
      </c>
      <c r="I327" s="238"/>
      <c r="J327" s="235"/>
      <c r="K327" s="235"/>
      <c r="L327" s="239"/>
      <c r="M327" s="240"/>
      <c r="N327" s="241"/>
      <c r="O327" s="241"/>
      <c r="P327" s="241"/>
      <c r="Q327" s="241"/>
      <c r="R327" s="241"/>
      <c r="S327" s="241"/>
      <c r="T327" s="24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3" t="s">
        <v>135</v>
      </c>
      <c r="AU327" s="243" t="s">
        <v>79</v>
      </c>
      <c r="AV327" s="13" t="s">
        <v>77</v>
      </c>
      <c r="AW327" s="13" t="s">
        <v>32</v>
      </c>
      <c r="AX327" s="13" t="s">
        <v>70</v>
      </c>
      <c r="AY327" s="243" t="s">
        <v>122</v>
      </c>
    </row>
    <row r="328" spans="1:51" s="13" customFormat="1" ht="12">
      <c r="A328" s="13"/>
      <c r="B328" s="234"/>
      <c r="C328" s="235"/>
      <c r="D328" s="227" t="s">
        <v>135</v>
      </c>
      <c r="E328" s="236" t="s">
        <v>19</v>
      </c>
      <c r="F328" s="237" t="s">
        <v>644</v>
      </c>
      <c r="G328" s="235"/>
      <c r="H328" s="236" t="s">
        <v>19</v>
      </c>
      <c r="I328" s="238"/>
      <c r="J328" s="235"/>
      <c r="K328" s="235"/>
      <c r="L328" s="239"/>
      <c r="M328" s="240"/>
      <c r="N328" s="241"/>
      <c r="O328" s="241"/>
      <c r="P328" s="241"/>
      <c r="Q328" s="241"/>
      <c r="R328" s="241"/>
      <c r="S328" s="241"/>
      <c r="T328" s="24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3" t="s">
        <v>135</v>
      </c>
      <c r="AU328" s="243" t="s">
        <v>79</v>
      </c>
      <c r="AV328" s="13" t="s">
        <v>77</v>
      </c>
      <c r="AW328" s="13" t="s">
        <v>32</v>
      </c>
      <c r="AX328" s="13" t="s">
        <v>70</v>
      </c>
      <c r="AY328" s="243" t="s">
        <v>122</v>
      </c>
    </row>
    <row r="329" spans="1:51" s="14" customFormat="1" ht="12">
      <c r="A329" s="14"/>
      <c r="B329" s="244"/>
      <c r="C329" s="245"/>
      <c r="D329" s="227" t="s">
        <v>135</v>
      </c>
      <c r="E329" s="246" t="s">
        <v>19</v>
      </c>
      <c r="F329" s="247" t="s">
        <v>173</v>
      </c>
      <c r="G329" s="245"/>
      <c r="H329" s="248">
        <v>8</v>
      </c>
      <c r="I329" s="249"/>
      <c r="J329" s="245"/>
      <c r="K329" s="245"/>
      <c r="L329" s="250"/>
      <c r="M329" s="251"/>
      <c r="N329" s="252"/>
      <c r="O329" s="252"/>
      <c r="P329" s="252"/>
      <c r="Q329" s="252"/>
      <c r="R329" s="252"/>
      <c r="S329" s="252"/>
      <c r="T329" s="25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4" t="s">
        <v>135</v>
      </c>
      <c r="AU329" s="254" t="s">
        <v>79</v>
      </c>
      <c r="AV329" s="14" t="s">
        <v>79</v>
      </c>
      <c r="AW329" s="14" t="s">
        <v>32</v>
      </c>
      <c r="AX329" s="14" t="s">
        <v>77</v>
      </c>
      <c r="AY329" s="254" t="s">
        <v>122</v>
      </c>
    </row>
    <row r="330" spans="1:65" s="2" customFormat="1" ht="16.5" customHeight="1">
      <c r="A330" s="40"/>
      <c r="B330" s="41"/>
      <c r="C330" s="214" t="s">
        <v>645</v>
      </c>
      <c r="D330" s="214" t="s">
        <v>125</v>
      </c>
      <c r="E330" s="215" t="s">
        <v>646</v>
      </c>
      <c r="F330" s="216" t="s">
        <v>647</v>
      </c>
      <c r="G330" s="217" t="s">
        <v>181</v>
      </c>
      <c r="H330" s="218">
        <v>8</v>
      </c>
      <c r="I330" s="219"/>
      <c r="J330" s="220">
        <f>ROUND(I330*H330,2)</f>
        <v>0</v>
      </c>
      <c r="K330" s="216" t="s">
        <v>19</v>
      </c>
      <c r="L330" s="46"/>
      <c r="M330" s="221" t="s">
        <v>19</v>
      </c>
      <c r="N330" s="222" t="s">
        <v>41</v>
      </c>
      <c r="O330" s="86"/>
      <c r="P330" s="223">
        <f>O330*H330</f>
        <v>0</v>
      </c>
      <c r="Q330" s="223">
        <v>0.00132</v>
      </c>
      <c r="R330" s="223">
        <f>Q330*H330</f>
        <v>0.01056</v>
      </c>
      <c r="S330" s="223">
        <v>0</v>
      </c>
      <c r="T330" s="224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5" t="s">
        <v>147</v>
      </c>
      <c r="AT330" s="225" t="s">
        <v>125</v>
      </c>
      <c r="AU330" s="225" t="s">
        <v>79</v>
      </c>
      <c r="AY330" s="19" t="s">
        <v>122</v>
      </c>
      <c r="BE330" s="226">
        <f>IF(N330="základní",J330,0)</f>
        <v>0</v>
      </c>
      <c r="BF330" s="226">
        <f>IF(N330="snížená",J330,0)</f>
        <v>0</v>
      </c>
      <c r="BG330" s="226">
        <f>IF(N330="zákl. přenesená",J330,0)</f>
        <v>0</v>
      </c>
      <c r="BH330" s="226">
        <f>IF(N330="sníž. přenesená",J330,0)</f>
        <v>0</v>
      </c>
      <c r="BI330" s="226">
        <f>IF(N330="nulová",J330,0)</f>
        <v>0</v>
      </c>
      <c r="BJ330" s="19" t="s">
        <v>77</v>
      </c>
      <c r="BK330" s="226">
        <f>ROUND(I330*H330,2)</f>
        <v>0</v>
      </c>
      <c r="BL330" s="19" t="s">
        <v>147</v>
      </c>
      <c r="BM330" s="225" t="s">
        <v>648</v>
      </c>
    </row>
    <row r="331" spans="1:47" s="2" customFormat="1" ht="12">
      <c r="A331" s="40"/>
      <c r="B331" s="41"/>
      <c r="C331" s="42"/>
      <c r="D331" s="227" t="s">
        <v>132</v>
      </c>
      <c r="E331" s="42"/>
      <c r="F331" s="228" t="s">
        <v>647</v>
      </c>
      <c r="G331" s="42"/>
      <c r="H331" s="42"/>
      <c r="I331" s="229"/>
      <c r="J331" s="42"/>
      <c r="K331" s="42"/>
      <c r="L331" s="46"/>
      <c r="M331" s="230"/>
      <c r="N331" s="231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132</v>
      </c>
      <c r="AU331" s="19" t="s">
        <v>79</v>
      </c>
    </row>
    <row r="332" spans="1:51" s="14" customFormat="1" ht="12">
      <c r="A332" s="14"/>
      <c r="B332" s="244"/>
      <c r="C332" s="245"/>
      <c r="D332" s="227" t="s">
        <v>135</v>
      </c>
      <c r="E332" s="246" t="s">
        <v>19</v>
      </c>
      <c r="F332" s="247" t="s">
        <v>173</v>
      </c>
      <c r="G332" s="245"/>
      <c r="H332" s="248">
        <v>8</v>
      </c>
      <c r="I332" s="249"/>
      <c r="J332" s="245"/>
      <c r="K332" s="245"/>
      <c r="L332" s="250"/>
      <c r="M332" s="251"/>
      <c r="N332" s="252"/>
      <c r="O332" s="252"/>
      <c r="P332" s="252"/>
      <c r="Q332" s="252"/>
      <c r="R332" s="252"/>
      <c r="S332" s="252"/>
      <c r="T332" s="25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4" t="s">
        <v>135</v>
      </c>
      <c r="AU332" s="254" t="s">
        <v>79</v>
      </c>
      <c r="AV332" s="14" t="s">
        <v>79</v>
      </c>
      <c r="AW332" s="14" t="s">
        <v>32</v>
      </c>
      <c r="AX332" s="14" t="s">
        <v>77</v>
      </c>
      <c r="AY332" s="254" t="s">
        <v>122</v>
      </c>
    </row>
    <row r="333" spans="1:65" s="2" customFormat="1" ht="16.5" customHeight="1">
      <c r="A333" s="40"/>
      <c r="B333" s="41"/>
      <c r="C333" s="214" t="s">
        <v>649</v>
      </c>
      <c r="D333" s="214" t="s">
        <v>125</v>
      </c>
      <c r="E333" s="215" t="s">
        <v>650</v>
      </c>
      <c r="F333" s="216" t="s">
        <v>651</v>
      </c>
      <c r="G333" s="217" t="s">
        <v>411</v>
      </c>
      <c r="H333" s="218">
        <v>13.908</v>
      </c>
      <c r="I333" s="219"/>
      <c r="J333" s="220">
        <f>ROUND(I333*H333,2)</f>
        <v>0</v>
      </c>
      <c r="K333" s="216" t="s">
        <v>129</v>
      </c>
      <c r="L333" s="46"/>
      <c r="M333" s="221" t="s">
        <v>19</v>
      </c>
      <c r="N333" s="222" t="s">
        <v>41</v>
      </c>
      <c r="O333" s="86"/>
      <c r="P333" s="223">
        <f>O333*H333</f>
        <v>0</v>
      </c>
      <c r="Q333" s="223">
        <v>0</v>
      </c>
      <c r="R333" s="223">
        <f>Q333*H333</f>
        <v>0</v>
      </c>
      <c r="S333" s="223">
        <v>0</v>
      </c>
      <c r="T333" s="224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5" t="s">
        <v>147</v>
      </c>
      <c r="AT333" s="225" t="s">
        <v>125</v>
      </c>
      <c r="AU333" s="225" t="s">
        <v>79</v>
      </c>
      <c r="AY333" s="19" t="s">
        <v>122</v>
      </c>
      <c r="BE333" s="226">
        <f>IF(N333="základní",J333,0)</f>
        <v>0</v>
      </c>
      <c r="BF333" s="226">
        <f>IF(N333="snížená",J333,0)</f>
        <v>0</v>
      </c>
      <c r="BG333" s="226">
        <f>IF(N333="zákl. přenesená",J333,0)</f>
        <v>0</v>
      </c>
      <c r="BH333" s="226">
        <f>IF(N333="sníž. přenesená",J333,0)</f>
        <v>0</v>
      </c>
      <c r="BI333" s="226">
        <f>IF(N333="nulová",J333,0)</f>
        <v>0</v>
      </c>
      <c r="BJ333" s="19" t="s">
        <v>77</v>
      </c>
      <c r="BK333" s="226">
        <f>ROUND(I333*H333,2)</f>
        <v>0</v>
      </c>
      <c r="BL333" s="19" t="s">
        <v>147</v>
      </c>
      <c r="BM333" s="225" t="s">
        <v>652</v>
      </c>
    </row>
    <row r="334" spans="1:47" s="2" customFormat="1" ht="12">
      <c r="A334" s="40"/>
      <c r="B334" s="41"/>
      <c r="C334" s="42"/>
      <c r="D334" s="227" t="s">
        <v>132</v>
      </c>
      <c r="E334" s="42"/>
      <c r="F334" s="228" t="s">
        <v>653</v>
      </c>
      <c r="G334" s="42"/>
      <c r="H334" s="42"/>
      <c r="I334" s="229"/>
      <c r="J334" s="42"/>
      <c r="K334" s="42"/>
      <c r="L334" s="46"/>
      <c r="M334" s="230"/>
      <c r="N334" s="231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132</v>
      </c>
      <c r="AU334" s="19" t="s">
        <v>79</v>
      </c>
    </row>
    <row r="335" spans="1:47" s="2" customFormat="1" ht="12">
      <c r="A335" s="40"/>
      <c r="B335" s="41"/>
      <c r="C335" s="42"/>
      <c r="D335" s="232" t="s">
        <v>133</v>
      </c>
      <c r="E335" s="42"/>
      <c r="F335" s="233" t="s">
        <v>654</v>
      </c>
      <c r="G335" s="42"/>
      <c r="H335" s="42"/>
      <c r="I335" s="229"/>
      <c r="J335" s="42"/>
      <c r="K335" s="42"/>
      <c r="L335" s="46"/>
      <c r="M335" s="230"/>
      <c r="N335" s="231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133</v>
      </c>
      <c r="AU335" s="19" t="s">
        <v>79</v>
      </c>
    </row>
    <row r="336" spans="1:51" s="13" customFormat="1" ht="12">
      <c r="A336" s="13"/>
      <c r="B336" s="234"/>
      <c r="C336" s="235"/>
      <c r="D336" s="227" t="s">
        <v>135</v>
      </c>
      <c r="E336" s="236" t="s">
        <v>19</v>
      </c>
      <c r="F336" s="237" t="s">
        <v>655</v>
      </c>
      <c r="G336" s="235"/>
      <c r="H336" s="236" t="s">
        <v>19</v>
      </c>
      <c r="I336" s="238"/>
      <c r="J336" s="235"/>
      <c r="K336" s="235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135</v>
      </c>
      <c r="AU336" s="243" t="s">
        <v>79</v>
      </c>
      <c r="AV336" s="13" t="s">
        <v>77</v>
      </c>
      <c r="AW336" s="13" t="s">
        <v>32</v>
      </c>
      <c r="AX336" s="13" t="s">
        <v>70</v>
      </c>
      <c r="AY336" s="243" t="s">
        <v>122</v>
      </c>
    </row>
    <row r="337" spans="1:51" s="14" customFormat="1" ht="12">
      <c r="A337" s="14"/>
      <c r="B337" s="244"/>
      <c r="C337" s="245"/>
      <c r="D337" s="227" t="s">
        <v>135</v>
      </c>
      <c r="E337" s="246" t="s">
        <v>19</v>
      </c>
      <c r="F337" s="247" t="s">
        <v>656</v>
      </c>
      <c r="G337" s="245"/>
      <c r="H337" s="248">
        <v>5.368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4" t="s">
        <v>135</v>
      </c>
      <c r="AU337" s="254" t="s">
        <v>79</v>
      </c>
      <c r="AV337" s="14" t="s">
        <v>79</v>
      </c>
      <c r="AW337" s="14" t="s">
        <v>32</v>
      </c>
      <c r="AX337" s="14" t="s">
        <v>70</v>
      </c>
      <c r="AY337" s="254" t="s">
        <v>122</v>
      </c>
    </row>
    <row r="338" spans="1:51" s="14" customFormat="1" ht="12">
      <c r="A338" s="14"/>
      <c r="B338" s="244"/>
      <c r="C338" s="245"/>
      <c r="D338" s="227" t="s">
        <v>135</v>
      </c>
      <c r="E338" s="246" t="s">
        <v>19</v>
      </c>
      <c r="F338" s="247" t="s">
        <v>657</v>
      </c>
      <c r="G338" s="245"/>
      <c r="H338" s="248">
        <v>8.54</v>
      </c>
      <c r="I338" s="249"/>
      <c r="J338" s="245"/>
      <c r="K338" s="245"/>
      <c r="L338" s="250"/>
      <c r="M338" s="251"/>
      <c r="N338" s="252"/>
      <c r="O338" s="252"/>
      <c r="P338" s="252"/>
      <c r="Q338" s="252"/>
      <c r="R338" s="252"/>
      <c r="S338" s="252"/>
      <c r="T338" s="253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4" t="s">
        <v>135</v>
      </c>
      <c r="AU338" s="254" t="s">
        <v>79</v>
      </c>
      <c r="AV338" s="14" t="s">
        <v>79</v>
      </c>
      <c r="AW338" s="14" t="s">
        <v>32</v>
      </c>
      <c r="AX338" s="14" t="s">
        <v>70</v>
      </c>
      <c r="AY338" s="254" t="s">
        <v>122</v>
      </c>
    </row>
    <row r="339" spans="1:51" s="15" customFormat="1" ht="12">
      <c r="A339" s="15"/>
      <c r="B339" s="258"/>
      <c r="C339" s="259"/>
      <c r="D339" s="227" t="s">
        <v>135</v>
      </c>
      <c r="E339" s="260" t="s">
        <v>19</v>
      </c>
      <c r="F339" s="261" t="s">
        <v>247</v>
      </c>
      <c r="G339" s="259"/>
      <c r="H339" s="262">
        <v>13.908</v>
      </c>
      <c r="I339" s="263"/>
      <c r="J339" s="259"/>
      <c r="K339" s="259"/>
      <c r="L339" s="264"/>
      <c r="M339" s="265"/>
      <c r="N339" s="266"/>
      <c r="O339" s="266"/>
      <c r="P339" s="266"/>
      <c r="Q339" s="266"/>
      <c r="R339" s="266"/>
      <c r="S339" s="266"/>
      <c r="T339" s="267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8" t="s">
        <v>135</v>
      </c>
      <c r="AU339" s="268" t="s">
        <v>79</v>
      </c>
      <c r="AV339" s="15" t="s">
        <v>147</v>
      </c>
      <c r="AW339" s="15" t="s">
        <v>32</v>
      </c>
      <c r="AX339" s="15" t="s">
        <v>77</v>
      </c>
      <c r="AY339" s="268" t="s">
        <v>122</v>
      </c>
    </row>
    <row r="340" spans="1:65" s="2" customFormat="1" ht="16.5" customHeight="1">
      <c r="A340" s="40"/>
      <c r="B340" s="41"/>
      <c r="C340" s="214" t="s">
        <v>658</v>
      </c>
      <c r="D340" s="214" t="s">
        <v>125</v>
      </c>
      <c r="E340" s="215" t="s">
        <v>659</v>
      </c>
      <c r="F340" s="216" t="s">
        <v>660</v>
      </c>
      <c r="G340" s="217" t="s">
        <v>225</v>
      </c>
      <c r="H340" s="218">
        <v>30.51</v>
      </c>
      <c r="I340" s="219"/>
      <c r="J340" s="220">
        <f>ROUND(I340*H340,2)</f>
        <v>0</v>
      </c>
      <c r="K340" s="216" t="s">
        <v>129</v>
      </c>
      <c r="L340" s="46"/>
      <c r="M340" s="221" t="s">
        <v>19</v>
      </c>
      <c r="N340" s="222" t="s">
        <v>41</v>
      </c>
      <c r="O340" s="86"/>
      <c r="P340" s="223">
        <f>O340*H340</f>
        <v>0</v>
      </c>
      <c r="Q340" s="223">
        <v>0.04174</v>
      </c>
      <c r="R340" s="223">
        <f>Q340*H340</f>
        <v>1.2734874</v>
      </c>
      <c r="S340" s="223">
        <v>0</v>
      </c>
      <c r="T340" s="224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5" t="s">
        <v>147</v>
      </c>
      <c r="AT340" s="225" t="s">
        <v>125</v>
      </c>
      <c r="AU340" s="225" t="s">
        <v>79</v>
      </c>
      <c r="AY340" s="19" t="s">
        <v>122</v>
      </c>
      <c r="BE340" s="226">
        <f>IF(N340="základní",J340,0)</f>
        <v>0</v>
      </c>
      <c r="BF340" s="226">
        <f>IF(N340="snížená",J340,0)</f>
        <v>0</v>
      </c>
      <c r="BG340" s="226">
        <f>IF(N340="zákl. přenesená",J340,0)</f>
        <v>0</v>
      </c>
      <c r="BH340" s="226">
        <f>IF(N340="sníž. přenesená",J340,0)</f>
        <v>0</v>
      </c>
      <c r="BI340" s="226">
        <f>IF(N340="nulová",J340,0)</f>
        <v>0</v>
      </c>
      <c r="BJ340" s="19" t="s">
        <v>77</v>
      </c>
      <c r="BK340" s="226">
        <f>ROUND(I340*H340,2)</f>
        <v>0</v>
      </c>
      <c r="BL340" s="19" t="s">
        <v>147</v>
      </c>
      <c r="BM340" s="225" t="s">
        <v>661</v>
      </c>
    </row>
    <row r="341" spans="1:47" s="2" customFormat="1" ht="12">
      <c r="A341" s="40"/>
      <c r="B341" s="41"/>
      <c r="C341" s="42"/>
      <c r="D341" s="227" t="s">
        <v>132</v>
      </c>
      <c r="E341" s="42"/>
      <c r="F341" s="228" t="s">
        <v>662</v>
      </c>
      <c r="G341" s="42"/>
      <c r="H341" s="42"/>
      <c r="I341" s="229"/>
      <c r="J341" s="42"/>
      <c r="K341" s="42"/>
      <c r="L341" s="46"/>
      <c r="M341" s="230"/>
      <c r="N341" s="231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132</v>
      </c>
      <c r="AU341" s="19" t="s">
        <v>79</v>
      </c>
    </row>
    <row r="342" spans="1:47" s="2" customFormat="1" ht="12">
      <c r="A342" s="40"/>
      <c r="B342" s="41"/>
      <c r="C342" s="42"/>
      <c r="D342" s="232" t="s">
        <v>133</v>
      </c>
      <c r="E342" s="42"/>
      <c r="F342" s="233" t="s">
        <v>663</v>
      </c>
      <c r="G342" s="42"/>
      <c r="H342" s="42"/>
      <c r="I342" s="229"/>
      <c r="J342" s="42"/>
      <c r="K342" s="42"/>
      <c r="L342" s="46"/>
      <c r="M342" s="230"/>
      <c r="N342" s="231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133</v>
      </c>
      <c r="AU342" s="19" t="s">
        <v>79</v>
      </c>
    </row>
    <row r="343" spans="1:51" s="14" customFormat="1" ht="12">
      <c r="A343" s="14"/>
      <c r="B343" s="244"/>
      <c r="C343" s="245"/>
      <c r="D343" s="227" t="s">
        <v>135</v>
      </c>
      <c r="E343" s="246" t="s">
        <v>19</v>
      </c>
      <c r="F343" s="247" t="s">
        <v>664</v>
      </c>
      <c r="G343" s="245"/>
      <c r="H343" s="248">
        <v>21.206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4" t="s">
        <v>135</v>
      </c>
      <c r="AU343" s="254" t="s">
        <v>79</v>
      </c>
      <c r="AV343" s="14" t="s">
        <v>79</v>
      </c>
      <c r="AW343" s="14" t="s">
        <v>32</v>
      </c>
      <c r="AX343" s="14" t="s">
        <v>70</v>
      </c>
      <c r="AY343" s="254" t="s">
        <v>122</v>
      </c>
    </row>
    <row r="344" spans="1:51" s="14" customFormat="1" ht="12">
      <c r="A344" s="14"/>
      <c r="B344" s="244"/>
      <c r="C344" s="245"/>
      <c r="D344" s="227" t="s">
        <v>135</v>
      </c>
      <c r="E344" s="246" t="s">
        <v>19</v>
      </c>
      <c r="F344" s="247" t="s">
        <v>665</v>
      </c>
      <c r="G344" s="245"/>
      <c r="H344" s="248">
        <v>9.304</v>
      </c>
      <c r="I344" s="249"/>
      <c r="J344" s="245"/>
      <c r="K344" s="245"/>
      <c r="L344" s="250"/>
      <c r="M344" s="251"/>
      <c r="N344" s="252"/>
      <c r="O344" s="252"/>
      <c r="P344" s="252"/>
      <c r="Q344" s="252"/>
      <c r="R344" s="252"/>
      <c r="S344" s="252"/>
      <c r="T344" s="25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4" t="s">
        <v>135</v>
      </c>
      <c r="AU344" s="254" t="s">
        <v>79</v>
      </c>
      <c r="AV344" s="14" t="s">
        <v>79</v>
      </c>
      <c r="AW344" s="14" t="s">
        <v>32</v>
      </c>
      <c r="AX344" s="14" t="s">
        <v>70</v>
      </c>
      <c r="AY344" s="254" t="s">
        <v>122</v>
      </c>
    </row>
    <row r="345" spans="1:51" s="15" customFormat="1" ht="12">
      <c r="A345" s="15"/>
      <c r="B345" s="258"/>
      <c r="C345" s="259"/>
      <c r="D345" s="227" t="s">
        <v>135</v>
      </c>
      <c r="E345" s="260" t="s">
        <v>19</v>
      </c>
      <c r="F345" s="261" t="s">
        <v>247</v>
      </c>
      <c r="G345" s="259"/>
      <c r="H345" s="262">
        <v>30.51</v>
      </c>
      <c r="I345" s="263"/>
      <c r="J345" s="259"/>
      <c r="K345" s="259"/>
      <c r="L345" s="264"/>
      <c r="M345" s="265"/>
      <c r="N345" s="266"/>
      <c r="O345" s="266"/>
      <c r="P345" s="266"/>
      <c r="Q345" s="266"/>
      <c r="R345" s="266"/>
      <c r="S345" s="266"/>
      <c r="T345" s="267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68" t="s">
        <v>135</v>
      </c>
      <c r="AU345" s="268" t="s">
        <v>79</v>
      </c>
      <c r="AV345" s="15" t="s">
        <v>147</v>
      </c>
      <c r="AW345" s="15" t="s">
        <v>32</v>
      </c>
      <c r="AX345" s="15" t="s">
        <v>77</v>
      </c>
      <c r="AY345" s="268" t="s">
        <v>122</v>
      </c>
    </row>
    <row r="346" spans="1:65" s="2" customFormat="1" ht="16.5" customHeight="1">
      <c r="A346" s="40"/>
      <c r="B346" s="41"/>
      <c r="C346" s="214" t="s">
        <v>666</v>
      </c>
      <c r="D346" s="214" t="s">
        <v>125</v>
      </c>
      <c r="E346" s="215" t="s">
        <v>667</v>
      </c>
      <c r="F346" s="216" t="s">
        <v>668</v>
      </c>
      <c r="G346" s="217" t="s">
        <v>225</v>
      </c>
      <c r="H346" s="218">
        <v>30.51</v>
      </c>
      <c r="I346" s="219"/>
      <c r="J346" s="220">
        <f>ROUND(I346*H346,2)</f>
        <v>0</v>
      </c>
      <c r="K346" s="216" t="s">
        <v>129</v>
      </c>
      <c r="L346" s="46"/>
      <c r="M346" s="221" t="s">
        <v>19</v>
      </c>
      <c r="N346" s="222" t="s">
        <v>41</v>
      </c>
      <c r="O346" s="86"/>
      <c r="P346" s="223">
        <f>O346*H346</f>
        <v>0</v>
      </c>
      <c r="Q346" s="223">
        <v>2E-05</v>
      </c>
      <c r="R346" s="223">
        <f>Q346*H346</f>
        <v>0.0006102000000000001</v>
      </c>
      <c r="S346" s="223">
        <v>0</v>
      </c>
      <c r="T346" s="224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25" t="s">
        <v>147</v>
      </c>
      <c r="AT346" s="225" t="s">
        <v>125</v>
      </c>
      <c r="AU346" s="225" t="s">
        <v>79</v>
      </c>
      <c r="AY346" s="19" t="s">
        <v>122</v>
      </c>
      <c r="BE346" s="226">
        <f>IF(N346="základní",J346,0)</f>
        <v>0</v>
      </c>
      <c r="BF346" s="226">
        <f>IF(N346="snížená",J346,0)</f>
        <v>0</v>
      </c>
      <c r="BG346" s="226">
        <f>IF(N346="zákl. přenesená",J346,0)</f>
        <v>0</v>
      </c>
      <c r="BH346" s="226">
        <f>IF(N346="sníž. přenesená",J346,0)</f>
        <v>0</v>
      </c>
      <c r="BI346" s="226">
        <f>IF(N346="nulová",J346,0)</f>
        <v>0</v>
      </c>
      <c r="BJ346" s="19" t="s">
        <v>77</v>
      </c>
      <c r="BK346" s="226">
        <f>ROUND(I346*H346,2)</f>
        <v>0</v>
      </c>
      <c r="BL346" s="19" t="s">
        <v>147</v>
      </c>
      <c r="BM346" s="225" t="s">
        <v>669</v>
      </c>
    </row>
    <row r="347" spans="1:47" s="2" customFormat="1" ht="12">
      <c r="A347" s="40"/>
      <c r="B347" s="41"/>
      <c r="C347" s="42"/>
      <c r="D347" s="227" t="s">
        <v>132</v>
      </c>
      <c r="E347" s="42"/>
      <c r="F347" s="228" t="s">
        <v>670</v>
      </c>
      <c r="G347" s="42"/>
      <c r="H347" s="42"/>
      <c r="I347" s="229"/>
      <c r="J347" s="42"/>
      <c r="K347" s="42"/>
      <c r="L347" s="46"/>
      <c r="M347" s="230"/>
      <c r="N347" s="231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132</v>
      </c>
      <c r="AU347" s="19" t="s">
        <v>79</v>
      </c>
    </row>
    <row r="348" spans="1:47" s="2" customFormat="1" ht="12">
      <c r="A348" s="40"/>
      <c r="B348" s="41"/>
      <c r="C348" s="42"/>
      <c r="D348" s="232" t="s">
        <v>133</v>
      </c>
      <c r="E348" s="42"/>
      <c r="F348" s="233" t="s">
        <v>671</v>
      </c>
      <c r="G348" s="42"/>
      <c r="H348" s="42"/>
      <c r="I348" s="229"/>
      <c r="J348" s="42"/>
      <c r="K348" s="42"/>
      <c r="L348" s="46"/>
      <c r="M348" s="230"/>
      <c r="N348" s="231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133</v>
      </c>
      <c r="AU348" s="19" t="s">
        <v>79</v>
      </c>
    </row>
    <row r="349" spans="1:65" s="2" customFormat="1" ht="16.5" customHeight="1">
      <c r="A349" s="40"/>
      <c r="B349" s="41"/>
      <c r="C349" s="214" t="s">
        <v>672</v>
      </c>
      <c r="D349" s="214" t="s">
        <v>125</v>
      </c>
      <c r="E349" s="215" t="s">
        <v>673</v>
      </c>
      <c r="F349" s="216" t="s">
        <v>674</v>
      </c>
      <c r="G349" s="217" t="s">
        <v>289</v>
      </c>
      <c r="H349" s="218">
        <v>2.503</v>
      </c>
      <c r="I349" s="219"/>
      <c r="J349" s="220">
        <f>ROUND(I349*H349,2)</f>
        <v>0</v>
      </c>
      <c r="K349" s="216" t="s">
        <v>129</v>
      </c>
      <c r="L349" s="46"/>
      <c r="M349" s="221" t="s">
        <v>19</v>
      </c>
      <c r="N349" s="222" t="s">
        <v>41</v>
      </c>
      <c r="O349" s="86"/>
      <c r="P349" s="223">
        <f>O349*H349</f>
        <v>0</v>
      </c>
      <c r="Q349" s="223">
        <v>1.04877</v>
      </c>
      <c r="R349" s="223">
        <f>Q349*H349</f>
        <v>2.62507131</v>
      </c>
      <c r="S349" s="223">
        <v>0</v>
      </c>
      <c r="T349" s="224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5" t="s">
        <v>147</v>
      </c>
      <c r="AT349" s="225" t="s">
        <v>125</v>
      </c>
      <c r="AU349" s="225" t="s">
        <v>79</v>
      </c>
      <c r="AY349" s="19" t="s">
        <v>122</v>
      </c>
      <c r="BE349" s="226">
        <f>IF(N349="základní",J349,0)</f>
        <v>0</v>
      </c>
      <c r="BF349" s="226">
        <f>IF(N349="snížená",J349,0)</f>
        <v>0</v>
      </c>
      <c r="BG349" s="226">
        <f>IF(N349="zákl. přenesená",J349,0)</f>
        <v>0</v>
      </c>
      <c r="BH349" s="226">
        <f>IF(N349="sníž. přenesená",J349,0)</f>
        <v>0</v>
      </c>
      <c r="BI349" s="226">
        <f>IF(N349="nulová",J349,0)</f>
        <v>0</v>
      </c>
      <c r="BJ349" s="19" t="s">
        <v>77</v>
      </c>
      <c r="BK349" s="226">
        <f>ROUND(I349*H349,2)</f>
        <v>0</v>
      </c>
      <c r="BL349" s="19" t="s">
        <v>147</v>
      </c>
      <c r="BM349" s="225" t="s">
        <v>675</v>
      </c>
    </row>
    <row r="350" spans="1:47" s="2" customFormat="1" ht="12">
      <c r="A350" s="40"/>
      <c r="B350" s="41"/>
      <c r="C350" s="42"/>
      <c r="D350" s="227" t="s">
        <v>132</v>
      </c>
      <c r="E350" s="42"/>
      <c r="F350" s="228" t="s">
        <v>676</v>
      </c>
      <c r="G350" s="42"/>
      <c r="H350" s="42"/>
      <c r="I350" s="229"/>
      <c r="J350" s="42"/>
      <c r="K350" s="42"/>
      <c r="L350" s="46"/>
      <c r="M350" s="230"/>
      <c r="N350" s="231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132</v>
      </c>
      <c r="AU350" s="19" t="s">
        <v>79</v>
      </c>
    </row>
    <row r="351" spans="1:47" s="2" customFormat="1" ht="12">
      <c r="A351" s="40"/>
      <c r="B351" s="41"/>
      <c r="C351" s="42"/>
      <c r="D351" s="232" t="s">
        <v>133</v>
      </c>
      <c r="E351" s="42"/>
      <c r="F351" s="233" t="s">
        <v>677</v>
      </c>
      <c r="G351" s="42"/>
      <c r="H351" s="42"/>
      <c r="I351" s="229"/>
      <c r="J351" s="42"/>
      <c r="K351" s="42"/>
      <c r="L351" s="46"/>
      <c r="M351" s="230"/>
      <c r="N351" s="231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133</v>
      </c>
      <c r="AU351" s="19" t="s">
        <v>79</v>
      </c>
    </row>
    <row r="352" spans="1:51" s="14" customFormat="1" ht="12">
      <c r="A352" s="14"/>
      <c r="B352" s="244"/>
      <c r="C352" s="245"/>
      <c r="D352" s="227" t="s">
        <v>135</v>
      </c>
      <c r="E352" s="246" t="s">
        <v>19</v>
      </c>
      <c r="F352" s="247" t="s">
        <v>678</v>
      </c>
      <c r="G352" s="245"/>
      <c r="H352" s="248">
        <v>2.503</v>
      </c>
      <c r="I352" s="249"/>
      <c r="J352" s="245"/>
      <c r="K352" s="245"/>
      <c r="L352" s="250"/>
      <c r="M352" s="251"/>
      <c r="N352" s="252"/>
      <c r="O352" s="252"/>
      <c r="P352" s="252"/>
      <c r="Q352" s="252"/>
      <c r="R352" s="252"/>
      <c r="S352" s="252"/>
      <c r="T352" s="25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4" t="s">
        <v>135</v>
      </c>
      <c r="AU352" s="254" t="s">
        <v>79</v>
      </c>
      <c r="AV352" s="14" t="s">
        <v>79</v>
      </c>
      <c r="AW352" s="14" t="s">
        <v>32</v>
      </c>
      <c r="AX352" s="14" t="s">
        <v>77</v>
      </c>
      <c r="AY352" s="254" t="s">
        <v>122</v>
      </c>
    </row>
    <row r="353" spans="1:65" s="2" customFormat="1" ht="24.15" customHeight="1">
      <c r="A353" s="40"/>
      <c r="B353" s="41"/>
      <c r="C353" s="214" t="s">
        <v>679</v>
      </c>
      <c r="D353" s="214" t="s">
        <v>125</v>
      </c>
      <c r="E353" s="215" t="s">
        <v>680</v>
      </c>
      <c r="F353" s="216" t="s">
        <v>681</v>
      </c>
      <c r="G353" s="217" t="s">
        <v>379</v>
      </c>
      <c r="H353" s="218">
        <v>1.24</v>
      </c>
      <c r="I353" s="219"/>
      <c r="J353" s="220">
        <f>ROUND(I353*H353,2)</f>
        <v>0</v>
      </c>
      <c r="K353" s="216" t="s">
        <v>129</v>
      </c>
      <c r="L353" s="46"/>
      <c r="M353" s="221" t="s">
        <v>19</v>
      </c>
      <c r="N353" s="222" t="s">
        <v>41</v>
      </c>
      <c r="O353" s="86"/>
      <c r="P353" s="223">
        <f>O353*H353</f>
        <v>0</v>
      </c>
      <c r="Q353" s="223">
        <v>0.00019</v>
      </c>
      <c r="R353" s="223">
        <f>Q353*H353</f>
        <v>0.0002356</v>
      </c>
      <c r="S353" s="223">
        <v>0</v>
      </c>
      <c r="T353" s="224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5" t="s">
        <v>147</v>
      </c>
      <c r="AT353" s="225" t="s">
        <v>125</v>
      </c>
      <c r="AU353" s="225" t="s">
        <v>79</v>
      </c>
      <c r="AY353" s="19" t="s">
        <v>122</v>
      </c>
      <c r="BE353" s="226">
        <f>IF(N353="základní",J353,0)</f>
        <v>0</v>
      </c>
      <c r="BF353" s="226">
        <f>IF(N353="snížená",J353,0)</f>
        <v>0</v>
      </c>
      <c r="BG353" s="226">
        <f>IF(N353="zákl. přenesená",J353,0)</f>
        <v>0</v>
      </c>
      <c r="BH353" s="226">
        <f>IF(N353="sníž. přenesená",J353,0)</f>
        <v>0</v>
      </c>
      <c r="BI353" s="226">
        <f>IF(N353="nulová",J353,0)</f>
        <v>0</v>
      </c>
      <c r="BJ353" s="19" t="s">
        <v>77</v>
      </c>
      <c r="BK353" s="226">
        <f>ROUND(I353*H353,2)</f>
        <v>0</v>
      </c>
      <c r="BL353" s="19" t="s">
        <v>147</v>
      </c>
      <c r="BM353" s="225" t="s">
        <v>682</v>
      </c>
    </row>
    <row r="354" spans="1:47" s="2" customFormat="1" ht="12">
      <c r="A354" s="40"/>
      <c r="B354" s="41"/>
      <c r="C354" s="42"/>
      <c r="D354" s="227" t="s">
        <v>132</v>
      </c>
      <c r="E354" s="42"/>
      <c r="F354" s="228" t="s">
        <v>683</v>
      </c>
      <c r="G354" s="42"/>
      <c r="H354" s="42"/>
      <c r="I354" s="229"/>
      <c r="J354" s="42"/>
      <c r="K354" s="42"/>
      <c r="L354" s="46"/>
      <c r="M354" s="230"/>
      <c r="N354" s="231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132</v>
      </c>
      <c r="AU354" s="19" t="s">
        <v>79</v>
      </c>
    </row>
    <row r="355" spans="1:47" s="2" customFormat="1" ht="12">
      <c r="A355" s="40"/>
      <c r="B355" s="41"/>
      <c r="C355" s="42"/>
      <c r="D355" s="232" t="s">
        <v>133</v>
      </c>
      <c r="E355" s="42"/>
      <c r="F355" s="233" t="s">
        <v>684</v>
      </c>
      <c r="G355" s="42"/>
      <c r="H355" s="42"/>
      <c r="I355" s="229"/>
      <c r="J355" s="42"/>
      <c r="K355" s="42"/>
      <c r="L355" s="46"/>
      <c r="M355" s="230"/>
      <c r="N355" s="231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133</v>
      </c>
      <c r="AU355" s="19" t="s">
        <v>79</v>
      </c>
    </row>
    <row r="356" spans="1:51" s="14" customFormat="1" ht="12">
      <c r="A356" s="14"/>
      <c r="B356" s="244"/>
      <c r="C356" s="245"/>
      <c r="D356" s="227" t="s">
        <v>135</v>
      </c>
      <c r="E356" s="246" t="s">
        <v>19</v>
      </c>
      <c r="F356" s="247" t="s">
        <v>685</v>
      </c>
      <c r="G356" s="245"/>
      <c r="H356" s="248">
        <v>1.24</v>
      </c>
      <c r="I356" s="249"/>
      <c r="J356" s="245"/>
      <c r="K356" s="245"/>
      <c r="L356" s="250"/>
      <c r="M356" s="251"/>
      <c r="N356" s="252"/>
      <c r="O356" s="252"/>
      <c r="P356" s="252"/>
      <c r="Q356" s="252"/>
      <c r="R356" s="252"/>
      <c r="S356" s="252"/>
      <c r="T356" s="25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4" t="s">
        <v>135</v>
      </c>
      <c r="AU356" s="254" t="s">
        <v>79</v>
      </c>
      <c r="AV356" s="14" t="s">
        <v>79</v>
      </c>
      <c r="AW356" s="14" t="s">
        <v>32</v>
      </c>
      <c r="AX356" s="14" t="s">
        <v>77</v>
      </c>
      <c r="AY356" s="254" t="s">
        <v>122</v>
      </c>
    </row>
    <row r="357" spans="1:65" s="2" customFormat="1" ht="16.5" customHeight="1">
      <c r="A357" s="40"/>
      <c r="B357" s="41"/>
      <c r="C357" s="214" t="s">
        <v>686</v>
      </c>
      <c r="D357" s="214" t="s">
        <v>125</v>
      </c>
      <c r="E357" s="215" t="s">
        <v>687</v>
      </c>
      <c r="F357" s="216" t="s">
        <v>688</v>
      </c>
      <c r="G357" s="217" t="s">
        <v>411</v>
      </c>
      <c r="H357" s="218">
        <v>10.525</v>
      </c>
      <c r="I357" s="219"/>
      <c r="J357" s="220">
        <f>ROUND(I357*H357,2)</f>
        <v>0</v>
      </c>
      <c r="K357" s="216" t="s">
        <v>129</v>
      </c>
      <c r="L357" s="46"/>
      <c r="M357" s="221" t="s">
        <v>19</v>
      </c>
      <c r="N357" s="222" t="s">
        <v>41</v>
      </c>
      <c r="O357" s="86"/>
      <c r="P357" s="223">
        <f>O357*H357</f>
        <v>0</v>
      </c>
      <c r="Q357" s="223">
        <v>0</v>
      </c>
      <c r="R357" s="223">
        <f>Q357*H357</f>
        <v>0</v>
      </c>
      <c r="S357" s="223">
        <v>0</v>
      </c>
      <c r="T357" s="224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25" t="s">
        <v>147</v>
      </c>
      <c r="AT357" s="225" t="s">
        <v>125</v>
      </c>
      <c r="AU357" s="225" t="s">
        <v>79</v>
      </c>
      <c r="AY357" s="19" t="s">
        <v>122</v>
      </c>
      <c r="BE357" s="226">
        <f>IF(N357="základní",J357,0)</f>
        <v>0</v>
      </c>
      <c r="BF357" s="226">
        <f>IF(N357="snížená",J357,0)</f>
        <v>0</v>
      </c>
      <c r="BG357" s="226">
        <f>IF(N357="zákl. přenesená",J357,0)</f>
        <v>0</v>
      </c>
      <c r="BH357" s="226">
        <f>IF(N357="sníž. přenesená",J357,0)</f>
        <v>0</v>
      </c>
      <c r="BI357" s="226">
        <f>IF(N357="nulová",J357,0)</f>
        <v>0</v>
      </c>
      <c r="BJ357" s="19" t="s">
        <v>77</v>
      </c>
      <c r="BK357" s="226">
        <f>ROUND(I357*H357,2)</f>
        <v>0</v>
      </c>
      <c r="BL357" s="19" t="s">
        <v>147</v>
      </c>
      <c r="BM357" s="225" t="s">
        <v>689</v>
      </c>
    </row>
    <row r="358" spans="1:47" s="2" customFormat="1" ht="12">
      <c r="A358" s="40"/>
      <c r="B358" s="41"/>
      <c r="C358" s="42"/>
      <c r="D358" s="227" t="s">
        <v>132</v>
      </c>
      <c r="E358" s="42"/>
      <c r="F358" s="228" t="s">
        <v>690</v>
      </c>
      <c r="G358" s="42"/>
      <c r="H358" s="42"/>
      <c r="I358" s="229"/>
      <c r="J358" s="42"/>
      <c r="K358" s="42"/>
      <c r="L358" s="46"/>
      <c r="M358" s="230"/>
      <c r="N358" s="231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132</v>
      </c>
      <c r="AU358" s="19" t="s">
        <v>79</v>
      </c>
    </row>
    <row r="359" spans="1:47" s="2" customFormat="1" ht="12">
      <c r="A359" s="40"/>
      <c r="B359" s="41"/>
      <c r="C359" s="42"/>
      <c r="D359" s="232" t="s">
        <v>133</v>
      </c>
      <c r="E359" s="42"/>
      <c r="F359" s="233" t="s">
        <v>691</v>
      </c>
      <c r="G359" s="42"/>
      <c r="H359" s="42"/>
      <c r="I359" s="229"/>
      <c r="J359" s="42"/>
      <c r="K359" s="42"/>
      <c r="L359" s="46"/>
      <c r="M359" s="230"/>
      <c r="N359" s="231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133</v>
      </c>
      <c r="AU359" s="19" t="s">
        <v>79</v>
      </c>
    </row>
    <row r="360" spans="1:51" s="13" customFormat="1" ht="12">
      <c r="A360" s="13"/>
      <c r="B360" s="234"/>
      <c r="C360" s="235"/>
      <c r="D360" s="227" t="s">
        <v>135</v>
      </c>
      <c r="E360" s="236" t="s">
        <v>19</v>
      </c>
      <c r="F360" s="237" t="s">
        <v>692</v>
      </c>
      <c r="G360" s="235"/>
      <c r="H360" s="236" t="s">
        <v>19</v>
      </c>
      <c r="I360" s="238"/>
      <c r="J360" s="235"/>
      <c r="K360" s="235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135</v>
      </c>
      <c r="AU360" s="243" t="s">
        <v>79</v>
      </c>
      <c r="AV360" s="13" t="s">
        <v>77</v>
      </c>
      <c r="AW360" s="13" t="s">
        <v>32</v>
      </c>
      <c r="AX360" s="13" t="s">
        <v>70</v>
      </c>
      <c r="AY360" s="243" t="s">
        <v>122</v>
      </c>
    </row>
    <row r="361" spans="1:51" s="14" customFormat="1" ht="12">
      <c r="A361" s="14"/>
      <c r="B361" s="244"/>
      <c r="C361" s="245"/>
      <c r="D361" s="227" t="s">
        <v>135</v>
      </c>
      <c r="E361" s="246" t="s">
        <v>19</v>
      </c>
      <c r="F361" s="247" t="s">
        <v>693</v>
      </c>
      <c r="G361" s="245"/>
      <c r="H361" s="248">
        <v>8.275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4" t="s">
        <v>135</v>
      </c>
      <c r="AU361" s="254" t="s">
        <v>79</v>
      </c>
      <c r="AV361" s="14" t="s">
        <v>79</v>
      </c>
      <c r="AW361" s="14" t="s">
        <v>32</v>
      </c>
      <c r="AX361" s="14" t="s">
        <v>70</v>
      </c>
      <c r="AY361" s="254" t="s">
        <v>122</v>
      </c>
    </row>
    <row r="362" spans="1:51" s="14" customFormat="1" ht="12">
      <c r="A362" s="14"/>
      <c r="B362" s="244"/>
      <c r="C362" s="245"/>
      <c r="D362" s="227" t="s">
        <v>135</v>
      </c>
      <c r="E362" s="246" t="s">
        <v>19</v>
      </c>
      <c r="F362" s="247" t="s">
        <v>694</v>
      </c>
      <c r="G362" s="245"/>
      <c r="H362" s="248">
        <v>2.25</v>
      </c>
      <c r="I362" s="249"/>
      <c r="J362" s="245"/>
      <c r="K362" s="245"/>
      <c r="L362" s="250"/>
      <c r="M362" s="251"/>
      <c r="N362" s="252"/>
      <c r="O362" s="252"/>
      <c r="P362" s="252"/>
      <c r="Q362" s="252"/>
      <c r="R362" s="252"/>
      <c r="S362" s="252"/>
      <c r="T362" s="253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4" t="s">
        <v>135</v>
      </c>
      <c r="AU362" s="254" t="s">
        <v>79</v>
      </c>
      <c r="AV362" s="14" t="s">
        <v>79</v>
      </c>
      <c r="AW362" s="14" t="s">
        <v>32</v>
      </c>
      <c r="AX362" s="14" t="s">
        <v>70</v>
      </c>
      <c r="AY362" s="254" t="s">
        <v>122</v>
      </c>
    </row>
    <row r="363" spans="1:51" s="15" customFormat="1" ht="12">
      <c r="A363" s="15"/>
      <c r="B363" s="258"/>
      <c r="C363" s="259"/>
      <c r="D363" s="227" t="s">
        <v>135</v>
      </c>
      <c r="E363" s="260" t="s">
        <v>19</v>
      </c>
      <c r="F363" s="261" t="s">
        <v>247</v>
      </c>
      <c r="G363" s="259"/>
      <c r="H363" s="262">
        <v>10.525</v>
      </c>
      <c r="I363" s="263"/>
      <c r="J363" s="259"/>
      <c r="K363" s="259"/>
      <c r="L363" s="264"/>
      <c r="M363" s="265"/>
      <c r="N363" s="266"/>
      <c r="O363" s="266"/>
      <c r="P363" s="266"/>
      <c r="Q363" s="266"/>
      <c r="R363" s="266"/>
      <c r="S363" s="266"/>
      <c r="T363" s="267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68" t="s">
        <v>135</v>
      </c>
      <c r="AU363" s="268" t="s">
        <v>79</v>
      </c>
      <c r="AV363" s="15" t="s">
        <v>147</v>
      </c>
      <c r="AW363" s="15" t="s">
        <v>32</v>
      </c>
      <c r="AX363" s="15" t="s">
        <v>77</v>
      </c>
      <c r="AY363" s="268" t="s">
        <v>122</v>
      </c>
    </row>
    <row r="364" spans="1:65" s="2" customFormat="1" ht="24.15" customHeight="1">
      <c r="A364" s="40"/>
      <c r="B364" s="41"/>
      <c r="C364" s="214" t="s">
        <v>695</v>
      </c>
      <c r="D364" s="214" t="s">
        <v>125</v>
      </c>
      <c r="E364" s="215" t="s">
        <v>696</v>
      </c>
      <c r="F364" s="216" t="s">
        <v>697</v>
      </c>
      <c r="G364" s="217" t="s">
        <v>225</v>
      </c>
      <c r="H364" s="218">
        <v>44.715</v>
      </c>
      <c r="I364" s="219"/>
      <c r="J364" s="220">
        <f>ROUND(I364*H364,2)</f>
        <v>0</v>
      </c>
      <c r="K364" s="216" t="s">
        <v>129</v>
      </c>
      <c r="L364" s="46"/>
      <c r="M364" s="221" t="s">
        <v>19</v>
      </c>
      <c r="N364" s="222" t="s">
        <v>41</v>
      </c>
      <c r="O364" s="86"/>
      <c r="P364" s="223">
        <f>O364*H364</f>
        <v>0</v>
      </c>
      <c r="Q364" s="223">
        <v>0.00237</v>
      </c>
      <c r="R364" s="223">
        <f>Q364*H364</f>
        <v>0.10597455000000001</v>
      </c>
      <c r="S364" s="223">
        <v>0</v>
      </c>
      <c r="T364" s="224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25" t="s">
        <v>147</v>
      </c>
      <c r="AT364" s="225" t="s">
        <v>125</v>
      </c>
      <c r="AU364" s="225" t="s">
        <v>79</v>
      </c>
      <c r="AY364" s="19" t="s">
        <v>122</v>
      </c>
      <c r="BE364" s="226">
        <f>IF(N364="základní",J364,0)</f>
        <v>0</v>
      </c>
      <c r="BF364" s="226">
        <f>IF(N364="snížená",J364,0)</f>
        <v>0</v>
      </c>
      <c r="BG364" s="226">
        <f>IF(N364="zákl. přenesená",J364,0)</f>
        <v>0</v>
      </c>
      <c r="BH364" s="226">
        <f>IF(N364="sníž. přenesená",J364,0)</f>
        <v>0</v>
      </c>
      <c r="BI364" s="226">
        <f>IF(N364="nulová",J364,0)</f>
        <v>0</v>
      </c>
      <c r="BJ364" s="19" t="s">
        <v>77</v>
      </c>
      <c r="BK364" s="226">
        <f>ROUND(I364*H364,2)</f>
        <v>0</v>
      </c>
      <c r="BL364" s="19" t="s">
        <v>147</v>
      </c>
      <c r="BM364" s="225" t="s">
        <v>698</v>
      </c>
    </row>
    <row r="365" spans="1:47" s="2" customFormat="1" ht="12">
      <c r="A365" s="40"/>
      <c r="B365" s="41"/>
      <c r="C365" s="42"/>
      <c r="D365" s="227" t="s">
        <v>132</v>
      </c>
      <c r="E365" s="42"/>
      <c r="F365" s="228" t="s">
        <v>699</v>
      </c>
      <c r="G365" s="42"/>
      <c r="H365" s="42"/>
      <c r="I365" s="229"/>
      <c r="J365" s="42"/>
      <c r="K365" s="42"/>
      <c r="L365" s="46"/>
      <c r="M365" s="230"/>
      <c r="N365" s="231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132</v>
      </c>
      <c r="AU365" s="19" t="s">
        <v>79</v>
      </c>
    </row>
    <row r="366" spans="1:47" s="2" customFormat="1" ht="12">
      <c r="A366" s="40"/>
      <c r="B366" s="41"/>
      <c r="C366" s="42"/>
      <c r="D366" s="232" t="s">
        <v>133</v>
      </c>
      <c r="E366" s="42"/>
      <c r="F366" s="233" t="s">
        <v>700</v>
      </c>
      <c r="G366" s="42"/>
      <c r="H366" s="42"/>
      <c r="I366" s="229"/>
      <c r="J366" s="42"/>
      <c r="K366" s="42"/>
      <c r="L366" s="46"/>
      <c r="M366" s="230"/>
      <c r="N366" s="231"/>
      <c r="O366" s="86"/>
      <c r="P366" s="86"/>
      <c r="Q366" s="86"/>
      <c r="R366" s="86"/>
      <c r="S366" s="86"/>
      <c r="T366" s="87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T366" s="19" t="s">
        <v>133</v>
      </c>
      <c r="AU366" s="19" t="s">
        <v>79</v>
      </c>
    </row>
    <row r="367" spans="1:51" s="14" customFormat="1" ht="12">
      <c r="A367" s="14"/>
      <c r="B367" s="244"/>
      <c r="C367" s="245"/>
      <c r="D367" s="227" t="s">
        <v>135</v>
      </c>
      <c r="E367" s="246" t="s">
        <v>19</v>
      </c>
      <c r="F367" s="247" t="s">
        <v>701</v>
      </c>
      <c r="G367" s="245"/>
      <c r="H367" s="248">
        <v>34.215</v>
      </c>
      <c r="I367" s="249"/>
      <c r="J367" s="245"/>
      <c r="K367" s="245"/>
      <c r="L367" s="250"/>
      <c r="M367" s="251"/>
      <c r="N367" s="252"/>
      <c r="O367" s="252"/>
      <c r="P367" s="252"/>
      <c r="Q367" s="252"/>
      <c r="R367" s="252"/>
      <c r="S367" s="252"/>
      <c r="T367" s="25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4" t="s">
        <v>135</v>
      </c>
      <c r="AU367" s="254" t="s">
        <v>79</v>
      </c>
      <c r="AV367" s="14" t="s">
        <v>79</v>
      </c>
      <c r="AW367" s="14" t="s">
        <v>32</v>
      </c>
      <c r="AX367" s="14" t="s">
        <v>70</v>
      </c>
      <c r="AY367" s="254" t="s">
        <v>122</v>
      </c>
    </row>
    <row r="368" spans="1:51" s="14" customFormat="1" ht="12">
      <c r="A368" s="14"/>
      <c r="B368" s="244"/>
      <c r="C368" s="245"/>
      <c r="D368" s="227" t="s">
        <v>135</v>
      </c>
      <c r="E368" s="246" t="s">
        <v>19</v>
      </c>
      <c r="F368" s="247" t="s">
        <v>702</v>
      </c>
      <c r="G368" s="245"/>
      <c r="H368" s="248">
        <v>10.5</v>
      </c>
      <c r="I368" s="249"/>
      <c r="J368" s="245"/>
      <c r="K368" s="245"/>
      <c r="L368" s="250"/>
      <c r="M368" s="251"/>
      <c r="N368" s="252"/>
      <c r="O368" s="252"/>
      <c r="P368" s="252"/>
      <c r="Q368" s="252"/>
      <c r="R368" s="252"/>
      <c r="S368" s="252"/>
      <c r="T368" s="25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4" t="s">
        <v>135</v>
      </c>
      <c r="AU368" s="254" t="s">
        <v>79</v>
      </c>
      <c r="AV368" s="14" t="s">
        <v>79</v>
      </c>
      <c r="AW368" s="14" t="s">
        <v>32</v>
      </c>
      <c r="AX368" s="14" t="s">
        <v>70</v>
      </c>
      <c r="AY368" s="254" t="s">
        <v>122</v>
      </c>
    </row>
    <row r="369" spans="1:51" s="15" customFormat="1" ht="12">
      <c r="A369" s="15"/>
      <c r="B369" s="258"/>
      <c r="C369" s="259"/>
      <c r="D369" s="227" t="s">
        <v>135</v>
      </c>
      <c r="E369" s="260" t="s">
        <v>19</v>
      </c>
      <c r="F369" s="261" t="s">
        <v>247</v>
      </c>
      <c r="G369" s="259"/>
      <c r="H369" s="262">
        <v>44.715</v>
      </c>
      <c r="I369" s="263"/>
      <c r="J369" s="259"/>
      <c r="K369" s="259"/>
      <c r="L369" s="264"/>
      <c r="M369" s="265"/>
      <c r="N369" s="266"/>
      <c r="O369" s="266"/>
      <c r="P369" s="266"/>
      <c r="Q369" s="266"/>
      <c r="R369" s="266"/>
      <c r="S369" s="266"/>
      <c r="T369" s="267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8" t="s">
        <v>135</v>
      </c>
      <c r="AU369" s="268" t="s">
        <v>79</v>
      </c>
      <c r="AV369" s="15" t="s">
        <v>147</v>
      </c>
      <c r="AW369" s="15" t="s">
        <v>32</v>
      </c>
      <c r="AX369" s="15" t="s">
        <v>77</v>
      </c>
      <c r="AY369" s="268" t="s">
        <v>122</v>
      </c>
    </row>
    <row r="370" spans="1:65" s="2" customFormat="1" ht="24.15" customHeight="1">
      <c r="A370" s="40"/>
      <c r="B370" s="41"/>
      <c r="C370" s="214" t="s">
        <v>703</v>
      </c>
      <c r="D370" s="214" t="s">
        <v>125</v>
      </c>
      <c r="E370" s="215" t="s">
        <v>704</v>
      </c>
      <c r="F370" s="216" t="s">
        <v>705</v>
      </c>
      <c r="G370" s="217" t="s">
        <v>225</v>
      </c>
      <c r="H370" s="218">
        <v>44.715</v>
      </c>
      <c r="I370" s="219"/>
      <c r="J370" s="220">
        <f>ROUND(I370*H370,2)</f>
        <v>0</v>
      </c>
      <c r="K370" s="216" t="s">
        <v>129</v>
      </c>
      <c r="L370" s="46"/>
      <c r="M370" s="221" t="s">
        <v>19</v>
      </c>
      <c r="N370" s="222" t="s">
        <v>41</v>
      </c>
      <c r="O370" s="86"/>
      <c r="P370" s="223">
        <f>O370*H370</f>
        <v>0</v>
      </c>
      <c r="Q370" s="223">
        <v>0</v>
      </c>
      <c r="R370" s="223">
        <f>Q370*H370</f>
        <v>0</v>
      </c>
      <c r="S370" s="223">
        <v>0</v>
      </c>
      <c r="T370" s="224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5" t="s">
        <v>147</v>
      </c>
      <c r="AT370" s="225" t="s">
        <v>125</v>
      </c>
      <c r="AU370" s="225" t="s">
        <v>79</v>
      </c>
      <c r="AY370" s="19" t="s">
        <v>122</v>
      </c>
      <c r="BE370" s="226">
        <f>IF(N370="základní",J370,0)</f>
        <v>0</v>
      </c>
      <c r="BF370" s="226">
        <f>IF(N370="snížená",J370,0)</f>
        <v>0</v>
      </c>
      <c r="BG370" s="226">
        <f>IF(N370="zákl. přenesená",J370,0)</f>
        <v>0</v>
      </c>
      <c r="BH370" s="226">
        <f>IF(N370="sníž. přenesená",J370,0)</f>
        <v>0</v>
      </c>
      <c r="BI370" s="226">
        <f>IF(N370="nulová",J370,0)</f>
        <v>0</v>
      </c>
      <c r="BJ370" s="19" t="s">
        <v>77</v>
      </c>
      <c r="BK370" s="226">
        <f>ROUND(I370*H370,2)</f>
        <v>0</v>
      </c>
      <c r="BL370" s="19" t="s">
        <v>147</v>
      </c>
      <c r="BM370" s="225" t="s">
        <v>706</v>
      </c>
    </row>
    <row r="371" spans="1:47" s="2" customFormat="1" ht="12">
      <c r="A371" s="40"/>
      <c r="B371" s="41"/>
      <c r="C371" s="42"/>
      <c r="D371" s="227" t="s">
        <v>132</v>
      </c>
      <c r="E371" s="42"/>
      <c r="F371" s="228" t="s">
        <v>707</v>
      </c>
      <c r="G371" s="42"/>
      <c r="H371" s="42"/>
      <c r="I371" s="229"/>
      <c r="J371" s="42"/>
      <c r="K371" s="42"/>
      <c r="L371" s="46"/>
      <c r="M371" s="230"/>
      <c r="N371" s="231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132</v>
      </c>
      <c r="AU371" s="19" t="s">
        <v>79</v>
      </c>
    </row>
    <row r="372" spans="1:47" s="2" customFormat="1" ht="12">
      <c r="A372" s="40"/>
      <c r="B372" s="41"/>
      <c r="C372" s="42"/>
      <c r="D372" s="232" t="s">
        <v>133</v>
      </c>
      <c r="E372" s="42"/>
      <c r="F372" s="233" t="s">
        <v>708</v>
      </c>
      <c r="G372" s="42"/>
      <c r="H372" s="42"/>
      <c r="I372" s="229"/>
      <c r="J372" s="42"/>
      <c r="K372" s="42"/>
      <c r="L372" s="46"/>
      <c r="M372" s="230"/>
      <c r="N372" s="231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133</v>
      </c>
      <c r="AU372" s="19" t="s">
        <v>79</v>
      </c>
    </row>
    <row r="373" spans="1:65" s="2" customFormat="1" ht="24.15" customHeight="1">
      <c r="A373" s="40"/>
      <c r="B373" s="41"/>
      <c r="C373" s="214" t="s">
        <v>709</v>
      </c>
      <c r="D373" s="214" t="s">
        <v>125</v>
      </c>
      <c r="E373" s="215" t="s">
        <v>710</v>
      </c>
      <c r="F373" s="216" t="s">
        <v>711</v>
      </c>
      <c r="G373" s="217" t="s">
        <v>289</v>
      </c>
      <c r="H373" s="218">
        <v>0.632</v>
      </c>
      <c r="I373" s="219"/>
      <c r="J373" s="220">
        <f>ROUND(I373*H373,2)</f>
        <v>0</v>
      </c>
      <c r="K373" s="216" t="s">
        <v>129</v>
      </c>
      <c r="L373" s="46"/>
      <c r="M373" s="221" t="s">
        <v>19</v>
      </c>
      <c r="N373" s="222" t="s">
        <v>41</v>
      </c>
      <c r="O373" s="86"/>
      <c r="P373" s="223">
        <f>O373*H373</f>
        <v>0</v>
      </c>
      <c r="Q373" s="223">
        <v>1.04359</v>
      </c>
      <c r="R373" s="223">
        <f>Q373*H373</f>
        <v>0.65954888</v>
      </c>
      <c r="S373" s="223">
        <v>0</v>
      </c>
      <c r="T373" s="224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25" t="s">
        <v>147</v>
      </c>
      <c r="AT373" s="225" t="s">
        <v>125</v>
      </c>
      <c r="AU373" s="225" t="s">
        <v>79</v>
      </c>
      <c r="AY373" s="19" t="s">
        <v>122</v>
      </c>
      <c r="BE373" s="226">
        <f>IF(N373="základní",J373,0)</f>
        <v>0</v>
      </c>
      <c r="BF373" s="226">
        <f>IF(N373="snížená",J373,0)</f>
        <v>0</v>
      </c>
      <c r="BG373" s="226">
        <f>IF(N373="zákl. přenesená",J373,0)</f>
        <v>0</v>
      </c>
      <c r="BH373" s="226">
        <f>IF(N373="sníž. přenesená",J373,0)</f>
        <v>0</v>
      </c>
      <c r="BI373" s="226">
        <f>IF(N373="nulová",J373,0)</f>
        <v>0</v>
      </c>
      <c r="BJ373" s="19" t="s">
        <v>77</v>
      </c>
      <c r="BK373" s="226">
        <f>ROUND(I373*H373,2)</f>
        <v>0</v>
      </c>
      <c r="BL373" s="19" t="s">
        <v>147</v>
      </c>
      <c r="BM373" s="225" t="s">
        <v>712</v>
      </c>
    </row>
    <row r="374" spans="1:47" s="2" customFormat="1" ht="12">
      <c r="A374" s="40"/>
      <c r="B374" s="41"/>
      <c r="C374" s="42"/>
      <c r="D374" s="227" t="s">
        <v>132</v>
      </c>
      <c r="E374" s="42"/>
      <c r="F374" s="228" t="s">
        <v>713</v>
      </c>
      <c r="G374" s="42"/>
      <c r="H374" s="42"/>
      <c r="I374" s="229"/>
      <c r="J374" s="42"/>
      <c r="K374" s="42"/>
      <c r="L374" s="46"/>
      <c r="M374" s="230"/>
      <c r="N374" s="231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132</v>
      </c>
      <c r="AU374" s="19" t="s">
        <v>79</v>
      </c>
    </row>
    <row r="375" spans="1:47" s="2" customFormat="1" ht="12">
      <c r="A375" s="40"/>
      <c r="B375" s="41"/>
      <c r="C375" s="42"/>
      <c r="D375" s="232" t="s">
        <v>133</v>
      </c>
      <c r="E375" s="42"/>
      <c r="F375" s="233" t="s">
        <v>714</v>
      </c>
      <c r="G375" s="42"/>
      <c r="H375" s="42"/>
      <c r="I375" s="229"/>
      <c r="J375" s="42"/>
      <c r="K375" s="42"/>
      <c r="L375" s="46"/>
      <c r="M375" s="230"/>
      <c r="N375" s="231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133</v>
      </c>
      <c r="AU375" s="19" t="s">
        <v>79</v>
      </c>
    </row>
    <row r="376" spans="1:51" s="14" customFormat="1" ht="12">
      <c r="A376" s="14"/>
      <c r="B376" s="244"/>
      <c r="C376" s="245"/>
      <c r="D376" s="227" t="s">
        <v>135</v>
      </c>
      <c r="E376" s="246" t="s">
        <v>19</v>
      </c>
      <c r="F376" s="247" t="s">
        <v>715</v>
      </c>
      <c r="G376" s="245"/>
      <c r="H376" s="248">
        <v>0.632</v>
      </c>
      <c r="I376" s="249"/>
      <c r="J376" s="245"/>
      <c r="K376" s="245"/>
      <c r="L376" s="250"/>
      <c r="M376" s="251"/>
      <c r="N376" s="252"/>
      <c r="O376" s="252"/>
      <c r="P376" s="252"/>
      <c r="Q376" s="252"/>
      <c r="R376" s="252"/>
      <c r="S376" s="252"/>
      <c r="T376" s="25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4" t="s">
        <v>135</v>
      </c>
      <c r="AU376" s="254" t="s">
        <v>79</v>
      </c>
      <c r="AV376" s="14" t="s">
        <v>79</v>
      </c>
      <c r="AW376" s="14" t="s">
        <v>32</v>
      </c>
      <c r="AX376" s="14" t="s">
        <v>77</v>
      </c>
      <c r="AY376" s="254" t="s">
        <v>122</v>
      </c>
    </row>
    <row r="377" spans="1:65" s="2" customFormat="1" ht="24.15" customHeight="1">
      <c r="A377" s="40"/>
      <c r="B377" s="41"/>
      <c r="C377" s="214" t="s">
        <v>716</v>
      </c>
      <c r="D377" s="214" t="s">
        <v>125</v>
      </c>
      <c r="E377" s="215" t="s">
        <v>717</v>
      </c>
      <c r="F377" s="216" t="s">
        <v>718</v>
      </c>
      <c r="G377" s="217" t="s">
        <v>289</v>
      </c>
      <c r="H377" s="218">
        <v>1.474</v>
      </c>
      <c r="I377" s="219"/>
      <c r="J377" s="220">
        <f>ROUND(I377*H377,2)</f>
        <v>0</v>
      </c>
      <c r="K377" s="216" t="s">
        <v>129</v>
      </c>
      <c r="L377" s="46"/>
      <c r="M377" s="221" t="s">
        <v>19</v>
      </c>
      <c r="N377" s="222" t="s">
        <v>41</v>
      </c>
      <c r="O377" s="86"/>
      <c r="P377" s="223">
        <f>O377*H377</f>
        <v>0</v>
      </c>
      <c r="Q377" s="223">
        <v>1.05417</v>
      </c>
      <c r="R377" s="223">
        <f>Q377*H377</f>
        <v>1.55384658</v>
      </c>
      <c r="S377" s="223">
        <v>0</v>
      </c>
      <c r="T377" s="224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25" t="s">
        <v>147</v>
      </c>
      <c r="AT377" s="225" t="s">
        <v>125</v>
      </c>
      <c r="AU377" s="225" t="s">
        <v>79</v>
      </c>
      <c r="AY377" s="19" t="s">
        <v>122</v>
      </c>
      <c r="BE377" s="226">
        <f>IF(N377="základní",J377,0)</f>
        <v>0</v>
      </c>
      <c r="BF377" s="226">
        <f>IF(N377="snížená",J377,0)</f>
        <v>0</v>
      </c>
      <c r="BG377" s="226">
        <f>IF(N377="zákl. přenesená",J377,0)</f>
        <v>0</v>
      </c>
      <c r="BH377" s="226">
        <f>IF(N377="sníž. přenesená",J377,0)</f>
        <v>0</v>
      </c>
      <c r="BI377" s="226">
        <f>IF(N377="nulová",J377,0)</f>
        <v>0</v>
      </c>
      <c r="BJ377" s="19" t="s">
        <v>77</v>
      </c>
      <c r="BK377" s="226">
        <f>ROUND(I377*H377,2)</f>
        <v>0</v>
      </c>
      <c r="BL377" s="19" t="s">
        <v>147</v>
      </c>
      <c r="BM377" s="225" t="s">
        <v>719</v>
      </c>
    </row>
    <row r="378" spans="1:47" s="2" customFormat="1" ht="12">
      <c r="A378" s="40"/>
      <c r="B378" s="41"/>
      <c r="C378" s="42"/>
      <c r="D378" s="227" t="s">
        <v>132</v>
      </c>
      <c r="E378" s="42"/>
      <c r="F378" s="228" t="s">
        <v>720</v>
      </c>
      <c r="G378" s="42"/>
      <c r="H378" s="42"/>
      <c r="I378" s="229"/>
      <c r="J378" s="42"/>
      <c r="K378" s="42"/>
      <c r="L378" s="46"/>
      <c r="M378" s="230"/>
      <c r="N378" s="231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132</v>
      </c>
      <c r="AU378" s="19" t="s">
        <v>79</v>
      </c>
    </row>
    <row r="379" spans="1:47" s="2" customFormat="1" ht="12">
      <c r="A379" s="40"/>
      <c r="B379" s="41"/>
      <c r="C379" s="42"/>
      <c r="D379" s="232" t="s">
        <v>133</v>
      </c>
      <c r="E379" s="42"/>
      <c r="F379" s="233" t="s">
        <v>721</v>
      </c>
      <c r="G379" s="42"/>
      <c r="H379" s="42"/>
      <c r="I379" s="229"/>
      <c r="J379" s="42"/>
      <c r="K379" s="42"/>
      <c r="L379" s="46"/>
      <c r="M379" s="230"/>
      <c r="N379" s="231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133</v>
      </c>
      <c r="AU379" s="19" t="s">
        <v>79</v>
      </c>
    </row>
    <row r="380" spans="1:51" s="14" customFormat="1" ht="12">
      <c r="A380" s="14"/>
      <c r="B380" s="244"/>
      <c r="C380" s="245"/>
      <c r="D380" s="227" t="s">
        <v>135</v>
      </c>
      <c r="E380" s="246" t="s">
        <v>19</v>
      </c>
      <c r="F380" s="247" t="s">
        <v>722</v>
      </c>
      <c r="G380" s="245"/>
      <c r="H380" s="248">
        <v>1.474</v>
      </c>
      <c r="I380" s="249"/>
      <c r="J380" s="245"/>
      <c r="K380" s="245"/>
      <c r="L380" s="250"/>
      <c r="M380" s="251"/>
      <c r="N380" s="252"/>
      <c r="O380" s="252"/>
      <c r="P380" s="252"/>
      <c r="Q380" s="252"/>
      <c r="R380" s="252"/>
      <c r="S380" s="252"/>
      <c r="T380" s="25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4" t="s">
        <v>135</v>
      </c>
      <c r="AU380" s="254" t="s">
        <v>79</v>
      </c>
      <c r="AV380" s="14" t="s">
        <v>79</v>
      </c>
      <c r="AW380" s="14" t="s">
        <v>32</v>
      </c>
      <c r="AX380" s="14" t="s">
        <v>77</v>
      </c>
      <c r="AY380" s="254" t="s">
        <v>122</v>
      </c>
    </row>
    <row r="381" spans="1:65" s="2" customFormat="1" ht="16.5" customHeight="1">
      <c r="A381" s="40"/>
      <c r="B381" s="41"/>
      <c r="C381" s="214" t="s">
        <v>723</v>
      </c>
      <c r="D381" s="214" t="s">
        <v>125</v>
      </c>
      <c r="E381" s="215" t="s">
        <v>724</v>
      </c>
      <c r="F381" s="216" t="s">
        <v>725</v>
      </c>
      <c r="G381" s="217" t="s">
        <v>411</v>
      </c>
      <c r="H381" s="218">
        <v>28.14</v>
      </c>
      <c r="I381" s="219"/>
      <c r="J381" s="220">
        <f>ROUND(I381*H381,2)</f>
        <v>0</v>
      </c>
      <c r="K381" s="216" t="s">
        <v>129</v>
      </c>
      <c r="L381" s="46"/>
      <c r="M381" s="221" t="s">
        <v>19</v>
      </c>
      <c r="N381" s="222" t="s">
        <v>41</v>
      </c>
      <c r="O381" s="86"/>
      <c r="P381" s="223">
        <f>O381*H381</f>
        <v>0</v>
      </c>
      <c r="Q381" s="223">
        <v>0</v>
      </c>
      <c r="R381" s="223">
        <f>Q381*H381</f>
        <v>0</v>
      </c>
      <c r="S381" s="223">
        <v>0</v>
      </c>
      <c r="T381" s="224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25" t="s">
        <v>147</v>
      </c>
      <c r="AT381" s="225" t="s">
        <v>125</v>
      </c>
      <c r="AU381" s="225" t="s">
        <v>79</v>
      </c>
      <c r="AY381" s="19" t="s">
        <v>122</v>
      </c>
      <c r="BE381" s="226">
        <f>IF(N381="základní",J381,0)</f>
        <v>0</v>
      </c>
      <c r="BF381" s="226">
        <f>IF(N381="snížená",J381,0)</f>
        <v>0</v>
      </c>
      <c r="BG381" s="226">
        <f>IF(N381="zákl. přenesená",J381,0)</f>
        <v>0</v>
      </c>
      <c r="BH381" s="226">
        <f>IF(N381="sníž. přenesená",J381,0)</f>
        <v>0</v>
      </c>
      <c r="BI381" s="226">
        <f>IF(N381="nulová",J381,0)</f>
        <v>0</v>
      </c>
      <c r="BJ381" s="19" t="s">
        <v>77</v>
      </c>
      <c r="BK381" s="226">
        <f>ROUND(I381*H381,2)</f>
        <v>0</v>
      </c>
      <c r="BL381" s="19" t="s">
        <v>147</v>
      </c>
      <c r="BM381" s="225" t="s">
        <v>726</v>
      </c>
    </row>
    <row r="382" spans="1:47" s="2" customFormat="1" ht="12">
      <c r="A382" s="40"/>
      <c r="B382" s="41"/>
      <c r="C382" s="42"/>
      <c r="D382" s="227" t="s">
        <v>132</v>
      </c>
      <c r="E382" s="42"/>
      <c r="F382" s="228" t="s">
        <v>727</v>
      </c>
      <c r="G382" s="42"/>
      <c r="H382" s="42"/>
      <c r="I382" s="229"/>
      <c r="J382" s="42"/>
      <c r="K382" s="42"/>
      <c r="L382" s="46"/>
      <c r="M382" s="230"/>
      <c r="N382" s="231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132</v>
      </c>
      <c r="AU382" s="19" t="s">
        <v>79</v>
      </c>
    </row>
    <row r="383" spans="1:47" s="2" customFormat="1" ht="12">
      <c r="A383" s="40"/>
      <c r="B383" s="41"/>
      <c r="C383" s="42"/>
      <c r="D383" s="232" t="s">
        <v>133</v>
      </c>
      <c r="E383" s="42"/>
      <c r="F383" s="233" t="s">
        <v>728</v>
      </c>
      <c r="G383" s="42"/>
      <c r="H383" s="42"/>
      <c r="I383" s="229"/>
      <c r="J383" s="42"/>
      <c r="K383" s="42"/>
      <c r="L383" s="46"/>
      <c r="M383" s="230"/>
      <c r="N383" s="231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133</v>
      </c>
      <c r="AU383" s="19" t="s">
        <v>79</v>
      </c>
    </row>
    <row r="384" spans="1:51" s="13" customFormat="1" ht="12">
      <c r="A384" s="13"/>
      <c r="B384" s="234"/>
      <c r="C384" s="235"/>
      <c r="D384" s="227" t="s">
        <v>135</v>
      </c>
      <c r="E384" s="236" t="s">
        <v>19</v>
      </c>
      <c r="F384" s="237" t="s">
        <v>729</v>
      </c>
      <c r="G384" s="235"/>
      <c r="H384" s="236" t="s">
        <v>19</v>
      </c>
      <c r="I384" s="238"/>
      <c r="J384" s="235"/>
      <c r="K384" s="235"/>
      <c r="L384" s="239"/>
      <c r="M384" s="240"/>
      <c r="N384" s="241"/>
      <c r="O384" s="241"/>
      <c r="P384" s="241"/>
      <c r="Q384" s="241"/>
      <c r="R384" s="241"/>
      <c r="S384" s="241"/>
      <c r="T384" s="24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3" t="s">
        <v>135</v>
      </c>
      <c r="AU384" s="243" t="s">
        <v>79</v>
      </c>
      <c r="AV384" s="13" t="s">
        <v>77</v>
      </c>
      <c r="AW384" s="13" t="s">
        <v>32</v>
      </c>
      <c r="AX384" s="13" t="s">
        <v>70</v>
      </c>
      <c r="AY384" s="243" t="s">
        <v>122</v>
      </c>
    </row>
    <row r="385" spans="1:51" s="14" customFormat="1" ht="12">
      <c r="A385" s="14"/>
      <c r="B385" s="244"/>
      <c r="C385" s="245"/>
      <c r="D385" s="227" t="s">
        <v>135</v>
      </c>
      <c r="E385" s="246" t="s">
        <v>19</v>
      </c>
      <c r="F385" s="247" t="s">
        <v>730</v>
      </c>
      <c r="G385" s="245"/>
      <c r="H385" s="248">
        <v>28.14</v>
      </c>
      <c r="I385" s="249"/>
      <c r="J385" s="245"/>
      <c r="K385" s="245"/>
      <c r="L385" s="250"/>
      <c r="M385" s="251"/>
      <c r="N385" s="252"/>
      <c r="O385" s="252"/>
      <c r="P385" s="252"/>
      <c r="Q385" s="252"/>
      <c r="R385" s="252"/>
      <c r="S385" s="252"/>
      <c r="T385" s="253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4" t="s">
        <v>135</v>
      </c>
      <c r="AU385" s="254" t="s">
        <v>79</v>
      </c>
      <c r="AV385" s="14" t="s">
        <v>79</v>
      </c>
      <c r="AW385" s="14" t="s">
        <v>32</v>
      </c>
      <c r="AX385" s="14" t="s">
        <v>77</v>
      </c>
      <c r="AY385" s="254" t="s">
        <v>122</v>
      </c>
    </row>
    <row r="386" spans="1:65" s="2" customFormat="1" ht="16.5" customHeight="1">
      <c r="A386" s="40"/>
      <c r="B386" s="41"/>
      <c r="C386" s="214" t="s">
        <v>731</v>
      </c>
      <c r="D386" s="214" t="s">
        <v>125</v>
      </c>
      <c r="E386" s="215" t="s">
        <v>732</v>
      </c>
      <c r="F386" s="216" t="s">
        <v>733</v>
      </c>
      <c r="G386" s="217" t="s">
        <v>411</v>
      </c>
      <c r="H386" s="218">
        <v>15.774</v>
      </c>
      <c r="I386" s="219"/>
      <c r="J386" s="220">
        <f>ROUND(I386*H386,2)</f>
        <v>0</v>
      </c>
      <c r="K386" s="216" t="s">
        <v>129</v>
      </c>
      <c r="L386" s="46"/>
      <c r="M386" s="221" t="s">
        <v>19</v>
      </c>
      <c r="N386" s="222" t="s">
        <v>41</v>
      </c>
      <c r="O386" s="86"/>
      <c r="P386" s="223">
        <f>O386*H386</f>
        <v>0</v>
      </c>
      <c r="Q386" s="223">
        <v>0</v>
      </c>
      <c r="R386" s="223">
        <f>Q386*H386</f>
        <v>0</v>
      </c>
      <c r="S386" s="223">
        <v>0</v>
      </c>
      <c r="T386" s="224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25" t="s">
        <v>147</v>
      </c>
      <c r="AT386" s="225" t="s">
        <v>125</v>
      </c>
      <c r="AU386" s="225" t="s">
        <v>79</v>
      </c>
      <c r="AY386" s="19" t="s">
        <v>122</v>
      </c>
      <c r="BE386" s="226">
        <f>IF(N386="základní",J386,0)</f>
        <v>0</v>
      </c>
      <c r="BF386" s="226">
        <f>IF(N386="snížená",J386,0)</f>
        <v>0</v>
      </c>
      <c r="BG386" s="226">
        <f>IF(N386="zákl. přenesená",J386,0)</f>
        <v>0</v>
      </c>
      <c r="BH386" s="226">
        <f>IF(N386="sníž. přenesená",J386,0)</f>
        <v>0</v>
      </c>
      <c r="BI386" s="226">
        <f>IF(N386="nulová",J386,0)</f>
        <v>0</v>
      </c>
      <c r="BJ386" s="19" t="s">
        <v>77</v>
      </c>
      <c r="BK386" s="226">
        <f>ROUND(I386*H386,2)</f>
        <v>0</v>
      </c>
      <c r="BL386" s="19" t="s">
        <v>147</v>
      </c>
      <c r="BM386" s="225" t="s">
        <v>734</v>
      </c>
    </row>
    <row r="387" spans="1:47" s="2" customFormat="1" ht="12">
      <c r="A387" s="40"/>
      <c r="B387" s="41"/>
      <c r="C387" s="42"/>
      <c r="D387" s="227" t="s">
        <v>132</v>
      </c>
      <c r="E387" s="42"/>
      <c r="F387" s="228" t="s">
        <v>735</v>
      </c>
      <c r="G387" s="42"/>
      <c r="H387" s="42"/>
      <c r="I387" s="229"/>
      <c r="J387" s="42"/>
      <c r="K387" s="42"/>
      <c r="L387" s="46"/>
      <c r="M387" s="230"/>
      <c r="N387" s="231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132</v>
      </c>
      <c r="AU387" s="19" t="s">
        <v>79</v>
      </c>
    </row>
    <row r="388" spans="1:47" s="2" customFormat="1" ht="12">
      <c r="A388" s="40"/>
      <c r="B388" s="41"/>
      <c r="C388" s="42"/>
      <c r="D388" s="232" t="s">
        <v>133</v>
      </c>
      <c r="E388" s="42"/>
      <c r="F388" s="233" t="s">
        <v>736</v>
      </c>
      <c r="G388" s="42"/>
      <c r="H388" s="42"/>
      <c r="I388" s="229"/>
      <c r="J388" s="42"/>
      <c r="K388" s="42"/>
      <c r="L388" s="46"/>
      <c r="M388" s="230"/>
      <c r="N388" s="231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133</v>
      </c>
      <c r="AU388" s="19" t="s">
        <v>79</v>
      </c>
    </row>
    <row r="389" spans="1:51" s="13" customFormat="1" ht="12">
      <c r="A389" s="13"/>
      <c r="B389" s="234"/>
      <c r="C389" s="235"/>
      <c r="D389" s="227" t="s">
        <v>135</v>
      </c>
      <c r="E389" s="236" t="s">
        <v>19</v>
      </c>
      <c r="F389" s="237" t="s">
        <v>692</v>
      </c>
      <c r="G389" s="235"/>
      <c r="H389" s="236" t="s">
        <v>19</v>
      </c>
      <c r="I389" s="238"/>
      <c r="J389" s="235"/>
      <c r="K389" s="235"/>
      <c r="L389" s="239"/>
      <c r="M389" s="240"/>
      <c r="N389" s="241"/>
      <c r="O389" s="241"/>
      <c r="P389" s="241"/>
      <c r="Q389" s="241"/>
      <c r="R389" s="241"/>
      <c r="S389" s="241"/>
      <c r="T389" s="24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3" t="s">
        <v>135</v>
      </c>
      <c r="AU389" s="243" t="s">
        <v>79</v>
      </c>
      <c r="AV389" s="13" t="s">
        <v>77</v>
      </c>
      <c r="AW389" s="13" t="s">
        <v>32</v>
      </c>
      <c r="AX389" s="13" t="s">
        <v>70</v>
      </c>
      <c r="AY389" s="243" t="s">
        <v>122</v>
      </c>
    </row>
    <row r="390" spans="1:51" s="14" customFormat="1" ht="12">
      <c r="A390" s="14"/>
      <c r="B390" s="244"/>
      <c r="C390" s="245"/>
      <c r="D390" s="227" t="s">
        <v>135</v>
      </c>
      <c r="E390" s="246" t="s">
        <v>19</v>
      </c>
      <c r="F390" s="247" t="s">
        <v>737</v>
      </c>
      <c r="G390" s="245"/>
      <c r="H390" s="248">
        <v>15.774</v>
      </c>
      <c r="I390" s="249"/>
      <c r="J390" s="245"/>
      <c r="K390" s="245"/>
      <c r="L390" s="250"/>
      <c r="M390" s="251"/>
      <c r="N390" s="252"/>
      <c r="O390" s="252"/>
      <c r="P390" s="252"/>
      <c r="Q390" s="252"/>
      <c r="R390" s="252"/>
      <c r="S390" s="252"/>
      <c r="T390" s="25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4" t="s">
        <v>135</v>
      </c>
      <c r="AU390" s="254" t="s">
        <v>79</v>
      </c>
      <c r="AV390" s="14" t="s">
        <v>79</v>
      </c>
      <c r="AW390" s="14" t="s">
        <v>32</v>
      </c>
      <c r="AX390" s="14" t="s">
        <v>77</v>
      </c>
      <c r="AY390" s="254" t="s">
        <v>122</v>
      </c>
    </row>
    <row r="391" spans="1:65" s="2" customFormat="1" ht="24.15" customHeight="1">
      <c r="A391" s="40"/>
      <c r="B391" s="41"/>
      <c r="C391" s="214" t="s">
        <v>738</v>
      </c>
      <c r="D391" s="214" t="s">
        <v>125</v>
      </c>
      <c r="E391" s="215" t="s">
        <v>739</v>
      </c>
      <c r="F391" s="216" t="s">
        <v>740</v>
      </c>
      <c r="G391" s="217" t="s">
        <v>225</v>
      </c>
      <c r="H391" s="218">
        <v>75.95</v>
      </c>
      <c r="I391" s="219"/>
      <c r="J391" s="220">
        <f>ROUND(I391*H391,2)</f>
        <v>0</v>
      </c>
      <c r="K391" s="216" t="s">
        <v>129</v>
      </c>
      <c r="L391" s="46"/>
      <c r="M391" s="221" t="s">
        <v>19</v>
      </c>
      <c r="N391" s="222" t="s">
        <v>41</v>
      </c>
      <c r="O391" s="86"/>
      <c r="P391" s="223">
        <f>O391*H391</f>
        <v>0</v>
      </c>
      <c r="Q391" s="223">
        <v>0.00182</v>
      </c>
      <c r="R391" s="223">
        <f>Q391*H391</f>
        <v>0.13822900000000002</v>
      </c>
      <c r="S391" s="223">
        <v>0</v>
      </c>
      <c r="T391" s="224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25" t="s">
        <v>147</v>
      </c>
      <c r="AT391" s="225" t="s">
        <v>125</v>
      </c>
      <c r="AU391" s="225" t="s">
        <v>79</v>
      </c>
      <c r="AY391" s="19" t="s">
        <v>122</v>
      </c>
      <c r="BE391" s="226">
        <f>IF(N391="základní",J391,0)</f>
        <v>0</v>
      </c>
      <c r="BF391" s="226">
        <f>IF(N391="snížená",J391,0)</f>
        <v>0</v>
      </c>
      <c r="BG391" s="226">
        <f>IF(N391="zákl. přenesená",J391,0)</f>
        <v>0</v>
      </c>
      <c r="BH391" s="226">
        <f>IF(N391="sníž. přenesená",J391,0)</f>
        <v>0</v>
      </c>
      <c r="BI391" s="226">
        <f>IF(N391="nulová",J391,0)</f>
        <v>0</v>
      </c>
      <c r="BJ391" s="19" t="s">
        <v>77</v>
      </c>
      <c r="BK391" s="226">
        <f>ROUND(I391*H391,2)</f>
        <v>0</v>
      </c>
      <c r="BL391" s="19" t="s">
        <v>147</v>
      </c>
      <c r="BM391" s="225" t="s">
        <v>741</v>
      </c>
    </row>
    <row r="392" spans="1:47" s="2" customFormat="1" ht="12">
      <c r="A392" s="40"/>
      <c r="B392" s="41"/>
      <c r="C392" s="42"/>
      <c r="D392" s="227" t="s">
        <v>132</v>
      </c>
      <c r="E392" s="42"/>
      <c r="F392" s="228" t="s">
        <v>742</v>
      </c>
      <c r="G392" s="42"/>
      <c r="H392" s="42"/>
      <c r="I392" s="229"/>
      <c r="J392" s="42"/>
      <c r="K392" s="42"/>
      <c r="L392" s="46"/>
      <c r="M392" s="230"/>
      <c r="N392" s="231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132</v>
      </c>
      <c r="AU392" s="19" t="s">
        <v>79</v>
      </c>
    </row>
    <row r="393" spans="1:47" s="2" customFormat="1" ht="12">
      <c r="A393" s="40"/>
      <c r="B393" s="41"/>
      <c r="C393" s="42"/>
      <c r="D393" s="232" t="s">
        <v>133</v>
      </c>
      <c r="E393" s="42"/>
      <c r="F393" s="233" t="s">
        <v>743</v>
      </c>
      <c r="G393" s="42"/>
      <c r="H393" s="42"/>
      <c r="I393" s="229"/>
      <c r="J393" s="42"/>
      <c r="K393" s="42"/>
      <c r="L393" s="46"/>
      <c r="M393" s="230"/>
      <c r="N393" s="231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133</v>
      </c>
      <c r="AU393" s="19" t="s">
        <v>79</v>
      </c>
    </row>
    <row r="394" spans="1:51" s="14" customFormat="1" ht="12">
      <c r="A394" s="14"/>
      <c r="B394" s="244"/>
      <c r="C394" s="245"/>
      <c r="D394" s="227" t="s">
        <v>135</v>
      </c>
      <c r="E394" s="246" t="s">
        <v>19</v>
      </c>
      <c r="F394" s="247" t="s">
        <v>744</v>
      </c>
      <c r="G394" s="245"/>
      <c r="H394" s="248">
        <v>75.95</v>
      </c>
      <c r="I394" s="249"/>
      <c r="J394" s="245"/>
      <c r="K394" s="245"/>
      <c r="L394" s="250"/>
      <c r="M394" s="251"/>
      <c r="N394" s="252"/>
      <c r="O394" s="252"/>
      <c r="P394" s="252"/>
      <c r="Q394" s="252"/>
      <c r="R394" s="252"/>
      <c r="S394" s="252"/>
      <c r="T394" s="25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4" t="s">
        <v>135</v>
      </c>
      <c r="AU394" s="254" t="s">
        <v>79</v>
      </c>
      <c r="AV394" s="14" t="s">
        <v>79</v>
      </c>
      <c r="AW394" s="14" t="s">
        <v>32</v>
      </c>
      <c r="AX394" s="14" t="s">
        <v>77</v>
      </c>
      <c r="AY394" s="254" t="s">
        <v>122</v>
      </c>
    </row>
    <row r="395" spans="1:65" s="2" customFormat="1" ht="24.15" customHeight="1">
      <c r="A395" s="40"/>
      <c r="B395" s="41"/>
      <c r="C395" s="214" t="s">
        <v>745</v>
      </c>
      <c r="D395" s="214" t="s">
        <v>125</v>
      </c>
      <c r="E395" s="215" t="s">
        <v>746</v>
      </c>
      <c r="F395" s="216" t="s">
        <v>747</v>
      </c>
      <c r="G395" s="217" t="s">
        <v>225</v>
      </c>
      <c r="H395" s="218">
        <v>75.95</v>
      </c>
      <c r="I395" s="219"/>
      <c r="J395" s="220">
        <f>ROUND(I395*H395,2)</f>
        <v>0</v>
      </c>
      <c r="K395" s="216" t="s">
        <v>129</v>
      </c>
      <c r="L395" s="46"/>
      <c r="M395" s="221" t="s">
        <v>19</v>
      </c>
      <c r="N395" s="222" t="s">
        <v>41</v>
      </c>
      <c r="O395" s="86"/>
      <c r="P395" s="223">
        <f>O395*H395</f>
        <v>0</v>
      </c>
      <c r="Q395" s="223">
        <v>4E-05</v>
      </c>
      <c r="R395" s="223">
        <f>Q395*H395</f>
        <v>0.0030380000000000003</v>
      </c>
      <c r="S395" s="223">
        <v>0</v>
      </c>
      <c r="T395" s="224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25" t="s">
        <v>147</v>
      </c>
      <c r="AT395" s="225" t="s">
        <v>125</v>
      </c>
      <c r="AU395" s="225" t="s">
        <v>79</v>
      </c>
      <c r="AY395" s="19" t="s">
        <v>122</v>
      </c>
      <c r="BE395" s="226">
        <f>IF(N395="základní",J395,0)</f>
        <v>0</v>
      </c>
      <c r="BF395" s="226">
        <f>IF(N395="snížená",J395,0)</f>
        <v>0</v>
      </c>
      <c r="BG395" s="226">
        <f>IF(N395="zákl. přenesená",J395,0)</f>
        <v>0</v>
      </c>
      <c r="BH395" s="226">
        <f>IF(N395="sníž. přenesená",J395,0)</f>
        <v>0</v>
      </c>
      <c r="BI395" s="226">
        <f>IF(N395="nulová",J395,0)</f>
        <v>0</v>
      </c>
      <c r="BJ395" s="19" t="s">
        <v>77</v>
      </c>
      <c r="BK395" s="226">
        <f>ROUND(I395*H395,2)</f>
        <v>0</v>
      </c>
      <c r="BL395" s="19" t="s">
        <v>147</v>
      </c>
      <c r="BM395" s="225" t="s">
        <v>748</v>
      </c>
    </row>
    <row r="396" spans="1:47" s="2" customFormat="1" ht="12">
      <c r="A396" s="40"/>
      <c r="B396" s="41"/>
      <c r="C396" s="42"/>
      <c r="D396" s="227" t="s">
        <v>132</v>
      </c>
      <c r="E396" s="42"/>
      <c r="F396" s="228" t="s">
        <v>749</v>
      </c>
      <c r="G396" s="42"/>
      <c r="H396" s="42"/>
      <c r="I396" s="229"/>
      <c r="J396" s="42"/>
      <c r="K396" s="42"/>
      <c r="L396" s="46"/>
      <c r="M396" s="230"/>
      <c r="N396" s="231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132</v>
      </c>
      <c r="AU396" s="19" t="s">
        <v>79</v>
      </c>
    </row>
    <row r="397" spans="1:47" s="2" customFormat="1" ht="12">
      <c r="A397" s="40"/>
      <c r="B397" s="41"/>
      <c r="C397" s="42"/>
      <c r="D397" s="232" t="s">
        <v>133</v>
      </c>
      <c r="E397" s="42"/>
      <c r="F397" s="233" t="s">
        <v>750</v>
      </c>
      <c r="G397" s="42"/>
      <c r="H397" s="42"/>
      <c r="I397" s="229"/>
      <c r="J397" s="42"/>
      <c r="K397" s="42"/>
      <c r="L397" s="46"/>
      <c r="M397" s="230"/>
      <c r="N397" s="231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133</v>
      </c>
      <c r="AU397" s="19" t="s">
        <v>79</v>
      </c>
    </row>
    <row r="398" spans="1:65" s="2" customFormat="1" ht="33" customHeight="1">
      <c r="A398" s="40"/>
      <c r="B398" s="41"/>
      <c r="C398" s="214" t="s">
        <v>751</v>
      </c>
      <c r="D398" s="214" t="s">
        <v>125</v>
      </c>
      <c r="E398" s="215" t="s">
        <v>752</v>
      </c>
      <c r="F398" s="216" t="s">
        <v>753</v>
      </c>
      <c r="G398" s="217" t="s">
        <v>225</v>
      </c>
      <c r="H398" s="218">
        <v>66.325</v>
      </c>
      <c r="I398" s="219"/>
      <c r="J398" s="220">
        <f>ROUND(I398*H398,2)</f>
        <v>0</v>
      </c>
      <c r="K398" s="216" t="s">
        <v>129</v>
      </c>
      <c r="L398" s="46"/>
      <c r="M398" s="221" t="s">
        <v>19</v>
      </c>
      <c r="N398" s="222" t="s">
        <v>41</v>
      </c>
      <c r="O398" s="86"/>
      <c r="P398" s="223">
        <f>O398*H398</f>
        <v>0</v>
      </c>
      <c r="Q398" s="223">
        <v>0.00132</v>
      </c>
      <c r="R398" s="223">
        <f>Q398*H398</f>
        <v>0.087549</v>
      </c>
      <c r="S398" s="223">
        <v>0</v>
      </c>
      <c r="T398" s="224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5" t="s">
        <v>147</v>
      </c>
      <c r="AT398" s="225" t="s">
        <v>125</v>
      </c>
      <c r="AU398" s="225" t="s">
        <v>79</v>
      </c>
      <c r="AY398" s="19" t="s">
        <v>122</v>
      </c>
      <c r="BE398" s="226">
        <f>IF(N398="základní",J398,0)</f>
        <v>0</v>
      </c>
      <c r="BF398" s="226">
        <f>IF(N398="snížená",J398,0)</f>
        <v>0</v>
      </c>
      <c r="BG398" s="226">
        <f>IF(N398="zákl. přenesená",J398,0)</f>
        <v>0</v>
      </c>
      <c r="BH398" s="226">
        <f>IF(N398="sníž. přenesená",J398,0)</f>
        <v>0</v>
      </c>
      <c r="BI398" s="226">
        <f>IF(N398="nulová",J398,0)</f>
        <v>0</v>
      </c>
      <c r="BJ398" s="19" t="s">
        <v>77</v>
      </c>
      <c r="BK398" s="226">
        <f>ROUND(I398*H398,2)</f>
        <v>0</v>
      </c>
      <c r="BL398" s="19" t="s">
        <v>147</v>
      </c>
      <c r="BM398" s="225" t="s">
        <v>754</v>
      </c>
    </row>
    <row r="399" spans="1:47" s="2" customFormat="1" ht="12">
      <c r="A399" s="40"/>
      <c r="B399" s="41"/>
      <c r="C399" s="42"/>
      <c r="D399" s="227" t="s">
        <v>132</v>
      </c>
      <c r="E399" s="42"/>
      <c r="F399" s="228" t="s">
        <v>755</v>
      </c>
      <c r="G399" s="42"/>
      <c r="H399" s="42"/>
      <c r="I399" s="229"/>
      <c r="J399" s="42"/>
      <c r="K399" s="42"/>
      <c r="L399" s="46"/>
      <c r="M399" s="230"/>
      <c r="N399" s="231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132</v>
      </c>
      <c r="AU399" s="19" t="s">
        <v>79</v>
      </c>
    </row>
    <row r="400" spans="1:47" s="2" customFormat="1" ht="12">
      <c r="A400" s="40"/>
      <c r="B400" s="41"/>
      <c r="C400" s="42"/>
      <c r="D400" s="232" t="s">
        <v>133</v>
      </c>
      <c r="E400" s="42"/>
      <c r="F400" s="233" t="s">
        <v>756</v>
      </c>
      <c r="G400" s="42"/>
      <c r="H400" s="42"/>
      <c r="I400" s="229"/>
      <c r="J400" s="42"/>
      <c r="K400" s="42"/>
      <c r="L400" s="46"/>
      <c r="M400" s="230"/>
      <c r="N400" s="231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133</v>
      </c>
      <c r="AU400" s="19" t="s">
        <v>79</v>
      </c>
    </row>
    <row r="401" spans="1:51" s="14" customFormat="1" ht="12">
      <c r="A401" s="14"/>
      <c r="B401" s="244"/>
      <c r="C401" s="245"/>
      <c r="D401" s="227" t="s">
        <v>135</v>
      </c>
      <c r="E401" s="246" t="s">
        <v>19</v>
      </c>
      <c r="F401" s="247" t="s">
        <v>757</v>
      </c>
      <c r="G401" s="245"/>
      <c r="H401" s="248">
        <v>66.325</v>
      </c>
      <c r="I401" s="249"/>
      <c r="J401" s="245"/>
      <c r="K401" s="245"/>
      <c r="L401" s="250"/>
      <c r="M401" s="251"/>
      <c r="N401" s="252"/>
      <c r="O401" s="252"/>
      <c r="P401" s="252"/>
      <c r="Q401" s="252"/>
      <c r="R401" s="252"/>
      <c r="S401" s="252"/>
      <c r="T401" s="25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4" t="s">
        <v>135</v>
      </c>
      <c r="AU401" s="254" t="s">
        <v>79</v>
      </c>
      <c r="AV401" s="14" t="s">
        <v>79</v>
      </c>
      <c r="AW401" s="14" t="s">
        <v>32</v>
      </c>
      <c r="AX401" s="14" t="s">
        <v>77</v>
      </c>
      <c r="AY401" s="254" t="s">
        <v>122</v>
      </c>
    </row>
    <row r="402" spans="1:65" s="2" customFormat="1" ht="33" customHeight="1">
      <c r="A402" s="40"/>
      <c r="B402" s="41"/>
      <c r="C402" s="214" t="s">
        <v>758</v>
      </c>
      <c r="D402" s="214" t="s">
        <v>125</v>
      </c>
      <c r="E402" s="215" t="s">
        <v>759</v>
      </c>
      <c r="F402" s="216" t="s">
        <v>760</v>
      </c>
      <c r="G402" s="217" t="s">
        <v>225</v>
      </c>
      <c r="H402" s="218">
        <v>66.325</v>
      </c>
      <c r="I402" s="219"/>
      <c r="J402" s="220">
        <f>ROUND(I402*H402,2)</f>
        <v>0</v>
      </c>
      <c r="K402" s="216" t="s">
        <v>129</v>
      </c>
      <c r="L402" s="46"/>
      <c r="M402" s="221" t="s">
        <v>19</v>
      </c>
      <c r="N402" s="222" t="s">
        <v>41</v>
      </c>
      <c r="O402" s="86"/>
      <c r="P402" s="223">
        <f>O402*H402</f>
        <v>0</v>
      </c>
      <c r="Q402" s="223">
        <v>4E-05</v>
      </c>
      <c r="R402" s="223">
        <f>Q402*H402</f>
        <v>0.0026530000000000004</v>
      </c>
      <c r="S402" s="223">
        <v>0</v>
      </c>
      <c r="T402" s="224">
        <f>S402*H402</f>
        <v>0</v>
      </c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R402" s="225" t="s">
        <v>147</v>
      </c>
      <c r="AT402" s="225" t="s">
        <v>125</v>
      </c>
      <c r="AU402" s="225" t="s">
        <v>79</v>
      </c>
      <c r="AY402" s="19" t="s">
        <v>122</v>
      </c>
      <c r="BE402" s="226">
        <f>IF(N402="základní",J402,0)</f>
        <v>0</v>
      </c>
      <c r="BF402" s="226">
        <f>IF(N402="snížená",J402,0)</f>
        <v>0</v>
      </c>
      <c r="BG402" s="226">
        <f>IF(N402="zákl. přenesená",J402,0)</f>
        <v>0</v>
      </c>
      <c r="BH402" s="226">
        <f>IF(N402="sníž. přenesená",J402,0)</f>
        <v>0</v>
      </c>
      <c r="BI402" s="226">
        <f>IF(N402="nulová",J402,0)</f>
        <v>0</v>
      </c>
      <c r="BJ402" s="19" t="s">
        <v>77</v>
      </c>
      <c r="BK402" s="226">
        <f>ROUND(I402*H402,2)</f>
        <v>0</v>
      </c>
      <c r="BL402" s="19" t="s">
        <v>147</v>
      </c>
      <c r="BM402" s="225" t="s">
        <v>761</v>
      </c>
    </row>
    <row r="403" spans="1:47" s="2" customFormat="1" ht="12">
      <c r="A403" s="40"/>
      <c r="B403" s="41"/>
      <c r="C403" s="42"/>
      <c r="D403" s="227" t="s">
        <v>132</v>
      </c>
      <c r="E403" s="42"/>
      <c r="F403" s="228" t="s">
        <v>762</v>
      </c>
      <c r="G403" s="42"/>
      <c r="H403" s="42"/>
      <c r="I403" s="229"/>
      <c r="J403" s="42"/>
      <c r="K403" s="42"/>
      <c r="L403" s="46"/>
      <c r="M403" s="230"/>
      <c r="N403" s="231"/>
      <c r="O403" s="86"/>
      <c r="P403" s="86"/>
      <c r="Q403" s="86"/>
      <c r="R403" s="86"/>
      <c r="S403" s="86"/>
      <c r="T403" s="87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T403" s="19" t="s">
        <v>132</v>
      </c>
      <c r="AU403" s="19" t="s">
        <v>79</v>
      </c>
    </row>
    <row r="404" spans="1:47" s="2" customFormat="1" ht="12">
      <c r="A404" s="40"/>
      <c r="B404" s="41"/>
      <c r="C404" s="42"/>
      <c r="D404" s="232" t="s">
        <v>133</v>
      </c>
      <c r="E404" s="42"/>
      <c r="F404" s="233" t="s">
        <v>763</v>
      </c>
      <c r="G404" s="42"/>
      <c r="H404" s="42"/>
      <c r="I404" s="229"/>
      <c r="J404" s="42"/>
      <c r="K404" s="42"/>
      <c r="L404" s="46"/>
      <c r="M404" s="230"/>
      <c r="N404" s="231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133</v>
      </c>
      <c r="AU404" s="19" t="s">
        <v>79</v>
      </c>
    </row>
    <row r="405" spans="1:65" s="2" customFormat="1" ht="16.5" customHeight="1">
      <c r="A405" s="40"/>
      <c r="B405" s="41"/>
      <c r="C405" s="214" t="s">
        <v>764</v>
      </c>
      <c r="D405" s="214" t="s">
        <v>125</v>
      </c>
      <c r="E405" s="215" t="s">
        <v>765</v>
      </c>
      <c r="F405" s="216" t="s">
        <v>766</v>
      </c>
      <c r="G405" s="217" t="s">
        <v>289</v>
      </c>
      <c r="H405" s="218">
        <v>6.191</v>
      </c>
      <c r="I405" s="219"/>
      <c r="J405" s="220">
        <f>ROUND(I405*H405,2)</f>
        <v>0</v>
      </c>
      <c r="K405" s="216" t="s">
        <v>129</v>
      </c>
      <c r="L405" s="46"/>
      <c r="M405" s="221" t="s">
        <v>19</v>
      </c>
      <c r="N405" s="222" t="s">
        <v>41</v>
      </c>
      <c r="O405" s="86"/>
      <c r="P405" s="223">
        <f>O405*H405</f>
        <v>0</v>
      </c>
      <c r="Q405" s="223">
        <v>1.03845</v>
      </c>
      <c r="R405" s="223">
        <f>Q405*H405</f>
        <v>6.4290439500000005</v>
      </c>
      <c r="S405" s="223">
        <v>0</v>
      </c>
      <c r="T405" s="224">
        <f>S405*H405</f>
        <v>0</v>
      </c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R405" s="225" t="s">
        <v>147</v>
      </c>
      <c r="AT405" s="225" t="s">
        <v>125</v>
      </c>
      <c r="AU405" s="225" t="s">
        <v>79</v>
      </c>
      <c r="AY405" s="19" t="s">
        <v>122</v>
      </c>
      <c r="BE405" s="226">
        <f>IF(N405="základní",J405,0)</f>
        <v>0</v>
      </c>
      <c r="BF405" s="226">
        <f>IF(N405="snížená",J405,0)</f>
        <v>0</v>
      </c>
      <c r="BG405" s="226">
        <f>IF(N405="zákl. přenesená",J405,0)</f>
        <v>0</v>
      </c>
      <c r="BH405" s="226">
        <f>IF(N405="sníž. přenesená",J405,0)</f>
        <v>0</v>
      </c>
      <c r="BI405" s="226">
        <f>IF(N405="nulová",J405,0)</f>
        <v>0</v>
      </c>
      <c r="BJ405" s="19" t="s">
        <v>77</v>
      </c>
      <c r="BK405" s="226">
        <f>ROUND(I405*H405,2)</f>
        <v>0</v>
      </c>
      <c r="BL405" s="19" t="s">
        <v>147</v>
      </c>
      <c r="BM405" s="225" t="s">
        <v>767</v>
      </c>
    </row>
    <row r="406" spans="1:47" s="2" customFormat="1" ht="12">
      <c r="A406" s="40"/>
      <c r="B406" s="41"/>
      <c r="C406" s="42"/>
      <c r="D406" s="227" t="s">
        <v>132</v>
      </c>
      <c r="E406" s="42"/>
      <c r="F406" s="228" t="s">
        <v>768</v>
      </c>
      <c r="G406" s="42"/>
      <c r="H406" s="42"/>
      <c r="I406" s="229"/>
      <c r="J406" s="42"/>
      <c r="K406" s="42"/>
      <c r="L406" s="46"/>
      <c r="M406" s="230"/>
      <c r="N406" s="231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132</v>
      </c>
      <c r="AU406" s="19" t="s">
        <v>79</v>
      </c>
    </row>
    <row r="407" spans="1:47" s="2" customFormat="1" ht="12">
      <c r="A407" s="40"/>
      <c r="B407" s="41"/>
      <c r="C407" s="42"/>
      <c r="D407" s="232" t="s">
        <v>133</v>
      </c>
      <c r="E407" s="42"/>
      <c r="F407" s="233" t="s">
        <v>769</v>
      </c>
      <c r="G407" s="42"/>
      <c r="H407" s="42"/>
      <c r="I407" s="229"/>
      <c r="J407" s="42"/>
      <c r="K407" s="42"/>
      <c r="L407" s="46"/>
      <c r="M407" s="230"/>
      <c r="N407" s="231"/>
      <c r="O407" s="86"/>
      <c r="P407" s="86"/>
      <c r="Q407" s="86"/>
      <c r="R407" s="86"/>
      <c r="S407" s="86"/>
      <c r="T407" s="87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T407" s="19" t="s">
        <v>133</v>
      </c>
      <c r="AU407" s="19" t="s">
        <v>79</v>
      </c>
    </row>
    <row r="408" spans="1:51" s="14" customFormat="1" ht="12">
      <c r="A408" s="14"/>
      <c r="B408" s="244"/>
      <c r="C408" s="245"/>
      <c r="D408" s="227" t="s">
        <v>135</v>
      </c>
      <c r="E408" s="246" t="s">
        <v>19</v>
      </c>
      <c r="F408" s="247" t="s">
        <v>770</v>
      </c>
      <c r="G408" s="245"/>
      <c r="H408" s="248">
        <v>6.191</v>
      </c>
      <c r="I408" s="249"/>
      <c r="J408" s="245"/>
      <c r="K408" s="245"/>
      <c r="L408" s="250"/>
      <c r="M408" s="251"/>
      <c r="N408" s="252"/>
      <c r="O408" s="252"/>
      <c r="P408" s="252"/>
      <c r="Q408" s="252"/>
      <c r="R408" s="252"/>
      <c r="S408" s="252"/>
      <c r="T408" s="253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4" t="s">
        <v>135</v>
      </c>
      <c r="AU408" s="254" t="s">
        <v>79</v>
      </c>
      <c r="AV408" s="14" t="s">
        <v>79</v>
      </c>
      <c r="AW408" s="14" t="s">
        <v>32</v>
      </c>
      <c r="AX408" s="14" t="s">
        <v>77</v>
      </c>
      <c r="AY408" s="254" t="s">
        <v>122</v>
      </c>
    </row>
    <row r="409" spans="1:65" s="2" customFormat="1" ht="21.75" customHeight="1">
      <c r="A409" s="40"/>
      <c r="B409" s="41"/>
      <c r="C409" s="214" t="s">
        <v>771</v>
      </c>
      <c r="D409" s="214" t="s">
        <v>125</v>
      </c>
      <c r="E409" s="215" t="s">
        <v>772</v>
      </c>
      <c r="F409" s="216" t="s">
        <v>773</v>
      </c>
      <c r="G409" s="217" t="s">
        <v>289</v>
      </c>
      <c r="H409" s="218">
        <v>3.47</v>
      </c>
      <c r="I409" s="219"/>
      <c r="J409" s="220">
        <f>ROUND(I409*H409,2)</f>
        <v>0</v>
      </c>
      <c r="K409" s="216" t="s">
        <v>129</v>
      </c>
      <c r="L409" s="46"/>
      <c r="M409" s="221" t="s">
        <v>19</v>
      </c>
      <c r="N409" s="222" t="s">
        <v>41</v>
      </c>
      <c r="O409" s="86"/>
      <c r="P409" s="223">
        <f>O409*H409</f>
        <v>0</v>
      </c>
      <c r="Q409" s="223">
        <v>1.07653</v>
      </c>
      <c r="R409" s="223">
        <f>Q409*H409</f>
        <v>3.7355591</v>
      </c>
      <c r="S409" s="223">
        <v>0</v>
      </c>
      <c r="T409" s="224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25" t="s">
        <v>147</v>
      </c>
      <c r="AT409" s="225" t="s">
        <v>125</v>
      </c>
      <c r="AU409" s="225" t="s">
        <v>79</v>
      </c>
      <c r="AY409" s="19" t="s">
        <v>122</v>
      </c>
      <c r="BE409" s="226">
        <f>IF(N409="základní",J409,0)</f>
        <v>0</v>
      </c>
      <c r="BF409" s="226">
        <f>IF(N409="snížená",J409,0)</f>
        <v>0</v>
      </c>
      <c r="BG409" s="226">
        <f>IF(N409="zákl. přenesená",J409,0)</f>
        <v>0</v>
      </c>
      <c r="BH409" s="226">
        <f>IF(N409="sníž. přenesená",J409,0)</f>
        <v>0</v>
      </c>
      <c r="BI409" s="226">
        <f>IF(N409="nulová",J409,0)</f>
        <v>0</v>
      </c>
      <c r="BJ409" s="19" t="s">
        <v>77</v>
      </c>
      <c r="BK409" s="226">
        <f>ROUND(I409*H409,2)</f>
        <v>0</v>
      </c>
      <c r="BL409" s="19" t="s">
        <v>147</v>
      </c>
      <c r="BM409" s="225" t="s">
        <v>774</v>
      </c>
    </row>
    <row r="410" spans="1:47" s="2" customFormat="1" ht="12">
      <c r="A410" s="40"/>
      <c r="B410" s="41"/>
      <c r="C410" s="42"/>
      <c r="D410" s="227" t="s">
        <v>132</v>
      </c>
      <c r="E410" s="42"/>
      <c r="F410" s="228" t="s">
        <v>775</v>
      </c>
      <c r="G410" s="42"/>
      <c r="H410" s="42"/>
      <c r="I410" s="229"/>
      <c r="J410" s="42"/>
      <c r="K410" s="42"/>
      <c r="L410" s="46"/>
      <c r="M410" s="230"/>
      <c r="N410" s="231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132</v>
      </c>
      <c r="AU410" s="19" t="s">
        <v>79</v>
      </c>
    </row>
    <row r="411" spans="1:47" s="2" customFormat="1" ht="12">
      <c r="A411" s="40"/>
      <c r="B411" s="41"/>
      <c r="C411" s="42"/>
      <c r="D411" s="232" t="s">
        <v>133</v>
      </c>
      <c r="E411" s="42"/>
      <c r="F411" s="233" t="s">
        <v>776</v>
      </c>
      <c r="G411" s="42"/>
      <c r="H411" s="42"/>
      <c r="I411" s="229"/>
      <c r="J411" s="42"/>
      <c r="K411" s="42"/>
      <c r="L411" s="46"/>
      <c r="M411" s="230"/>
      <c r="N411" s="231"/>
      <c r="O411" s="86"/>
      <c r="P411" s="86"/>
      <c r="Q411" s="86"/>
      <c r="R411" s="86"/>
      <c r="S411" s="86"/>
      <c r="T411" s="87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T411" s="19" t="s">
        <v>133</v>
      </c>
      <c r="AU411" s="19" t="s">
        <v>79</v>
      </c>
    </row>
    <row r="412" spans="1:51" s="14" customFormat="1" ht="12">
      <c r="A412" s="14"/>
      <c r="B412" s="244"/>
      <c r="C412" s="245"/>
      <c r="D412" s="227" t="s">
        <v>135</v>
      </c>
      <c r="E412" s="246" t="s">
        <v>19</v>
      </c>
      <c r="F412" s="247" t="s">
        <v>777</v>
      </c>
      <c r="G412" s="245"/>
      <c r="H412" s="248">
        <v>3.47</v>
      </c>
      <c r="I412" s="249"/>
      <c r="J412" s="245"/>
      <c r="K412" s="245"/>
      <c r="L412" s="250"/>
      <c r="M412" s="251"/>
      <c r="N412" s="252"/>
      <c r="O412" s="252"/>
      <c r="P412" s="252"/>
      <c r="Q412" s="252"/>
      <c r="R412" s="252"/>
      <c r="S412" s="252"/>
      <c r="T412" s="25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4" t="s">
        <v>135</v>
      </c>
      <c r="AU412" s="254" t="s">
        <v>79</v>
      </c>
      <c r="AV412" s="14" t="s">
        <v>79</v>
      </c>
      <c r="AW412" s="14" t="s">
        <v>32</v>
      </c>
      <c r="AX412" s="14" t="s">
        <v>77</v>
      </c>
      <c r="AY412" s="254" t="s">
        <v>122</v>
      </c>
    </row>
    <row r="413" spans="1:65" s="2" customFormat="1" ht="24.15" customHeight="1">
      <c r="A413" s="40"/>
      <c r="B413" s="41"/>
      <c r="C413" s="214" t="s">
        <v>778</v>
      </c>
      <c r="D413" s="214" t="s">
        <v>125</v>
      </c>
      <c r="E413" s="215" t="s">
        <v>779</v>
      </c>
      <c r="F413" s="216" t="s">
        <v>780</v>
      </c>
      <c r="G413" s="217" t="s">
        <v>379</v>
      </c>
      <c r="H413" s="218">
        <v>1.6</v>
      </c>
      <c r="I413" s="219"/>
      <c r="J413" s="220">
        <f>ROUND(I413*H413,2)</f>
        <v>0</v>
      </c>
      <c r="K413" s="216" t="s">
        <v>129</v>
      </c>
      <c r="L413" s="46"/>
      <c r="M413" s="221" t="s">
        <v>19</v>
      </c>
      <c r="N413" s="222" t="s">
        <v>41</v>
      </c>
      <c r="O413" s="86"/>
      <c r="P413" s="223">
        <f>O413*H413</f>
        <v>0</v>
      </c>
      <c r="Q413" s="223">
        <v>0.01331</v>
      </c>
      <c r="R413" s="223">
        <f>Q413*H413</f>
        <v>0.021296000000000002</v>
      </c>
      <c r="S413" s="223">
        <v>0</v>
      </c>
      <c r="T413" s="224">
        <f>S413*H413</f>
        <v>0</v>
      </c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R413" s="225" t="s">
        <v>147</v>
      </c>
      <c r="AT413" s="225" t="s">
        <v>125</v>
      </c>
      <c r="AU413" s="225" t="s">
        <v>79</v>
      </c>
      <c r="AY413" s="19" t="s">
        <v>122</v>
      </c>
      <c r="BE413" s="226">
        <f>IF(N413="základní",J413,0)</f>
        <v>0</v>
      </c>
      <c r="BF413" s="226">
        <f>IF(N413="snížená",J413,0)</f>
        <v>0</v>
      </c>
      <c r="BG413" s="226">
        <f>IF(N413="zákl. přenesená",J413,0)</f>
        <v>0</v>
      </c>
      <c r="BH413" s="226">
        <f>IF(N413="sníž. přenesená",J413,0)</f>
        <v>0</v>
      </c>
      <c r="BI413" s="226">
        <f>IF(N413="nulová",J413,0)</f>
        <v>0</v>
      </c>
      <c r="BJ413" s="19" t="s">
        <v>77</v>
      </c>
      <c r="BK413" s="226">
        <f>ROUND(I413*H413,2)</f>
        <v>0</v>
      </c>
      <c r="BL413" s="19" t="s">
        <v>147</v>
      </c>
      <c r="BM413" s="225" t="s">
        <v>781</v>
      </c>
    </row>
    <row r="414" spans="1:47" s="2" customFormat="1" ht="12">
      <c r="A414" s="40"/>
      <c r="B414" s="41"/>
      <c r="C414" s="42"/>
      <c r="D414" s="227" t="s">
        <v>132</v>
      </c>
      <c r="E414" s="42"/>
      <c r="F414" s="228" t="s">
        <v>782</v>
      </c>
      <c r="G414" s="42"/>
      <c r="H414" s="42"/>
      <c r="I414" s="229"/>
      <c r="J414" s="42"/>
      <c r="K414" s="42"/>
      <c r="L414" s="46"/>
      <c r="M414" s="230"/>
      <c r="N414" s="231"/>
      <c r="O414" s="86"/>
      <c r="P414" s="86"/>
      <c r="Q414" s="86"/>
      <c r="R414" s="86"/>
      <c r="S414" s="86"/>
      <c r="T414" s="87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T414" s="19" t="s">
        <v>132</v>
      </c>
      <c r="AU414" s="19" t="s">
        <v>79</v>
      </c>
    </row>
    <row r="415" spans="1:47" s="2" customFormat="1" ht="12">
      <c r="A415" s="40"/>
      <c r="B415" s="41"/>
      <c r="C415" s="42"/>
      <c r="D415" s="232" t="s">
        <v>133</v>
      </c>
      <c r="E415" s="42"/>
      <c r="F415" s="233" t="s">
        <v>783</v>
      </c>
      <c r="G415" s="42"/>
      <c r="H415" s="42"/>
      <c r="I415" s="229"/>
      <c r="J415" s="42"/>
      <c r="K415" s="42"/>
      <c r="L415" s="46"/>
      <c r="M415" s="230"/>
      <c r="N415" s="231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133</v>
      </c>
      <c r="AU415" s="19" t="s">
        <v>79</v>
      </c>
    </row>
    <row r="416" spans="1:51" s="14" customFormat="1" ht="12">
      <c r="A416" s="14"/>
      <c r="B416" s="244"/>
      <c r="C416" s="245"/>
      <c r="D416" s="227" t="s">
        <v>135</v>
      </c>
      <c r="E416" s="246" t="s">
        <v>19</v>
      </c>
      <c r="F416" s="247" t="s">
        <v>784</v>
      </c>
      <c r="G416" s="245"/>
      <c r="H416" s="248">
        <v>1.6</v>
      </c>
      <c r="I416" s="249"/>
      <c r="J416" s="245"/>
      <c r="K416" s="245"/>
      <c r="L416" s="250"/>
      <c r="M416" s="251"/>
      <c r="N416" s="252"/>
      <c r="O416" s="252"/>
      <c r="P416" s="252"/>
      <c r="Q416" s="252"/>
      <c r="R416" s="252"/>
      <c r="S416" s="252"/>
      <c r="T416" s="25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4" t="s">
        <v>135</v>
      </c>
      <c r="AU416" s="254" t="s">
        <v>79</v>
      </c>
      <c r="AV416" s="14" t="s">
        <v>79</v>
      </c>
      <c r="AW416" s="14" t="s">
        <v>32</v>
      </c>
      <c r="AX416" s="14" t="s">
        <v>77</v>
      </c>
      <c r="AY416" s="254" t="s">
        <v>122</v>
      </c>
    </row>
    <row r="417" spans="1:65" s="2" customFormat="1" ht="16.5" customHeight="1">
      <c r="A417" s="40"/>
      <c r="B417" s="41"/>
      <c r="C417" s="214" t="s">
        <v>785</v>
      </c>
      <c r="D417" s="214" t="s">
        <v>125</v>
      </c>
      <c r="E417" s="215" t="s">
        <v>786</v>
      </c>
      <c r="F417" s="216" t="s">
        <v>19</v>
      </c>
      <c r="G417" s="217" t="s">
        <v>379</v>
      </c>
      <c r="H417" s="218">
        <v>4</v>
      </c>
      <c r="I417" s="219"/>
      <c r="J417" s="220">
        <f>ROUND(I417*H417,2)</f>
        <v>0</v>
      </c>
      <c r="K417" s="216" t="s">
        <v>19</v>
      </c>
      <c r="L417" s="46"/>
      <c r="M417" s="221" t="s">
        <v>19</v>
      </c>
      <c r="N417" s="222" t="s">
        <v>41</v>
      </c>
      <c r="O417" s="86"/>
      <c r="P417" s="223">
        <f>O417*H417</f>
        <v>0</v>
      </c>
      <c r="Q417" s="223">
        <v>0</v>
      </c>
      <c r="R417" s="223">
        <f>Q417*H417</f>
        <v>0</v>
      </c>
      <c r="S417" s="223">
        <v>0</v>
      </c>
      <c r="T417" s="224">
        <f>S417*H417</f>
        <v>0</v>
      </c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R417" s="225" t="s">
        <v>147</v>
      </c>
      <c r="AT417" s="225" t="s">
        <v>125</v>
      </c>
      <c r="AU417" s="225" t="s">
        <v>79</v>
      </c>
      <c r="AY417" s="19" t="s">
        <v>122</v>
      </c>
      <c r="BE417" s="226">
        <f>IF(N417="základní",J417,0)</f>
        <v>0</v>
      </c>
      <c r="BF417" s="226">
        <f>IF(N417="snížená",J417,0)</f>
        <v>0</v>
      </c>
      <c r="BG417" s="226">
        <f>IF(N417="zákl. přenesená",J417,0)</f>
        <v>0</v>
      </c>
      <c r="BH417" s="226">
        <f>IF(N417="sníž. přenesená",J417,0)</f>
        <v>0</v>
      </c>
      <c r="BI417" s="226">
        <f>IF(N417="nulová",J417,0)</f>
        <v>0</v>
      </c>
      <c r="BJ417" s="19" t="s">
        <v>77</v>
      </c>
      <c r="BK417" s="226">
        <f>ROUND(I417*H417,2)</f>
        <v>0</v>
      </c>
      <c r="BL417" s="19" t="s">
        <v>147</v>
      </c>
      <c r="BM417" s="225" t="s">
        <v>787</v>
      </c>
    </row>
    <row r="418" spans="1:47" s="2" customFormat="1" ht="12">
      <c r="A418" s="40"/>
      <c r="B418" s="41"/>
      <c r="C418" s="42"/>
      <c r="D418" s="227" t="s">
        <v>132</v>
      </c>
      <c r="E418" s="42"/>
      <c r="F418" s="228" t="s">
        <v>788</v>
      </c>
      <c r="G418" s="42"/>
      <c r="H418" s="42"/>
      <c r="I418" s="229"/>
      <c r="J418" s="42"/>
      <c r="K418" s="42"/>
      <c r="L418" s="46"/>
      <c r="M418" s="230"/>
      <c r="N418" s="231"/>
      <c r="O418" s="86"/>
      <c r="P418" s="86"/>
      <c r="Q418" s="86"/>
      <c r="R418" s="86"/>
      <c r="S418" s="86"/>
      <c r="T418" s="87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T418" s="19" t="s">
        <v>132</v>
      </c>
      <c r="AU418" s="19" t="s">
        <v>79</v>
      </c>
    </row>
    <row r="419" spans="1:65" s="2" customFormat="1" ht="21.75" customHeight="1">
      <c r="A419" s="40"/>
      <c r="B419" s="41"/>
      <c r="C419" s="214" t="s">
        <v>789</v>
      </c>
      <c r="D419" s="214" t="s">
        <v>125</v>
      </c>
      <c r="E419" s="215" t="s">
        <v>790</v>
      </c>
      <c r="F419" s="216" t="s">
        <v>791</v>
      </c>
      <c r="G419" s="217" t="s">
        <v>379</v>
      </c>
      <c r="H419" s="218">
        <v>1.6</v>
      </c>
      <c r="I419" s="219"/>
      <c r="J419" s="220">
        <f>ROUND(I419*H419,2)</f>
        <v>0</v>
      </c>
      <c r="K419" s="216" t="s">
        <v>129</v>
      </c>
      <c r="L419" s="46"/>
      <c r="M419" s="221" t="s">
        <v>19</v>
      </c>
      <c r="N419" s="222" t="s">
        <v>41</v>
      </c>
      <c r="O419" s="86"/>
      <c r="P419" s="223">
        <f>O419*H419</f>
        <v>0</v>
      </c>
      <c r="Q419" s="223">
        <v>0.00231</v>
      </c>
      <c r="R419" s="223">
        <f>Q419*H419</f>
        <v>0.003696</v>
      </c>
      <c r="S419" s="223">
        <v>0</v>
      </c>
      <c r="T419" s="224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25" t="s">
        <v>147</v>
      </c>
      <c r="AT419" s="225" t="s">
        <v>125</v>
      </c>
      <c r="AU419" s="225" t="s">
        <v>79</v>
      </c>
      <c r="AY419" s="19" t="s">
        <v>122</v>
      </c>
      <c r="BE419" s="226">
        <f>IF(N419="základní",J419,0)</f>
        <v>0</v>
      </c>
      <c r="BF419" s="226">
        <f>IF(N419="snížená",J419,0)</f>
        <v>0</v>
      </c>
      <c r="BG419" s="226">
        <f>IF(N419="zákl. přenesená",J419,0)</f>
        <v>0</v>
      </c>
      <c r="BH419" s="226">
        <f>IF(N419="sníž. přenesená",J419,0)</f>
        <v>0</v>
      </c>
      <c r="BI419" s="226">
        <f>IF(N419="nulová",J419,0)</f>
        <v>0</v>
      </c>
      <c r="BJ419" s="19" t="s">
        <v>77</v>
      </c>
      <c r="BK419" s="226">
        <f>ROUND(I419*H419,2)</f>
        <v>0</v>
      </c>
      <c r="BL419" s="19" t="s">
        <v>147</v>
      </c>
      <c r="BM419" s="225" t="s">
        <v>792</v>
      </c>
    </row>
    <row r="420" spans="1:47" s="2" customFormat="1" ht="12">
      <c r="A420" s="40"/>
      <c r="B420" s="41"/>
      <c r="C420" s="42"/>
      <c r="D420" s="227" t="s">
        <v>132</v>
      </c>
      <c r="E420" s="42"/>
      <c r="F420" s="228" t="s">
        <v>793</v>
      </c>
      <c r="G420" s="42"/>
      <c r="H420" s="42"/>
      <c r="I420" s="229"/>
      <c r="J420" s="42"/>
      <c r="K420" s="42"/>
      <c r="L420" s="46"/>
      <c r="M420" s="230"/>
      <c r="N420" s="231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132</v>
      </c>
      <c r="AU420" s="19" t="s">
        <v>79</v>
      </c>
    </row>
    <row r="421" spans="1:47" s="2" customFormat="1" ht="12">
      <c r="A421" s="40"/>
      <c r="B421" s="41"/>
      <c r="C421" s="42"/>
      <c r="D421" s="232" t="s">
        <v>133</v>
      </c>
      <c r="E421" s="42"/>
      <c r="F421" s="233" t="s">
        <v>794</v>
      </c>
      <c r="G421" s="42"/>
      <c r="H421" s="42"/>
      <c r="I421" s="229"/>
      <c r="J421" s="42"/>
      <c r="K421" s="42"/>
      <c r="L421" s="46"/>
      <c r="M421" s="230"/>
      <c r="N421" s="231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133</v>
      </c>
      <c r="AU421" s="19" t="s">
        <v>79</v>
      </c>
    </row>
    <row r="422" spans="1:51" s="13" customFormat="1" ht="12">
      <c r="A422" s="13"/>
      <c r="B422" s="234"/>
      <c r="C422" s="235"/>
      <c r="D422" s="227" t="s">
        <v>135</v>
      </c>
      <c r="E422" s="236" t="s">
        <v>19</v>
      </c>
      <c r="F422" s="237" t="s">
        <v>795</v>
      </c>
      <c r="G422" s="235"/>
      <c r="H422" s="236" t="s">
        <v>19</v>
      </c>
      <c r="I422" s="238"/>
      <c r="J422" s="235"/>
      <c r="K422" s="235"/>
      <c r="L422" s="239"/>
      <c r="M422" s="240"/>
      <c r="N422" s="241"/>
      <c r="O422" s="241"/>
      <c r="P422" s="241"/>
      <c r="Q422" s="241"/>
      <c r="R422" s="241"/>
      <c r="S422" s="241"/>
      <c r="T422" s="24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3" t="s">
        <v>135</v>
      </c>
      <c r="AU422" s="243" t="s">
        <v>79</v>
      </c>
      <c r="AV422" s="13" t="s">
        <v>77</v>
      </c>
      <c r="AW422" s="13" t="s">
        <v>32</v>
      </c>
      <c r="AX422" s="13" t="s">
        <v>70</v>
      </c>
      <c r="AY422" s="243" t="s">
        <v>122</v>
      </c>
    </row>
    <row r="423" spans="1:51" s="14" customFormat="1" ht="12">
      <c r="A423" s="14"/>
      <c r="B423" s="244"/>
      <c r="C423" s="245"/>
      <c r="D423" s="227" t="s">
        <v>135</v>
      </c>
      <c r="E423" s="246" t="s">
        <v>19</v>
      </c>
      <c r="F423" s="247" t="s">
        <v>796</v>
      </c>
      <c r="G423" s="245"/>
      <c r="H423" s="248">
        <v>1.6</v>
      </c>
      <c r="I423" s="249"/>
      <c r="J423" s="245"/>
      <c r="K423" s="245"/>
      <c r="L423" s="250"/>
      <c r="M423" s="251"/>
      <c r="N423" s="252"/>
      <c r="O423" s="252"/>
      <c r="P423" s="252"/>
      <c r="Q423" s="252"/>
      <c r="R423" s="252"/>
      <c r="S423" s="252"/>
      <c r="T423" s="25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4" t="s">
        <v>135</v>
      </c>
      <c r="AU423" s="254" t="s">
        <v>79</v>
      </c>
      <c r="AV423" s="14" t="s">
        <v>79</v>
      </c>
      <c r="AW423" s="14" t="s">
        <v>32</v>
      </c>
      <c r="AX423" s="14" t="s">
        <v>77</v>
      </c>
      <c r="AY423" s="254" t="s">
        <v>122</v>
      </c>
    </row>
    <row r="424" spans="1:65" s="2" customFormat="1" ht="24.15" customHeight="1">
      <c r="A424" s="40"/>
      <c r="B424" s="41"/>
      <c r="C424" s="214" t="s">
        <v>797</v>
      </c>
      <c r="D424" s="214" t="s">
        <v>125</v>
      </c>
      <c r="E424" s="215" t="s">
        <v>798</v>
      </c>
      <c r="F424" s="216" t="s">
        <v>799</v>
      </c>
      <c r="G424" s="217" t="s">
        <v>225</v>
      </c>
      <c r="H424" s="218">
        <v>40</v>
      </c>
      <c r="I424" s="219"/>
      <c r="J424" s="220">
        <f>ROUND(I424*H424,2)</f>
        <v>0</v>
      </c>
      <c r="K424" s="216" t="s">
        <v>129</v>
      </c>
      <c r="L424" s="46"/>
      <c r="M424" s="221" t="s">
        <v>19</v>
      </c>
      <c r="N424" s="222" t="s">
        <v>41</v>
      </c>
      <c r="O424" s="86"/>
      <c r="P424" s="223">
        <f>O424*H424</f>
        <v>0</v>
      </c>
      <c r="Q424" s="223">
        <v>0.00711</v>
      </c>
      <c r="R424" s="223">
        <f>Q424*H424</f>
        <v>0.2844</v>
      </c>
      <c r="S424" s="223">
        <v>0</v>
      </c>
      <c r="T424" s="224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25" t="s">
        <v>147</v>
      </c>
      <c r="AT424" s="225" t="s">
        <v>125</v>
      </c>
      <c r="AU424" s="225" t="s">
        <v>79</v>
      </c>
      <c r="AY424" s="19" t="s">
        <v>122</v>
      </c>
      <c r="BE424" s="226">
        <f>IF(N424="základní",J424,0)</f>
        <v>0</v>
      </c>
      <c r="BF424" s="226">
        <f>IF(N424="snížená",J424,0)</f>
        <v>0</v>
      </c>
      <c r="BG424" s="226">
        <f>IF(N424="zákl. přenesená",J424,0)</f>
        <v>0</v>
      </c>
      <c r="BH424" s="226">
        <f>IF(N424="sníž. přenesená",J424,0)</f>
        <v>0</v>
      </c>
      <c r="BI424" s="226">
        <f>IF(N424="nulová",J424,0)</f>
        <v>0</v>
      </c>
      <c r="BJ424" s="19" t="s">
        <v>77</v>
      </c>
      <c r="BK424" s="226">
        <f>ROUND(I424*H424,2)</f>
        <v>0</v>
      </c>
      <c r="BL424" s="19" t="s">
        <v>147</v>
      </c>
      <c r="BM424" s="225" t="s">
        <v>800</v>
      </c>
    </row>
    <row r="425" spans="1:47" s="2" customFormat="1" ht="12">
      <c r="A425" s="40"/>
      <c r="B425" s="41"/>
      <c r="C425" s="42"/>
      <c r="D425" s="227" t="s">
        <v>132</v>
      </c>
      <c r="E425" s="42"/>
      <c r="F425" s="228" t="s">
        <v>801</v>
      </c>
      <c r="G425" s="42"/>
      <c r="H425" s="42"/>
      <c r="I425" s="229"/>
      <c r="J425" s="42"/>
      <c r="K425" s="42"/>
      <c r="L425" s="46"/>
      <c r="M425" s="230"/>
      <c r="N425" s="231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132</v>
      </c>
      <c r="AU425" s="19" t="s">
        <v>79</v>
      </c>
    </row>
    <row r="426" spans="1:47" s="2" customFormat="1" ht="12">
      <c r="A426" s="40"/>
      <c r="B426" s="41"/>
      <c r="C426" s="42"/>
      <c r="D426" s="232" t="s">
        <v>133</v>
      </c>
      <c r="E426" s="42"/>
      <c r="F426" s="233" t="s">
        <v>802</v>
      </c>
      <c r="G426" s="42"/>
      <c r="H426" s="42"/>
      <c r="I426" s="229"/>
      <c r="J426" s="42"/>
      <c r="K426" s="42"/>
      <c r="L426" s="46"/>
      <c r="M426" s="230"/>
      <c r="N426" s="231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133</v>
      </c>
      <c r="AU426" s="19" t="s">
        <v>79</v>
      </c>
    </row>
    <row r="427" spans="1:51" s="14" customFormat="1" ht="12">
      <c r="A427" s="14"/>
      <c r="B427" s="244"/>
      <c r="C427" s="245"/>
      <c r="D427" s="227" t="s">
        <v>135</v>
      </c>
      <c r="E427" s="246" t="s">
        <v>19</v>
      </c>
      <c r="F427" s="247" t="s">
        <v>803</v>
      </c>
      <c r="G427" s="245"/>
      <c r="H427" s="248">
        <v>40</v>
      </c>
      <c r="I427" s="249"/>
      <c r="J427" s="245"/>
      <c r="K427" s="245"/>
      <c r="L427" s="250"/>
      <c r="M427" s="251"/>
      <c r="N427" s="252"/>
      <c r="O427" s="252"/>
      <c r="P427" s="252"/>
      <c r="Q427" s="252"/>
      <c r="R427" s="252"/>
      <c r="S427" s="252"/>
      <c r="T427" s="25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4" t="s">
        <v>135</v>
      </c>
      <c r="AU427" s="254" t="s">
        <v>79</v>
      </c>
      <c r="AV427" s="14" t="s">
        <v>79</v>
      </c>
      <c r="AW427" s="14" t="s">
        <v>32</v>
      </c>
      <c r="AX427" s="14" t="s">
        <v>77</v>
      </c>
      <c r="AY427" s="254" t="s">
        <v>122</v>
      </c>
    </row>
    <row r="428" spans="1:65" s="2" customFormat="1" ht="16.5" customHeight="1">
      <c r="A428" s="40"/>
      <c r="B428" s="41"/>
      <c r="C428" s="214" t="s">
        <v>804</v>
      </c>
      <c r="D428" s="214" t="s">
        <v>125</v>
      </c>
      <c r="E428" s="215" t="s">
        <v>805</v>
      </c>
      <c r="F428" s="216" t="s">
        <v>806</v>
      </c>
      <c r="G428" s="217" t="s">
        <v>225</v>
      </c>
      <c r="H428" s="218">
        <v>40</v>
      </c>
      <c r="I428" s="219"/>
      <c r="J428" s="220">
        <f>ROUND(I428*H428,2)</f>
        <v>0</v>
      </c>
      <c r="K428" s="216" t="s">
        <v>129</v>
      </c>
      <c r="L428" s="46"/>
      <c r="M428" s="221" t="s">
        <v>19</v>
      </c>
      <c r="N428" s="222" t="s">
        <v>41</v>
      </c>
      <c r="O428" s="86"/>
      <c r="P428" s="223">
        <f>O428*H428</f>
        <v>0</v>
      </c>
      <c r="Q428" s="223">
        <v>0.07798</v>
      </c>
      <c r="R428" s="223">
        <f>Q428*H428</f>
        <v>3.1191999999999998</v>
      </c>
      <c r="S428" s="223">
        <v>0</v>
      </c>
      <c r="T428" s="224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25" t="s">
        <v>147</v>
      </c>
      <c r="AT428" s="225" t="s">
        <v>125</v>
      </c>
      <c r="AU428" s="225" t="s">
        <v>79</v>
      </c>
      <c r="AY428" s="19" t="s">
        <v>122</v>
      </c>
      <c r="BE428" s="226">
        <f>IF(N428="základní",J428,0)</f>
        <v>0</v>
      </c>
      <c r="BF428" s="226">
        <f>IF(N428="snížená",J428,0)</f>
        <v>0</v>
      </c>
      <c r="BG428" s="226">
        <f>IF(N428="zákl. přenesená",J428,0)</f>
        <v>0</v>
      </c>
      <c r="BH428" s="226">
        <f>IF(N428="sníž. přenesená",J428,0)</f>
        <v>0</v>
      </c>
      <c r="BI428" s="226">
        <f>IF(N428="nulová",J428,0)</f>
        <v>0</v>
      </c>
      <c r="BJ428" s="19" t="s">
        <v>77</v>
      </c>
      <c r="BK428" s="226">
        <f>ROUND(I428*H428,2)</f>
        <v>0</v>
      </c>
      <c r="BL428" s="19" t="s">
        <v>147</v>
      </c>
      <c r="BM428" s="225" t="s">
        <v>807</v>
      </c>
    </row>
    <row r="429" spans="1:47" s="2" customFormat="1" ht="12">
      <c r="A429" s="40"/>
      <c r="B429" s="41"/>
      <c r="C429" s="42"/>
      <c r="D429" s="227" t="s">
        <v>132</v>
      </c>
      <c r="E429" s="42"/>
      <c r="F429" s="228" t="s">
        <v>808</v>
      </c>
      <c r="G429" s="42"/>
      <c r="H429" s="42"/>
      <c r="I429" s="229"/>
      <c r="J429" s="42"/>
      <c r="K429" s="42"/>
      <c r="L429" s="46"/>
      <c r="M429" s="230"/>
      <c r="N429" s="231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132</v>
      </c>
      <c r="AU429" s="19" t="s">
        <v>79</v>
      </c>
    </row>
    <row r="430" spans="1:47" s="2" customFormat="1" ht="12">
      <c r="A430" s="40"/>
      <c r="B430" s="41"/>
      <c r="C430" s="42"/>
      <c r="D430" s="232" t="s">
        <v>133</v>
      </c>
      <c r="E430" s="42"/>
      <c r="F430" s="233" t="s">
        <v>809</v>
      </c>
      <c r="G430" s="42"/>
      <c r="H430" s="42"/>
      <c r="I430" s="229"/>
      <c r="J430" s="42"/>
      <c r="K430" s="42"/>
      <c r="L430" s="46"/>
      <c r="M430" s="230"/>
      <c r="N430" s="231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133</v>
      </c>
      <c r="AU430" s="19" t="s">
        <v>79</v>
      </c>
    </row>
    <row r="431" spans="1:51" s="13" customFormat="1" ht="12">
      <c r="A431" s="13"/>
      <c r="B431" s="234"/>
      <c r="C431" s="235"/>
      <c r="D431" s="227" t="s">
        <v>135</v>
      </c>
      <c r="E431" s="236" t="s">
        <v>19</v>
      </c>
      <c r="F431" s="237" t="s">
        <v>810</v>
      </c>
      <c r="G431" s="235"/>
      <c r="H431" s="236" t="s">
        <v>19</v>
      </c>
      <c r="I431" s="238"/>
      <c r="J431" s="235"/>
      <c r="K431" s="235"/>
      <c r="L431" s="239"/>
      <c r="M431" s="240"/>
      <c r="N431" s="241"/>
      <c r="O431" s="241"/>
      <c r="P431" s="241"/>
      <c r="Q431" s="241"/>
      <c r="R431" s="241"/>
      <c r="S431" s="241"/>
      <c r="T431" s="24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3" t="s">
        <v>135</v>
      </c>
      <c r="AU431" s="243" t="s">
        <v>79</v>
      </c>
      <c r="AV431" s="13" t="s">
        <v>77</v>
      </c>
      <c r="AW431" s="13" t="s">
        <v>32</v>
      </c>
      <c r="AX431" s="13" t="s">
        <v>70</v>
      </c>
      <c r="AY431" s="243" t="s">
        <v>122</v>
      </c>
    </row>
    <row r="432" spans="1:51" s="13" customFormat="1" ht="12">
      <c r="A432" s="13"/>
      <c r="B432" s="234"/>
      <c r="C432" s="235"/>
      <c r="D432" s="227" t="s">
        <v>135</v>
      </c>
      <c r="E432" s="236" t="s">
        <v>19</v>
      </c>
      <c r="F432" s="237" t="s">
        <v>811</v>
      </c>
      <c r="G432" s="235"/>
      <c r="H432" s="236" t="s">
        <v>19</v>
      </c>
      <c r="I432" s="238"/>
      <c r="J432" s="235"/>
      <c r="K432" s="235"/>
      <c r="L432" s="239"/>
      <c r="M432" s="240"/>
      <c r="N432" s="241"/>
      <c r="O432" s="241"/>
      <c r="P432" s="241"/>
      <c r="Q432" s="241"/>
      <c r="R432" s="241"/>
      <c r="S432" s="241"/>
      <c r="T432" s="24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3" t="s">
        <v>135</v>
      </c>
      <c r="AU432" s="243" t="s">
        <v>79</v>
      </c>
      <c r="AV432" s="13" t="s">
        <v>77</v>
      </c>
      <c r="AW432" s="13" t="s">
        <v>32</v>
      </c>
      <c r="AX432" s="13" t="s">
        <v>70</v>
      </c>
      <c r="AY432" s="243" t="s">
        <v>122</v>
      </c>
    </row>
    <row r="433" spans="1:51" s="14" customFormat="1" ht="12">
      <c r="A433" s="14"/>
      <c r="B433" s="244"/>
      <c r="C433" s="245"/>
      <c r="D433" s="227" t="s">
        <v>135</v>
      </c>
      <c r="E433" s="246" t="s">
        <v>19</v>
      </c>
      <c r="F433" s="247" t="s">
        <v>812</v>
      </c>
      <c r="G433" s="245"/>
      <c r="H433" s="248">
        <v>40</v>
      </c>
      <c r="I433" s="249"/>
      <c r="J433" s="245"/>
      <c r="K433" s="245"/>
      <c r="L433" s="250"/>
      <c r="M433" s="251"/>
      <c r="N433" s="252"/>
      <c r="O433" s="252"/>
      <c r="P433" s="252"/>
      <c r="Q433" s="252"/>
      <c r="R433" s="252"/>
      <c r="S433" s="252"/>
      <c r="T433" s="253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4" t="s">
        <v>135</v>
      </c>
      <c r="AU433" s="254" t="s">
        <v>79</v>
      </c>
      <c r="AV433" s="14" t="s">
        <v>79</v>
      </c>
      <c r="AW433" s="14" t="s">
        <v>32</v>
      </c>
      <c r="AX433" s="14" t="s">
        <v>77</v>
      </c>
      <c r="AY433" s="254" t="s">
        <v>122</v>
      </c>
    </row>
    <row r="434" spans="1:65" s="2" customFormat="1" ht="24.15" customHeight="1">
      <c r="A434" s="40"/>
      <c r="B434" s="41"/>
      <c r="C434" s="214" t="s">
        <v>813</v>
      </c>
      <c r="D434" s="214" t="s">
        <v>125</v>
      </c>
      <c r="E434" s="215" t="s">
        <v>814</v>
      </c>
      <c r="F434" s="216" t="s">
        <v>815</v>
      </c>
      <c r="G434" s="217" t="s">
        <v>225</v>
      </c>
      <c r="H434" s="218">
        <v>480</v>
      </c>
      <c r="I434" s="219"/>
      <c r="J434" s="220">
        <f>ROUND(I434*H434,2)</f>
        <v>0</v>
      </c>
      <c r="K434" s="216" t="s">
        <v>129</v>
      </c>
      <c r="L434" s="46"/>
      <c r="M434" s="221" t="s">
        <v>19</v>
      </c>
      <c r="N434" s="222" t="s">
        <v>41</v>
      </c>
      <c r="O434" s="86"/>
      <c r="P434" s="223">
        <f>O434*H434</f>
        <v>0</v>
      </c>
      <c r="Q434" s="223">
        <v>0.02609</v>
      </c>
      <c r="R434" s="223">
        <f>Q434*H434</f>
        <v>12.5232</v>
      </c>
      <c r="S434" s="223">
        <v>0</v>
      </c>
      <c r="T434" s="224">
        <f>S434*H434</f>
        <v>0</v>
      </c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R434" s="225" t="s">
        <v>147</v>
      </c>
      <c r="AT434" s="225" t="s">
        <v>125</v>
      </c>
      <c r="AU434" s="225" t="s">
        <v>79</v>
      </c>
      <c r="AY434" s="19" t="s">
        <v>122</v>
      </c>
      <c r="BE434" s="226">
        <f>IF(N434="základní",J434,0)</f>
        <v>0</v>
      </c>
      <c r="BF434" s="226">
        <f>IF(N434="snížená",J434,0)</f>
        <v>0</v>
      </c>
      <c r="BG434" s="226">
        <f>IF(N434="zákl. přenesená",J434,0)</f>
        <v>0</v>
      </c>
      <c r="BH434" s="226">
        <f>IF(N434="sníž. přenesená",J434,0)</f>
        <v>0</v>
      </c>
      <c r="BI434" s="226">
        <f>IF(N434="nulová",J434,0)</f>
        <v>0</v>
      </c>
      <c r="BJ434" s="19" t="s">
        <v>77</v>
      </c>
      <c r="BK434" s="226">
        <f>ROUND(I434*H434,2)</f>
        <v>0</v>
      </c>
      <c r="BL434" s="19" t="s">
        <v>147</v>
      </c>
      <c r="BM434" s="225" t="s">
        <v>816</v>
      </c>
    </row>
    <row r="435" spans="1:47" s="2" customFormat="1" ht="12">
      <c r="A435" s="40"/>
      <c r="B435" s="41"/>
      <c r="C435" s="42"/>
      <c r="D435" s="227" t="s">
        <v>132</v>
      </c>
      <c r="E435" s="42"/>
      <c r="F435" s="228" t="s">
        <v>817</v>
      </c>
      <c r="G435" s="42"/>
      <c r="H435" s="42"/>
      <c r="I435" s="229"/>
      <c r="J435" s="42"/>
      <c r="K435" s="42"/>
      <c r="L435" s="46"/>
      <c r="M435" s="230"/>
      <c r="N435" s="231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132</v>
      </c>
      <c r="AU435" s="19" t="s">
        <v>79</v>
      </c>
    </row>
    <row r="436" spans="1:47" s="2" customFormat="1" ht="12">
      <c r="A436" s="40"/>
      <c r="B436" s="41"/>
      <c r="C436" s="42"/>
      <c r="D436" s="232" t="s">
        <v>133</v>
      </c>
      <c r="E436" s="42"/>
      <c r="F436" s="233" t="s">
        <v>818</v>
      </c>
      <c r="G436" s="42"/>
      <c r="H436" s="42"/>
      <c r="I436" s="229"/>
      <c r="J436" s="42"/>
      <c r="K436" s="42"/>
      <c r="L436" s="46"/>
      <c r="M436" s="230"/>
      <c r="N436" s="231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133</v>
      </c>
      <c r="AU436" s="19" t="s">
        <v>79</v>
      </c>
    </row>
    <row r="437" spans="1:51" s="13" customFormat="1" ht="12">
      <c r="A437" s="13"/>
      <c r="B437" s="234"/>
      <c r="C437" s="235"/>
      <c r="D437" s="227" t="s">
        <v>135</v>
      </c>
      <c r="E437" s="236" t="s">
        <v>19</v>
      </c>
      <c r="F437" s="237" t="s">
        <v>819</v>
      </c>
      <c r="G437" s="235"/>
      <c r="H437" s="236" t="s">
        <v>19</v>
      </c>
      <c r="I437" s="238"/>
      <c r="J437" s="235"/>
      <c r="K437" s="235"/>
      <c r="L437" s="239"/>
      <c r="M437" s="240"/>
      <c r="N437" s="241"/>
      <c r="O437" s="241"/>
      <c r="P437" s="241"/>
      <c r="Q437" s="241"/>
      <c r="R437" s="241"/>
      <c r="S437" s="241"/>
      <c r="T437" s="24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3" t="s">
        <v>135</v>
      </c>
      <c r="AU437" s="243" t="s">
        <v>79</v>
      </c>
      <c r="AV437" s="13" t="s">
        <v>77</v>
      </c>
      <c r="AW437" s="13" t="s">
        <v>32</v>
      </c>
      <c r="AX437" s="13" t="s">
        <v>70</v>
      </c>
      <c r="AY437" s="243" t="s">
        <v>122</v>
      </c>
    </row>
    <row r="438" spans="1:51" s="14" customFormat="1" ht="12">
      <c r="A438" s="14"/>
      <c r="B438" s="244"/>
      <c r="C438" s="245"/>
      <c r="D438" s="227" t="s">
        <v>135</v>
      </c>
      <c r="E438" s="246" t="s">
        <v>19</v>
      </c>
      <c r="F438" s="247" t="s">
        <v>820</v>
      </c>
      <c r="G438" s="245"/>
      <c r="H438" s="248">
        <v>480</v>
      </c>
      <c r="I438" s="249"/>
      <c r="J438" s="245"/>
      <c r="K438" s="245"/>
      <c r="L438" s="250"/>
      <c r="M438" s="251"/>
      <c r="N438" s="252"/>
      <c r="O438" s="252"/>
      <c r="P438" s="252"/>
      <c r="Q438" s="252"/>
      <c r="R438" s="252"/>
      <c r="S438" s="252"/>
      <c r="T438" s="253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4" t="s">
        <v>135</v>
      </c>
      <c r="AU438" s="254" t="s">
        <v>79</v>
      </c>
      <c r="AV438" s="14" t="s">
        <v>79</v>
      </c>
      <c r="AW438" s="14" t="s">
        <v>32</v>
      </c>
      <c r="AX438" s="14" t="s">
        <v>77</v>
      </c>
      <c r="AY438" s="254" t="s">
        <v>122</v>
      </c>
    </row>
    <row r="439" spans="1:63" s="12" customFormat="1" ht="22.8" customHeight="1">
      <c r="A439" s="12"/>
      <c r="B439" s="198"/>
      <c r="C439" s="199"/>
      <c r="D439" s="200" t="s">
        <v>69</v>
      </c>
      <c r="E439" s="212" t="s">
        <v>147</v>
      </c>
      <c r="F439" s="212" t="s">
        <v>821</v>
      </c>
      <c r="G439" s="199"/>
      <c r="H439" s="199"/>
      <c r="I439" s="202"/>
      <c r="J439" s="213">
        <f>BK439</f>
        <v>0</v>
      </c>
      <c r="K439" s="199"/>
      <c r="L439" s="204"/>
      <c r="M439" s="205"/>
      <c r="N439" s="206"/>
      <c r="O439" s="206"/>
      <c r="P439" s="207">
        <f>SUM(P440:P521)</f>
        <v>0</v>
      </c>
      <c r="Q439" s="206"/>
      <c r="R439" s="207">
        <f>SUM(R440:R521)</f>
        <v>305.57104147999996</v>
      </c>
      <c r="S439" s="206"/>
      <c r="T439" s="208">
        <f>SUM(T440:T521)</f>
        <v>0</v>
      </c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R439" s="209" t="s">
        <v>77</v>
      </c>
      <c r="AT439" s="210" t="s">
        <v>69</v>
      </c>
      <c r="AU439" s="210" t="s">
        <v>77</v>
      </c>
      <c r="AY439" s="209" t="s">
        <v>122</v>
      </c>
      <c r="BK439" s="211">
        <f>SUM(BK440:BK521)</f>
        <v>0</v>
      </c>
    </row>
    <row r="440" spans="1:65" s="2" customFormat="1" ht="21.75" customHeight="1">
      <c r="A440" s="40"/>
      <c r="B440" s="41"/>
      <c r="C440" s="214" t="s">
        <v>822</v>
      </c>
      <c r="D440" s="214" t="s">
        <v>125</v>
      </c>
      <c r="E440" s="215" t="s">
        <v>823</v>
      </c>
      <c r="F440" s="216" t="s">
        <v>824</v>
      </c>
      <c r="G440" s="217" t="s">
        <v>411</v>
      </c>
      <c r="H440" s="218">
        <v>54.269</v>
      </c>
      <c r="I440" s="219"/>
      <c r="J440" s="220">
        <f>ROUND(I440*H440,2)</f>
        <v>0</v>
      </c>
      <c r="K440" s="216" t="s">
        <v>129</v>
      </c>
      <c r="L440" s="46"/>
      <c r="M440" s="221" t="s">
        <v>19</v>
      </c>
      <c r="N440" s="222" t="s">
        <v>41</v>
      </c>
      <c r="O440" s="86"/>
      <c r="P440" s="223">
        <f>O440*H440</f>
        <v>0</v>
      </c>
      <c r="Q440" s="223">
        <v>0</v>
      </c>
      <c r="R440" s="223">
        <f>Q440*H440</f>
        <v>0</v>
      </c>
      <c r="S440" s="223">
        <v>0</v>
      </c>
      <c r="T440" s="224">
        <f>S440*H440</f>
        <v>0</v>
      </c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R440" s="225" t="s">
        <v>147</v>
      </c>
      <c r="AT440" s="225" t="s">
        <v>125</v>
      </c>
      <c r="AU440" s="225" t="s">
        <v>79</v>
      </c>
      <c r="AY440" s="19" t="s">
        <v>122</v>
      </c>
      <c r="BE440" s="226">
        <f>IF(N440="základní",J440,0)</f>
        <v>0</v>
      </c>
      <c r="BF440" s="226">
        <f>IF(N440="snížená",J440,0)</f>
        <v>0</v>
      </c>
      <c r="BG440" s="226">
        <f>IF(N440="zákl. přenesená",J440,0)</f>
        <v>0</v>
      </c>
      <c r="BH440" s="226">
        <f>IF(N440="sníž. přenesená",J440,0)</f>
        <v>0</v>
      </c>
      <c r="BI440" s="226">
        <f>IF(N440="nulová",J440,0)</f>
        <v>0</v>
      </c>
      <c r="BJ440" s="19" t="s">
        <v>77</v>
      </c>
      <c r="BK440" s="226">
        <f>ROUND(I440*H440,2)</f>
        <v>0</v>
      </c>
      <c r="BL440" s="19" t="s">
        <v>147</v>
      </c>
      <c r="BM440" s="225" t="s">
        <v>825</v>
      </c>
    </row>
    <row r="441" spans="1:47" s="2" customFormat="1" ht="12">
      <c r="A441" s="40"/>
      <c r="B441" s="41"/>
      <c r="C441" s="42"/>
      <c r="D441" s="227" t="s">
        <v>132</v>
      </c>
      <c r="E441" s="42"/>
      <c r="F441" s="228" t="s">
        <v>826</v>
      </c>
      <c r="G441" s="42"/>
      <c r="H441" s="42"/>
      <c r="I441" s="229"/>
      <c r="J441" s="42"/>
      <c r="K441" s="42"/>
      <c r="L441" s="46"/>
      <c r="M441" s="230"/>
      <c r="N441" s="231"/>
      <c r="O441" s="86"/>
      <c r="P441" s="86"/>
      <c r="Q441" s="86"/>
      <c r="R441" s="86"/>
      <c r="S441" s="86"/>
      <c r="T441" s="87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T441" s="19" t="s">
        <v>132</v>
      </c>
      <c r="AU441" s="19" t="s">
        <v>79</v>
      </c>
    </row>
    <row r="442" spans="1:47" s="2" customFormat="1" ht="12">
      <c r="A442" s="40"/>
      <c r="B442" s="41"/>
      <c r="C442" s="42"/>
      <c r="D442" s="232" t="s">
        <v>133</v>
      </c>
      <c r="E442" s="42"/>
      <c r="F442" s="233" t="s">
        <v>827</v>
      </c>
      <c r="G442" s="42"/>
      <c r="H442" s="42"/>
      <c r="I442" s="229"/>
      <c r="J442" s="42"/>
      <c r="K442" s="42"/>
      <c r="L442" s="46"/>
      <c r="M442" s="230"/>
      <c r="N442" s="231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133</v>
      </c>
      <c r="AU442" s="19" t="s">
        <v>79</v>
      </c>
    </row>
    <row r="443" spans="1:51" s="13" customFormat="1" ht="12">
      <c r="A443" s="13"/>
      <c r="B443" s="234"/>
      <c r="C443" s="235"/>
      <c r="D443" s="227" t="s">
        <v>135</v>
      </c>
      <c r="E443" s="236" t="s">
        <v>19</v>
      </c>
      <c r="F443" s="237" t="s">
        <v>692</v>
      </c>
      <c r="G443" s="235"/>
      <c r="H443" s="236" t="s">
        <v>19</v>
      </c>
      <c r="I443" s="238"/>
      <c r="J443" s="235"/>
      <c r="K443" s="235"/>
      <c r="L443" s="239"/>
      <c r="M443" s="240"/>
      <c r="N443" s="241"/>
      <c r="O443" s="241"/>
      <c r="P443" s="241"/>
      <c r="Q443" s="241"/>
      <c r="R443" s="241"/>
      <c r="S443" s="241"/>
      <c r="T443" s="24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3" t="s">
        <v>135</v>
      </c>
      <c r="AU443" s="243" t="s">
        <v>79</v>
      </c>
      <c r="AV443" s="13" t="s">
        <v>77</v>
      </c>
      <c r="AW443" s="13" t="s">
        <v>32</v>
      </c>
      <c r="AX443" s="13" t="s">
        <v>70</v>
      </c>
      <c r="AY443" s="243" t="s">
        <v>122</v>
      </c>
    </row>
    <row r="444" spans="1:51" s="14" customFormat="1" ht="12">
      <c r="A444" s="14"/>
      <c r="B444" s="244"/>
      <c r="C444" s="245"/>
      <c r="D444" s="227" t="s">
        <v>135</v>
      </c>
      <c r="E444" s="246" t="s">
        <v>19</v>
      </c>
      <c r="F444" s="247" t="s">
        <v>828</v>
      </c>
      <c r="G444" s="245"/>
      <c r="H444" s="248">
        <v>54.269</v>
      </c>
      <c r="I444" s="249"/>
      <c r="J444" s="245"/>
      <c r="K444" s="245"/>
      <c r="L444" s="250"/>
      <c r="M444" s="251"/>
      <c r="N444" s="252"/>
      <c r="O444" s="252"/>
      <c r="P444" s="252"/>
      <c r="Q444" s="252"/>
      <c r="R444" s="252"/>
      <c r="S444" s="252"/>
      <c r="T444" s="253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4" t="s">
        <v>135</v>
      </c>
      <c r="AU444" s="254" t="s">
        <v>79</v>
      </c>
      <c r="AV444" s="14" t="s">
        <v>79</v>
      </c>
      <c r="AW444" s="14" t="s">
        <v>32</v>
      </c>
      <c r="AX444" s="14" t="s">
        <v>77</v>
      </c>
      <c r="AY444" s="254" t="s">
        <v>122</v>
      </c>
    </row>
    <row r="445" spans="1:65" s="2" customFormat="1" ht="24.15" customHeight="1">
      <c r="A445" s="40"/>
      <c r="B445" s="41"/>
      <c r="C445" s="214" t="s">
        <v>829</v>
      </c>
      <c r="D445" s="214" t="s">
        <v>125</v>
      </c>
      <c r="E445" s="215" t="s">
        <v>830</v>
      </c>
      <c r="F445" s="216" t="s">
        <v>831</v>
      </c>
      <c r="G445" s="217" t="s">
        <v>225</v>
      </c>
      <c r="H445" s="218">
        <v>24.525</v>
      </c>
      <c r="I445" s="219"/>
      <c r="J445" s="220">
        <f>ROUND(I445*H445,2)</f>
        <v>0</v>
      </c>
      <c r="K445" s="216" t="s">
        <v>129</v>
      </c>
      <c r="L445" s="46"/>
      <c r="M445" s="221" t="s">
        <v>19</v>
      </c>
      <c r="N445" s="222" t="s">
        <v>41</v>
      </c>
      <c r="O445" s="86"/>
      <c r="P445" s="223">
        <f>O445*H445</f>
        <v>0</v>
      </c>
      <c r="Q445" s="223">
        <v>0.0075</v>
      </c>
      <c r="R445" s="223">
        <f>Q445*H445</f>
        <v>0.18393749999999998</v>
      </c>
      <c r="S445" s="223">
        <v>0</v>
      </c>
      <c r="T445" s="224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25" t="s">
        <v>147</v>
      </c>
      <c r="AT445" s="225" t="s">
        <v>125</v>
      </c>
      <c r="AU445" s="225" t="s">
        <v>79</v>
      </c>
      <c r="AY445" s="19" t="s">
        <v>122</v>
      </c>
      <c r="BE445" s="226">
        <f>IF(N445="základní",J445,0)</f>
        <v>0</v>
      </c>
      <c r="BF445" s="226">
        <f>IF(N445="snížená",J445,0)</f>
        <v>0</v>
      </c>
      <c r="BG445" s="226">
        <f>IF(N445="zákl. přenesená",J445,0)</f>
        <v>0</v>
      </c>
      <c r="BH445" s="226">
        <f>IF(N445="sníž. přenesená",J445,0)</f>
        <v>0</v>
      </c>
      <c r="BI445" s="226">
        <f>IF(N445="nulová",J445,0)</f>
        <v>0</v>
      </c>
      <c r="BJ445" s="19" t="s">
        <v>77</v>
      </c>
      <c r="BK445" s="226">
        <f>ROUND(I445*H445,2)</f>
        <v>0</v>
      </c>
      <c r="BL445" s="19" t="s">
        <v>147</v>
      </c>
      <c r="BM445" s="225" t="s">
        <v>832</v>
      </c>
    </row>
    <row r="446" spans="1:47" s="2" customFormat="1" ht="12">
      <c r="A446" s="40"/>
      <c r="B446" s="41"/>
      <c r="C446" s="42"/>
      <c r="D446" s="227" t="s">
        <v>132</v>
      </c>
      <c r="E446" s="42"/>
      <c r="F446" s="228" t="s">
        <v>833</v>
      </c>
      <c r="G446" s="42"/>
      <c r="H446" s="42"/>
      <c r="I446" s="229"/>
      <c r="J446" s="42"/>
      <c r="K446" s="42"/>
      <c r="L446" s="46"/>
      <c r="M446" s="230"/>
      <c r="N446" s="231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132</v>
      </c>
      <c r="AU446" s="19" t="s">
        <v>79</v>
      </c>
    </row>
    <row r="447" spans="1:47" s="2" customFormat="1" ht="12">
      <c r="A447" s="40"/>
      <c r="B447" s="41"/>
      <c r="C447" s="42"/>
      <c r="D447" s="232" t="s">
        <v>133</v>
      </c>
      <c r="E447" s="42"/>
      <c r="F447" s="233" t="s">
        <v>834</v>
      </c>
      <c r="G447" s="42"/>
      <c r="H447" s="42"/>
      <c r="I447" s="229"/>
      <c r="J447" s="42"/>
      <c r="K447" s="42"/>
      <c r="L447" s="46"/>
      <c r="M447" s="230"/>
      <c r="N447" s="231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133</v>
      </c>
      <c r="AU447" s="19" t="s">
        <v>79</v>
      </c>
    </row>
    <row r="448" spans="1:51" s="14" customFormat="1" ht="12">
      <c r="A448" s="14"/>
      <c r="B448" s="244"/>
      <c r="C448" s="245"/>
      <c r="D448" s="227" t="s">
        <v>135</v>
      </c>
      <c r="E448" s="246" t="s">
        <v>19</v>
      </c>
      <c r="F448" s="247" t="s">
        <v>835</v>
      </c>
      <c r="G448" s="245"/>
      <c r="H448" s="248">
        <v>24.525</v>
      </c>
      <c r="I448" s="249"/>
      <c r="J448" s="245"/>
      <c r="K448" s="245"/>
      <c r="L448" s="250"/>
      <c r="M448" s="251"/>
      <c r="N448" s="252"/>
      <c r="O448" s="252"/>
      <c r="P448" s="252"/>
      <c r="Q448" s="252"/>
      <c r="R448" s="252"/>
      <c r="S448" s="252"/>
      <c r="T448" s="253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4" t="s">
        <v>135</v>
      </c>
      <c r="AU448" s="254" t="s">
        <v>79</v>
      </c>
      <c r="AV448" s="14" t="s">
        <v>79</v>
      </c>
      <c r="AW448" s="14" t="s">
        <v>32</v>
      </c>
      <c r="AX448" s="14" t="s">
        <v>77</v>
      </c>
      <c r="AY448" s="254" t="s">
        <v>122</v>
      </c>
    </row>
    <row r="449" spans="1:65" s="2" customFormat="1" ht="24.15" customHeight="1">
      <c r="A449" s="40"/>
      <c r="B449" s="41"/>
      <c r="C449" s="214" t="s">
        <v>836</v>
      </c>
      <c r="D449" s="214" t="s">
        <v>125</v>
      </c>
      <c r="E449" s="215" t="s">
        <v>837</v>
      </c>
      <c r="F449" s="216" t="s">
        <v>838</v>
      </c>
      <c r="G449" s="217" t="s">
        <v>225</v>
      </c>
      <c r="H449" s="218">
        <v>24.525</v>
      </c>
      <c r="I449" s="219"/>
      <c r="J449" s="220">
        <f>ROUND(I449*H449,2)</f>
        <v>0</v>
      </c>
      <c r="K449" s="216" t="s">
        <v>129</v>
      </c>
      <c r="L449" s="46"/>
      <c r="M449" s="221" t="s">
        <v>19</v>
      </c>
      <c r="N449" s="222" t="s">
        <v>41</v>
      </c>
      <c r="O449" s="86"/>
      <c r="P449" s="223">
        <f>O449*H449</f>
        <v>0</v>
      </c>
      <c r="Q449" s="223">
        <v>5E-05</v>
      </c>
      <c r="R449" s="223">
        <f>Q449*H449</f>
        <v>0.00122625</v>
      </c>
      <c r="S449" s="223">
        <v>0</v>
      </c>
      <c r="T449" s="224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25" t="s">
        <v>147</v>
      </c>
      <c r="AT449" s="225" t="s">
        <v>125</v>
      </c>
      <c r="AU449" s="225" t="s">
        <v>79</v>
      </c>
      <c r="AY449" s="19" t="s">
        <v>122</v>
      </c>
      <c r="BE449" s="226">
        <f>IF(N449="základní",J449,0)</f>
        <v>0</v>
      </c>
      <c r="BF449" s="226">
        <f>IF(N449="snížená",J449,0)</f>
        <v>0</v>
      </c>
      <c r="BG449" s="226">
        <f>IF(N449="zákl. přenesená",J449,0)</f>
        <v>0</v>
      </c>
      <c r="BH449" s="226">
        <f>IF(N449="sníž. přenesená",J449,0)</f>
        <v>0</v>
      </c>
      <c r="BI449" s="226">
        <f>IF(N449="nulová",J449,0)</f>
        <v>0</v>
      </c>
      <c r="BJ449" s="19" t="s">
        <v>77</v>
      </c>
      <c r="BK449" s="226">
        <f>ROUND(I449*H449,2)</f>
        <v>0</v>
      </c>
      <c r="BL449" s="19" t="s">
        <v>147</v>
      </c>
      <c r="BM449" s="225" t="s">
        <v>839</v>
      </c>
    </row>
    <row r="450" spans="1:47" s="2" customFormat="1" ht="12">
      <c r="A450" s="40"/>
      <c r="B450" s="41"/>
      <c r="C450" s="42"/>
      <c r="D450" s="227" t="s">
        <v>132</v>
      </c>
      <c r="E450" s="42"/>
      <c r="F450" s="228" t="s">
        <v>840</v>
      </c>
      <c r="G450" s="42"/>
      <c r="H450" s="42"/>
      <c r="I450" s="229"/>
      <c r="J450" s="42"/>
      <c r="K450" s="42"/>
      <c r="L450" s="46"/>
      <c r="M450" s="230"/>
      <c r="N450" s="231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132</v>
      </c>
      <c r="AU450" s="19" t="s">
        <v>79</v>
      </c>
    </row>
    <row r="451" spans="1:47" s="2" customFormat="1" ht="12">
      <c r="A451" s="40"/>
      <c r="B451" s="41"/>
      <c r="C451" s="42"/>
      <c r="D451" s="232" t="s">
        <v>133</v>
      </c>
      <c r="E451" s="42"/>
      <c r="F451" s="233" t="s">
        <v>841</v>
      </c>
      <c r="G451" s="42"/>
      <c r="H451" s="42"/>
      <c r="I451" s="229"/>
      <c r="J451" s="42"/>
      <c r="K451" s="42"/>
      <c r="L451" s="46"/>
      <c r="M451" s="230"/>
      <c r="N451" s="231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133</v>
      </c>
      <c r="AU451" s="19" t="s">
        <v>79</v>
      </c>
    </row>
    <row r="452" spans="1:65" s="2" customFormat="1" ht="21.75" customHeight="1">
      <c r="A452" s="40"/>
      <c r="B452" s="41"/>
      <c r="C452" s="214" t="s">
        <v>842</v>
      </c>
      <c r="D452" s="214" t="s">
        <v>125</v>
      </c>
      <c r="E452" s="215" t="s">
        <v>843</v>
      </c>
      <c r="F452" s="216" t="s">
        <v>844</v>
      </c>
      <c r="G452" s="217" t="s">
        <v>289</v>
      </c>
      <c r="H452" s="218">
        <v>11.939</v>
      </c>
      <c r="I452" s="219"/>
      <c r="J452" s="220">
        <f>ROUND(I452*H452,2)</f>
        <v>0</v>
      </c>
      <c r="K452" s="216" t="s">
        <v>129</v>
      </c>
      <c r="L452" s="46"/>
      <c r="M452" s="221" t="s">
        <v>19</v>
      </c>
      <c r="N452" s="222" t="s">
        <v>41</v>
      </c>
      <c r="O452" s="86"/>
      <c r="P452" s="223">
        <f>O452*H452</f>
        <v>0</v>
      </c>
      <c r="Q452" s="223">
        <v>1.04927</v>
      </c>
      <c r="R452" s="223">
        <f>Q452*H452</f>
        <v>12.52723453</v>
      </c>
      <c r="S452" s="223">
        <v>0</v>
      </c>
      <c r="T452" s="224">
        <f>S452*H452</f>
        <v>0</v>
      </c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R452" s="225" t="s">
        <v>147</v>
      </c>
      <c r="AT452" s="225" t="s">
        <v>125</v>
      </c>
      <c r="AU452" s="225" t="s">
        <v>79</v>
      </c>
      <c r="AY452" s="19" t="s">
        <v>122</v>
      </c>
      <c r="BE452" s="226">
        <f>IF(N452="základní",J452,0)</f>
        <v>0</v>
      </c>
      <c r="BF452" s="226">
        <f>IF(N452="snížená",J452,0)</f>
        <v>0</v>
      </c>
      <c r="BG452" s="226">
        <f>IF(N452="zákl. přenesená",J452,0)</f>
        <v>0</v>
      </c>
      <c r="BH452" s="226">
        <f>IF(N452="sníž. přenesená",J452,0)</f>
        <v>0</v>
      </c>
      <c r="BI452" s="226">
        <f>IF(N452="nulová",J452,0)</f>
        <v>0</v>
      </c>
      <c r="BJ452" s="19" t="s">
        <v>77</v>
      </c>
      <c r="BK452" s="226">
        <f>ROUND(I452*H452,2)</f>
        <v>0</v>
      </c>
      <c r="BL452" s="19" t="s">
        <v>147</v>
      </c>
      <c r="BM452" s="225" t="s">
        <v>845</v>
      </c>
    </row>
    <row r="453" spans="1:47" s="2" customFormat="1" ht="12">
      <c r="A453" s="40"/>
      <c r="B453" s="41"/>
      <c r="C453" s="42"/>
      <c r="D453" s="227" t="s">
        <v>132</v>
      </c>
      <c r="E453" s="42"/>
      <c r="F453" s="228" t="s">
        <v>846</v>
      </c>
      <c r="G453" s="42"/>
      <c r="H453" s="42"/>
      <c r="I453" s="229"/>
      <c r="J453" s="42"/>
      <c r="K453" s="42"/>
      <c r="L453" s="46"/>
      <c r="M453" s="230"/>
      <c r="N453" s="231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132</v>
      </c>
      <c r="AU453" s="19" t="s">
        <v>79</v>
      </c>
    </row>
    <row r="454" spans="1:47" s="2" customFormat="1" ht="12">
      <c r="A454" s="40"/>
      <c r="B454" s="41"/>
      <c r="C454" s="42"/>
      <c r="D454" s="232" t="s">
        <v>133</v>
      </c>
      <c r="E454" s="42"/>
      <c r="F454" s="233" t="s">
        <v>847</v>
      </c>
      <c r="G454" s="42"/>
      <c r="H454" s="42"/>
      <c r="I454" s="229"/>
      <c r="J454" s="42"/>
      <c r="K454" s="42"/>
      <c r="L454" s="46"/>
      <c r="M454" s="230"/>
      <c r="N454" s="231"/>
      <c r="O454" s="86"/>
      <c r="P454" s="86"/>
      <c r="Q454" s="86"/>
      <c r="R454" s="86"/>
      <c r="S454" s="86"/>
      <c r="T454" s="87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T454" s="19" t="s">
        <v>133</v>
      </c>
      <c r="AU454" s="19" t="s">
        <v>79</v>
      </c>
    </row>
    <row r="455" spans="1:51" s="14" customFormat="1" ht="12">
      <c r="A455" s="14"/>
      <c r="B455" s="244"/>
      <c r="C455" s="245"/>
      <c r="D455" s="227" t="s">
        <v>135</v>
      </c>
      <c r="E455" s="246" t="s">
        <v>19</v>
      </c>
      <c r="F455" s="247" t="s">
        <v>848</v>
      </c>
      <c r="G455" s="245"/>
      <c r="H455" s="248">
        <v>11.939</v>
      </c>
      <c r="I455" s="249"/>
      <c r="J455" s="245"/>
      <c r="K455" s="245"/>
      <c r="L455" s="250"/>
      <c r="M455" s="251"/>
      <c r="N455" s="252"/>
      <c r="O455" s="252"/>
      <c r="P455" s="252"/>
      <c r="Q455" s="252"/>
      <c r="R455" s="252"/>
      <c r="S455" s="252"/>
      <c r="T455" s="253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4" t="s">
        <v>135</v>
      </c>
      <c r="AU455" s="254" t="s">
        <v>79</v>
      </c>
      <c r="AV455" s="14" t="s">
        <v>79</v>
      </c>
      <c r="AW455" s="14" t="s">
        <v>32</v>
      </c>
      <c r="AX455" s="14" t="s">
        <v>77</v>
      </c>
      <c r="AY455" s="254" t="s">
        <v>122</v>
      </c>
    </row>
    <row r="456" spans="1:65" s="2" customFormat="1" ht="16.5" customHeight="1">
      <c r="A456" s="40"/>
      <c r="B456" s="41"/>
      <c r="C456" s="214" t="s">
        <v>849</v>
      </c>
      <c r="D456" s="214" t="s">
        <v>125</v>
      </c>
      <c r="E456" s="215" t="s">
        <v>850</v>
      </c>
      <c r="F456" s="216" t="s">
        <v>851</v>
      </c>
      <c r="G456" s="217" t="s">
        <v>225</v>
      </c>
      <c r="H456" s="218">
        <v>73.5</v>
      </c>
      <c r="I456" s="219"/>
      <c r="J456" s="220">
        <f>ROUND(I456*H456,2)</f>
        <v>0</v>
      </c>
      <c r="K456" s="216" t="s">
        <v>129</v>
      </c>
      <c r="L456" s="46"/>
      <c r="M456" s="221" t="s">
        <v>19</v>
      </c>
      <c r="N456" s="222" t="s">
        <v>41</v>
      </c>
      <c r="O456" s="86"/>
      <c r="P456" s="223">
        <f>O456*H456</f>
        <v>0</v>
      </c>
      <c r="Q456" s="223">
        <v>0.01087</v>
      </c>
      <c r="R456" s="223">
        <f>Q456*H456</f>
        <v>0.7989449999999999</v>
      </c>
      <c r="S456" s="223">
        <v>0</v>
      </c>
      <c r="T456" s="224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25" t="s">
        <v>147</v>
      </c>
      <c r="AT456" s="225" t="s">
        <v>125</v>
      </c>
      <c r="AU456" s="225" t="s">
        <v>79</v>
      </c>
      <c r="AY456" s="19" t="s">
        <v>122</v>
      </c>
      <c r="BE456" s="226">
        <f>IF(N456="základní",J456,0)</f>
        <v>0</v>
      </c>
      <c r="BF456" s="226">
        <f>IF(N456="snížená",J456,0)</f>
        <v>0</v>
      </c>
      <c r="BG456" s="226">
        <f>IF(N456="zákl. přenesená",J456,0)</f>
        <v>0</v>
      </c>
      <c r="BH456" s="226">
        <f>IF(N456="sníž. přenesená",J456,0)</f>
        <v>0</v>
      </c>
      <c r="BI456" s="226">
        <f>IF(N456="nulová",J456,0)</f>
        <v>0</v>
      </c>
      <c r="BJ456" s="19" t="s">
        <v>77</v>
      </c>
      <c r="BK456" s="226">
        <f>ROUND(I456*H456,2)</f>
        <v>0</v>
      </c>
      <c r="BL456" s="19" t="s">
        <v>147</v>
      </c>
      <c r="BM456" s="225" t="s">
        <v>852</v>
      </c>
    </row>
    <row r="457" spans="1:47" s="2" customFormat="1" ht="12">
      <c r="A457" s="40"/>
      <c r="B457" s="41"/>
      <c r="C457" s="42"/>
      <c r="D457" s="227" t="s">
        <v>132</v>
      </c>
      <c r="E457" s="42"/>
      <c r="F457" s="228" t="s">
        <v>853</v>
      </c>
      <c r="G457" s="42"/>
      <c r="H457" s="42"/>
      <c r="I457" s="229"/>
      <c r="J457" s="42"/>
      <c r="K457" s="42"/>
      <c r="L457" s="46"/>
      <c r="M457" s="230"/>
      <c r="N457" s="231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132</v>
      </c>
      <c r="AU457" s="19" t="s">
        <v>79</v>
      </c>
    </row>
    <row r="458" spans="1:47" s="2" customFormat="1" ht="12">
      <c r="A458" s="40"/>
      <c r="B458" s="41"/>
      <c r="C458" s="42"/>
      <c r="D458" s="232" t="s">
        <v>133</v>
      </c>
      <c r="E458" s="42"/>
      <c r="F458" s="233" t="s">
        <v>854</v>
      </c>
      <c r="G458" s="42"/>
      <c r="H458" s="42"/>
      <c r="I458" s="229"/>
      <c r="J458" s="42"/>
      <c r="K458" s="42"/>
      <c r="L458" s="46"/>
      <c r="M458" s="230"/>
      <c r="N458" s="231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133</v>
      </c>
      <c r="AU458" s="19" t="s">
        <v>79</v>
      </c>
    </row>
    <row r="459" spans="1:51" s="14" customFormat="1" ht="12">
      <c r="A459" s="14"/>
      <c r="B459" s="244"/>
      <c r="C459" s="245"/>
      <c r="D459" s="227" t="s">
        <v>135</v>
      </c>
      <c r="E459" s="246" t="s">
        <v>19</v>
      </c>
      <c r="F459" s="247" t="s">
        <v>855</v>
      </c>
      <c r="G459" s="245"/>
      <c r="H459" s="248">
        <v>73.5</v>
      </c>
      <c r="I459" s="249"/>
      <c r="J459" s="245"/>
      <c r="K459" s="245"/>
      <c r="L459" s="250"/>
      <c r="M459" s="251"/>
      <c r="N459" s="252"/>
      <c r="O459" s="252"/>
      <c r="P459" s="252"/>
      <c r="Q459" s="252"/>
      <c r="R459" s="252"/>
      <c r="S459" s="252"/>
      <c r="T459" s="25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4" t="s">
        <v>135</v>
      </c>
      <c r="AU459" s="254" t="s">
        <v>79</v>
      </c>
      <c r="AV459" s="14" t="s">
        <v>79</v>
      </c>
      <c r="AW459" s="14" t="s">
        <v>32</v>
      </c>
      <c r="AX459" s="14" t="s">
        <v>77</v>
      </c>
      <c r="AY459" s="254" t="s">
        <v>122</v>
      </c>
    </row>
    <row r="460" spans="1:65" s="2" customFormat="1" ht="21.75" customHeight="1">
      <c r="A460" s="40"/>
      <c r="B460" s="41"/>
      <c r="C460" s="214" t="s">
        <v>856</v>
      </c>
      <c r="D460" s="214" t="s">
        <v>125</v>
      </c>
      <c r="E460" s="215" t="s">
        <v>857</v>
      </c>
      <c r="F460" s="216" t="s">
        <v>858</v>
      </c>
      <c r="G460" s="217" t="s">
        <v>225</v>
      </c>
      <c r="H460" s="218">
        <v>73.5</v>
      </c>
      <c r="I460" s="219"/>
      <c r="J460" s="220">
        <f>ROUND(I460*H460,2)</f>
        <v>0</v>
      </c>
      <c r="K460" s="216" t="s">
        <v>129</v>
      </c>
      <c r="L460" s="46"/>
      <c r="M460" s="221" t="s">
        <v>19</v>
      </c>
      <c r="N460" s="222" t="s">
        <v>41</v>
      </c>
      <c r="O460" s="86"/>
      <c r="P460" s="223">
        <f>O460*H460</f>
        <v>0</v>
      </c>
      <c r="Q460" s="223">
        <v>0</v>
      </c>
      <c r="R460" s="223">
        <f>Q460*H460</f>
        <v>0</v>
      </c>
      <c r="S460" s="223">
        <v>0</v>
      </c>
      <c r="T460" s="224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25" t="s">
        <v>147</v>
      </c>
      <c r="AT460" s="225" t="s">
        <v>125</v>
      </c>
      <c r="AU460" s="225" t="s">
        <v>79</v>
      </c>
      <c r="AY460" s="19" t="s">
        <v>122</v>
      </c>
      <c r="BE460" s="226">
        <f>IF(N460="základní",J460,0)</f>
        <v>0</v>
      </c>
      <c r="BF460" s="226">
        <f>IF(N460="snížená",J460,0)</f>
        <v>0</v>
      </c>
      <c r="BG460" s="226">
        <f>IF(N460="zákl. přenesená",J460,0)</f>
        <v>0</v>
      </c>
      <c r="BH460" s="226">
        <f>IF(N460="sníž. přenesená",J460,0)</f>
        <v>0</v>
      </c>
      <c r="BI460" s="226">
        <f>IF(N460="nulová",J460,0)</f>
        <v>0</v>
      </c>
      <c r="BJ460" s="19" t="s">
        <v>77</v>
      </c>
      <c r="BK460" s="226">
        <f>ROUND(I460*H460,2)</f>
        <v>0</v>
      </c>
      <c r="BL460" s="19" t="s">
        <v>147</v>
      </c>
      <c r="BM460" s="225" t="s">
        <v>859</v>
      </c>
    </row>
    <row r="461" spans="1:47" s="2" customFormat="1" ht="12">
      <c r="A461" s="40"/>
      <c r="B461" s="41"/>
      <c r="C461" s="42"/>
      <c r="D461" s="227" t="s">
        <v>132</v>
      </c>
      <c r="E461" s="42"/>
      <c r="F461" s="228" t="s">
        <v>860</v>
      </c>
      <c r="G461" s="42"/>
      <c r="H461" s="42"/>
      <c r="I461" s="229"/>
      <c r="J461" s="42"/>
      <c r="K461" s="42"/>
      <c r="L461" s="46"/>
      <c r="M461" s="230"/>
      <c r="N461" s="231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132</v>
      </c>
      <c r="AU461" s="19" t="s">
        <v>79</v>
      </c>
    </row>
    <row r="462" spans="1:47" s="2" customFormat="1" ht="12">
      <c r="A462" s="40"/>
      <c r="B462" s="41"/>
      <c r="C462" s="42"/>
      <c r="D462" s="232" t="s">
        <v>133</v>
      </c>
      <c r="E462" s="42"/>
      <c r="F462" s="233" t="s">
        <v>861</v>
      </c>
      <c r="G462" s="42"/>
      <c r="H462" s="42"/>
      <c r="I462" s="229"/>
      <c r="J462" s="42"/>
      <c r="K462" s="42"/>
      <c r="L462" s="46"/>
      <c r="M462" s="230"/>
      <c r="N462" s="231"/>
      <c r="O462" s="86"/>
      <c r="P462" s="86"/>
      <c r="Q462" s="86"/>
      <c r="R462" s="86"/>
      <c r="S462" s="86"/>
      <c r="T462" s="87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T462" s="19" t="s">
        <v>133</v>
      </c>
      <c r="AU462" s="19" t="s">
        <v>79</v>
      </c>
    </row>
    <row r="463" spans="1:65" s="2" customFormat="1" ht="24.15" customHeight="1">
      <c r="A463" s="40"/>
      <c r="B463" s="41"/>
      <c r="C463" s="214" t="s">
        <v>862</v>
      </c>
      <c r="D463" s="214" t="s">
        <v>125</v>
      </c>
      <c r="E463" s="215" t="s">
        <v>863</v>
      </c>
      <c r="F463" s="216" t="s">
        <v>864</v>
      </c>
      <c r="G463" s="217" t="s">
        <v>225</v>
      </c>
      <c r="H463" s="218">
        <v>141.65</v>
      </c>
      <c r="I463" s="219"/>
      <c r="J463" s="220">
        <f>ROUND(I463*H463,2)</f>
        <v>0</v>
      </c>
      <c r="K463" s="216" t="s">
        <v>129</v>
      </c>
      <c r="L463" s="46"/>
      <c r="M463" s="221" t="s">
        <v>19</v>
      </c>
      <c r="N463" s="222" t="s">
        <v>41</v>
      </c>
      <c r="O463" s="86"/>
      <c r="P463" s="223">
        <f>O463*H463</f>
        <v>0</v>
      </c>
      <c r="Q463" s="223">
        <v>0</v>
      </c>
      <c r="R463" s="223">
        <f>Q463*H463</f>
        <v>0</v>
      </c>
      <c r="S463" s="223">
        <v>0</v>
      </c>
      <c r="T463" s="224">
        <f>S463*H463</f>
        <v>0</v>
      </c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R463" s="225" t="s">
        <v>147</v>
      </c>
      <c r="AT463" s="225" t="s">
        <v>125</v>
      </c>
      <c r="AU463" s="225" t="s">
        <v>79</v>
      </c>
      <c r="AY463" s="19" t="s">
        <v>122</v>
      </c>
      <c r="BE463" s="226">
        <f>IF(N463="základní",J463,0)</f>
        <v>0</v>
      </c>
      <c r="BF463" s="226">
        <f>IF(N463="snížená",J463,0)</f>
        <v>0</v>
      </c>
      <c r="BG463" s="226">
        <f>IF(N463="zákl. přenesená",J463,0)</f>
        <v>0</v>
      </c>
      <c r="BH463" s="226">
        <f>IF(N463="sníž. přenesená",J463,0)</f>
        <v>0</v>
      </c>
      <c r="BI463" s="226">
        <f>IF(N463="nulová",J463,0)</f>
        <v>0</v>
      </c>
      <c r="BJ463" s="19" t="s">
        <v>77</v>
      </c>
      <c r="BK463" s="226">
        <f>ROUND(I463*H463,2)</f>
        <v>0</v>
      </c>
      <c r="BL463" s="19" t="s">
        <v>147</v>
      </c>
      <c r="BM463" s="225" t="s">
        <v>865</v>
      </c>
    </row>
    <row r="464" spans="1:47" s="2" customFormat="1" ht="12">
      <c r="A464" s="40"/>
      <c r="B464" s="41"/>
      <c r="C464" s="42"/>
      <c r="D464" s="227" t="s">
        <v>132</v>
      </c>
      <c r="E464" s="42"/>
      <c r="F464" s="228" t="s">
        <v>866</v>
      </c>
      <c r="G464" s="42"/>
      <c r="H464" s="42"/>
      <c r="I464" s="229"/>
      <c r="J464" s="42"/>
      <c r="K464" s="42"/>
      <c r="L464" s="46"/>
      <c r="M464" s="230"/>
      <c r="N464" s="231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132</v>
      </c>
      <c r="AU464" s="19" t="s">
        <v>79</v>
      </c>
    </row>
    <row r="465" spans="1:47" s="2" customFormat="1" ht="12">
      <c r="A465" s="40"/>
      <c r="B465" s="41"/>
      <c r="C465" s="42"/>
      <c r="D465" s="232" t="s">
        <v>133</v>
      </c>
      <c r="E465" s="42"/>
      <c r="F465" s="233" t="s">
        <v>867</v>
      </c>
      <c r="G465" s="42"/>
      <c r="H465" s="42"/>
      <c r="I465" s="229"/>
      <c r="J465" s="42"/>
      <c r="K465" s="42"/>
      <c r="L465" s="46"/>
      <c r="M465" s="230"/>
      <c r="N465" s="231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133</v>
      </c>
      <c r="AU465" s="19" t="s">
        <v>79</v>
      </c>
    </row>
    <row r="466" spans="1:51" s="13" customFormat="1" ht="12">
      <c r="A466" s="13"/>
      <c r="B466" s="234"/>
      <c r="C466" s="235"/>
      <c r="D466" s="227" t="s">
        <v>135</v>
      </c>
      <c r="E466" s="236" t="s">
        <v>19</v>
      </c>
      <c r="F466" s="237" t="s">
        <v>868</v>
      </c>
      <c r="G466" s="235"/>
      <c r="H466" s="236" t="s">
        <v>19</v>
      </c>
      <c r="I466" s="238"/>
      <c r="J466" s="235"/>
      <c r="K466" s="235"/>
      <c r="L466" s="239"/>
      <c r="M466" s="240"/>
      <c r="N466" s="241"/>
      <c r="O466" s="241"/>
      <c r="P466" s="241"/>
      <c r="Q466" s="241"/>
      <c r="R466" s="241"/>
      <c r="S466" s="241"/>
      <c r="T466" s="24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3" t="s">
        <v>135</v>
      </c>
      <c r="AU466" s="243" t="s">
        <v>79</v>
      </c>
      <c r="AV466" s="13" t="s">
        <v>77</v>
      </c>
      <c r="AW466" s="13" t="s">
        <v>32</v>
      </c>
      <c r="AX466" s="13" t="s">
        <v>70</v>
      </c>
      <c r="AY466" s="243" t="s">
        <v>122</v>
      </c>
    </row>
    <row r="467" spans="1:51" s="14" customFormat="1" ht="12">
      <c r="A467" s="14"/>
      <c r="B467" s="244"/>
      <c r="C467" s="245"/>
      <c r="D467" s="227" t="s">
        <v>135</v>
      </c>
      <c r="E467" s="246" t="s">
        <v>19</v>
      </c>
      <c r="F467" s="247" t="s">
        <v>869</v>
      </c>
      <c r="G467" s="245"/>
      <c r="H467" s="248">
        <v>122.9</v>
      </c>
      <c r="I467" s="249"/>
      <c r="J467" s="245"/>
      <c r="K467" s="245"/>
      <c r="L467" s="250"/>
      <c r="M467" s="251"/>
      <c r="N467" s="252"/>
      <c r="O467" s="252"/>
      <c r="P467" s="252"/>
      <c r="Q467" s="252"/>
      <c r="R467" s="252"/>
      <c r="S467" s="252"/>
      <c r="T467" s="253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4" t="s">
        <v>135</v>
      </c>
      <c r="AU467" s="254" t="s">
        <v>79</v>
      </c>
      <c r="AV467" s="14" t="s">
        <v>79</v>
      </c>
      <c r="AW467" s="14" t="s">
        <v>32</v>
      </c>
      <c r="AX467" s="14" t="s">
        <v>70</v>
      </c>
      <c r="AY467" s="254" t="s">
        <v>122</v>
      </c>
    </row>
    <row r="468" spans="1:51" s="14" customFormat="1" ht="12">
      <c r="A468" s="14"/>
      <c r="B468" s="244"/>
      <c r="C468" s="245"/>
      <c r="D468" s="227" t="s">
        <v>135</v>
      </c>
      <c r="E468" s="246" t="s">
        <v>19</v>
      </c>
      <c r="F468" s="247" t="s">
        <v>870</v>
      </c>
      <c r="G468" s="245"/>
      <c r="H468" s="248">
        <v>18.75</v>
      </c>
      <c r="I468" s="249"/>
      <c r="J468" s="245"/>
      <c r="K468" s="245"/>
      <c r="L468" s="250"/>
      <c r="M468" s="251"/>
      <c r="N468" s="252"/>
      <c r="O468" s="252"/>
      <c r="P468" s="252"/>
      <c r="Q468" s="252"/>
      <c r="R468" s="252"/>
      <c r="S468" s="252"/>
      <c r="T468" s="253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4" t="s">
        <v>135</v>
      </c>
      <c r="AU468" s="254" t="s">
        <v>79</v>
      </c>
      <c r="AV468" s="14" t="s">
        <v>79</v>
      </c>
      <c r="AW468" s="14" t="s">
        <v>32</v>
      </c>
      <c r="AX468" s="14" t="s">
        <v>70</v>
      </c>
      <c r="AY468" s="254" t="s">
        <v>122</v>
      </c>
    </row>
    <row r="469" spans="1:51" s="15" customFormat="1" ht="12">
      <c r="A469" s="15"/>
      <c r="B469" s="258"/>
      <c r="C469" s="259"/>
      <c r="D469" s="227" t="s">
        <v>135</v>
      </c>
      <c r="E469" s="260" t="s">
        <v>19</v>
      </c>
      <c r="F469" s="261" t="s">
        <v>247</v>
      </c>
      <c r="G469" s="259"/>
      <c r="H469" s="262">
        <v>141.65</v>
      </c>
      <c r="I469" s="263"/>
      <c r="J469" s="259"/>
      <c r="K469" s="259"/>
      <c r="L469" s="264"/>
      <c r="M469" s="265"/>
      <c r="N469" s="266"/>
      <c r="O469" s="266"/>
      <c r="P469" s="266"/>
      <c r="Q469" s="266"/>
      <c r="R469" s="266"/>
      <c r="S469" s="266"/>
      <c r="T469" s="267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T469" s="268" t="s">
        <v>135</v>
      </c>
      <c r="AU469" s="268" t="s">
        <v>79</v>
      </c>
      <c r="AV469" s="15" t="s">
        <v>147</v>
      </c>
      <c r="AW469" s="15" t="s">
        <v>32</v>
      </c>
      <c r="AX469" s="15" t="s">
        <v>77</v>
      </c>
      <c r="AY469" s="268" t="s">
        <v>122</v>
      </c>
    </row>
    <row r="470" spans="1:65" s="2" customFormat="1" ht="24.15" customHeight="1">
      <c r="A470" s="40"/>
      <c r="B470" s="41"/>
      <c r="C470" s="214" t="s">
        <v>871</v>
      </c>
      <c r="D470" s="214" t="s">
        <v>125</v>
      </c>
      <c r="E470" s="215" t="s">
        <v>872</v>
      </c>
      <c r="F470" s="216" t="s">
        <v>873</v>
      </c>
      <c r="G470" s="217" t="s">
        <v>225</v>
      </c>
      <c r="H470" s="218">
        <v>198.84</v>
      </c>
      <c r="I470" s="219"/>
      <c r="J470" s="220">
        <f>ROUND(I470*H470,2)</f>
        <v>0</v>
      </c>
      <c r="K470" s="216" t="s">
        <v>129</v>
      </c>
      <c r="L470" s="46"/>
      <c r="M470" s="221" t="s">
        <v>19</v>
      </c>
      <c r="N470" s="222" t="s">
        <v>41</v>
      </c>
      <c r="O470" s="86"/>
      <c r="P470" s="223">
        <f>O470*H470</f>
        <v>0</v>
      </c>
      <c r="Q470" s="223">
        <v>0</v>
      </c>
      <c r="R470" s="223">
        <f>Q470*H470</f>
        <v>0</v>
      </c>
      <c r="S470" s="223">
        <v>0</v>
      </c>
      <c r="T470" s="224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25" t="s">
        <v>147</v>
      </c>
      <c r="AT470" s="225" t="s">
        <v>125</v>
      </c>
      <c r="AU470" s="225" t="s">
        <v>79</v>
      </c>
      <c r="AY470" s="19" t="s">
        <v>122</v>
      </c>
      <c r="BE470" s="226">
        <f>IF(N470="základní",J470,0)</f>
        <v>0</v>
      </c>
      <c r="BF470" s="226">
        <f>IF(N470="snížená",J470,0)</f>
        <v>0</v>
      </c>
      <c r="BG470" s="226">
        <f>IF(N470="zákl. přenesená",J470,0)</f>
        <v>0</v>
      </c>
      <c r="BH470" s="226">
        <f>IF(N470="sníž. přenesená",J470,0)</f>
        <v>0</v>
      </c>
      <c r="BI470" s="226">
        <f>IF(N470="nulová",J470,0)</f>
        <v>0</v>
      </c>
      <c r="BJ470" s="19" t="s">
        <v>77</v>
      </c>
      <c r="BK470" s="226">
        <f>ROUND(I470*H470,2)</f>
        <v>0</v>
      </c>
      <c r="BL470" s="19" t="s">
        <v>147</v>
      </c>
      <c r="BM470" s="225" t="s">
        <v>874</v>
      </c>
    </row>
    <row r="471" spans="1:47" s="2" customFormat="1" ht="12">
      <c r="A471" s="40"/>
      <c r="B471" s="41"/>
      <c r="C471" s="42"/>
      <c r="D471" s="227" t="s">
        <v>132</v>
      </c>
      <c r="E471" s="42"/>
      <c r="F471" s="228" t="s">
        <v>875</v>
      </c>
      <c r="G471" s="42"/>
      <c r="H471" s="42"/>
      <c r="I471" s="229"/>
      <c r="J471" s="42"/>
      <c r="K471" s="42"/>
      <c r="L471" s="46"/>
      <c r="M471" s="230"/>
      <c r="N471" s="231"/>
      <c r="O471" s="86"/>
      <c r="P471" s="86"/>
      <c r="Q471" s="86"/>
      <c r="R471" s="86"/>
      <c r="S471" s="86"/>
      <c r="T471" s="87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T471" s="19" t="s">
        <v>132</v>
      </c>
      <c r="AU471" s="19" t="s">
        <v>79</v>
      </c>
    </row>
    <row r="472" spans="1:47" s="2" customFormat="1" ht="12">
      <c r="A472" s="40"/>
      <c r="B472" s="41"/>
      <c r="C472" s="42"/>
      <c r="D472" s="232" t="s">
        <v>133</v>
      </c>
      <c r="E472" s="42"/>
      <c r="F472" s="233" t="s">
        <v>876</v>
      </c>
      <c r="G472" s="42"/>
      <c r="H472" s="42"/>
      <c r="I472" s="229"/>
      <c r="J472" s="42"/>
      <c r="K472" s="42"/>
      <c r="L472" s="46"/>
      <c r="M472" s="230"/>
      <c r="N472" s="231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133</v>
      </c>
      <c r="AU472" s="19" t="s">
        <v>79</v>
      </c>
    </row>
    <row r="473" spans="1:51" s="13" customFormat="1" ht="12">
      <c r="A473" s="13"/>
      <c r="B473" s="234"/>
      <c r="C473" s="235"/>
      <c r="D473" s="227" t="s">
        <v>135</v>
      </c>
      <c r="E473" s="236" t="s">
        <v>19</v>
      </c>
      <c r="F473" s="237" t="s">
        <v>877</v>
      </c>
      <c r="G473" s="235"/>
      <c r="H473" s="236" t="s">
        <v>19</v>
      </c>
      <c r="I473" s="238"/>
      <c r="J473" s="235"/>
      <c r="K473" s="235"/>
      <c r="L473" s="239"/>
      <c r="M473" s="240"/>
      <c r="N473" s="241"/>
      <c r="O473" s="241"/>
      <c r="P473" s="241"/>
      <c r="Q473" s="241"/>
      <c r="R473" s="241"/>
      <c r="S473" s="241"/>
      <c r="T473" s="24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3" t="s">
        <v>135</v>
      </c>
      <c r="AU473" s="243" t="s">
        <v>79</v>
      </c>
      <c r="AV473" s="13" t="s">
        <v>77</v>
      </c>
      <c r="AW473" s="13" t="s">
        <v>32</v>
      </c>
      <c r="AX473" s="13" t="s">
        <v>70</v>
      </c>
      <c r="AY473" s="243" t="s">
        <v>122</v>
      </c>
    </row>
    <row r="474" spans="1:51" s="14" customFormat="1" ht="12">
      <c r="A474" s="14"/>
      <c r="B474" s="244"/>
      <c r="C474" s="245"/>
      <c r="D474" s="227" t="s">
        <v>135</v>
      </c>
      <c r="E474" s="246" t="s">
        <v>19</v>
      </c>
      <c r="F474" s="247" t="s">
        <v>878</v>
      </c>
      <c r="G474" s="245"/>
      <c r="H474" s="248">
        <v>197.34</v>
      </c>
      <c r="I474" s="249"/>
      <c r="J474" s="245"/>
      <c r="K474" s="245"/>
      <c r="L474" s="250"/>
      <c r="M474" s="251"/>
      <c r="N474" s="252"/>
      <c r="O474" s="252"/>
      <c r="P474" s="252"/>
      <c r="Q474" s="252"/>
      <c r="R474" s="252"/>
      <c r="S474" s="252"/>
      <c r="T474" s="253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4" t="s">
        <v>135</v>
      </c>
      <c r="AU474" s="254" t="s">
        <v>79</v>
      </c>
      <c r="AV474" s="14" t="s">
        <v>79</v>
      </c>
      <c r="AW474" s="14" t="s">
        <v>32</v>
      </c>
      <c r="AX474" s="14" t="s">
        <v>70</v>
      </c>
      <c r="AY474" s="254" t="s">
        <v>122</v>
      </c>
    </row>
    <row r="475" spans="1:51" s="14" customFormat="1" ht="12">
      <c r="A475" s="14"/>
      <c r="B475" s="244"/>
      <c r="C475" s="245"/>
      <c r="D475" s="227" t="s">
        <v>135</v>
      </c>
      <c r="E475" s="246" t="s">
        <v>19</v>
      </c>
      <c r="F475" s="247" t="s">
        <v>879</v>
      </c>
      <c r="G475" s="245"/>
      <c r="H475" s="248">
        <v>1.5</v>
      </c>
      <c r="I475" s="249"/>
      <c r="J475" s="245"/>
      <c r="K475" s="245"/>
      <c r="L475" s="250"/>
      <c r="M475" s="251"/>
      <c r="N475" s="252"/>
      <c r="O475" s="252"/>
      <c r="P475" s="252"/>
      <c r="Q475" s="252"/>
      <c r="R475" s="252"/>
      <c r="S475" s="252"/>
      <c r="T475" s="253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4" t="s">
        <v>135</v>
      </c>
      <c r="AU475" s="254" t="s">
        <v>79</v>
      </c>
      <c r="AV475" s="14" t="s">
        <v>79</v>
      </c>
      <c r="AW475" s="14" t="s">
        <v>32</v>
      </c>
      <c r="AX475" s="14" t="s">
        <v>70</v>
      </c>
      <c r="AY475" s="254" t="s">
        <v>122</v>
      </c>
    </row>
    <row r="476" spans="1:51" s="15" customFormat="1" ht="12">
      <c r="A476" s="15"/>
      <c r="B476" s="258"/>
      <c r="C476" s="259"/>
      <c r="D476" s="227" t="s">
        <v>135</v>
      </c>
      <c r="E476" s="260" t="s">
        <v>19</v>
      </c>
      <c r="F476" s="261" t="s">
        <v>247</v>
      </c>
      <c r="G476" s="259"/>
      <c r="H476" s="262">
        <v>198.84</v>
      </c>
      <c r="I476" s="263"/>
      <c r="J476" s="259"/>
      <c r="K476" s="259"/>
      <c r="L476" s="264"/>
      <c r="M476" s="265"/>
      <c r="N476" s="266"/>
      <c r="O476" s="266"/>
      <c r="P476" s="266"/>
      <c r="Q476" s="266"/>
      <c r="R476" s="266"/>
      <c r="S476" s="266"/>
      <c r="T476" s="267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68" t="s">
        <v>135</v>
      </c>
      <c r="AU476" s="268" t="s">
        <v>79</v>
      </c>
      <c r="AV476" s="15" t="s">
        <v>147</v>
      </c>
      <c r="AW476" s="15" t="s">
        <v>32</v>
      </c>
      <c r="AX476" s="15" t="s">
        <v>77</v>
      </c>
      <c r="AY476" s="268" t="s">
        <v>122</v>
      </c>
    </row>
    <row r="477" spans="1:65" s="2" customFormat="1" ht="24.15" customHeight="1">
      <c r="A477" s="40"/>
      <c r="B477" s="41"/>
      <c r="C477" s="214" t="s">
        <v>880</v>
      </c>
      <c r="D477" s="214" t="s">
        <v>125</v>
      </c>
      <c r="E477" s="215" t="s">
        <v>881</v>
      </c>
      <c r="F477" s="216" t="s">
        <v>882</v>
      </c>
      <c r="G477" s="217" t="s">
        <v>225</v>
      </c>
      <c r="H477" s="218">
        <v>1.59</v>
      </c>
      <c r="I477" s="219"/>
      <c r="J477" s="220">
        <f>ROUND(I477*H477,2)</f>
        <v>0</v>
      </c>
      <c r="K477" s="216" t="s">
        <v>129</v>
      </c>
      <c r="L477" s="46"/>
      <c r="M477" s="221" t="s">
        <v>19</v>
      </c>
      <c r="N477" s="222" t="s">
        <v>41</v>
      </c>
      <c r="O477" s="86"/>
      <c r="P477" s="223">
        <f>O477*H477</f>
        <v>0</v>
      </c>
      <c r="Q477" s="223">
        <v>0.05305</v>
      </c>
      <c r="R477" s="223">
        <f>Q477*H477</f>
        <v>0.08434950000000001</v>
      </c>
      <c r="S477" s="223">
        <v>0</v>
      </c>
      <c r="T477" s="224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25" t="s">
        <v>147</v>
      </c>
      <c r="AT477" s="225" t="s">
        <v>125</v>
      </c>
      <c r="AU477" s="225" t="s">
        <v>79</v>
      </c>
      <c r="AY477" s="19" t="s">
        <v>122</v>
      </c>
      <c r="BE477" s="226">
        <f>IF(N477="základní",J477,0)</f>
        <v>0</v>
      </c>
      <c r="BF477" s="226">
        <f>IF(N477="snížená",J477,0)</f>
        <v>0</v>
      </c>
      <c r="BG477" s="226">
        <f>IF(N477="zákl. přenesená",J477,0)</f>
        <v>0</v>
      </c>
      <c r="BH477" s="226">
        <f>IF(N477="sníž. přenesená",J477,0)</f>
        <v>0</v>
      </c>
      <c r="BI477" s="226">
        <f>IF(N477="nulová",J477,0)</f>
        <v>0</v>
      </c>
      <c r="BJ477" s="19" t="s">
        <v>77</v>
      </c>
      <c r="BK477" s="226">
        <f>ROUND(I477*H477,2)</f>
        <v>0</v>
      </c>
      <c r="BL477" s="19" t="s">
        <v>147</v>
      </c>
      <c r="BM477" s="225" t="s">
        <v>883</v>
      </c>
    </row>
    <row r="478" spans="1:47" s="2" customFormat="1" ht="12">
      <c r="A478" s="40"/>
      <c r="B478" s="41"/>
      <c r="C478" s="42"/>
      <c r="D478" s="227" t="s">
        <v>132</v>
      </c>
      <c r="E478" s="42"/>
      <c r="F478" s="228" t="s">
        <v>884</v>
      </c>
      <c r="G478" s="42"/>
      <c r="H478" s="42"/>
      <c r="I478" s="229"/>
      <c r="J478" s="42"/>
      <c r="K478" s="42"/>
      <c r="L478" s="46"/>
      <c r="M478" s="230"/>
      <c r="N478" s="231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132</v>
      </c>
      <c r="AU478" s="19" t="s">
        <v>79</v>
      </c>
    </row>
    <row r="479" spans="1:47" s="2" customFormat="1" ht="12">
      <c r="A479" s="40"/>
      <c r="B479" s="41"/>
      <c r="C479" s="42"/>
      <c r="D479" s="232" t="s">
        <v>133</v>
      </c>
      <c r="E479" s="42"/>
      <c r="F479" s="233" t="s">
        <v>885</v>
      </c>
      <c r="G479" s="42"/>
      <c r="H479" s="42"/>
      <c r="I479" s="229"/>
      <c r="J479" s="42"/>
      <c r="K479" s="42"/>
      <c r="L479" s="46"/>
      <c r="M479" s="230"/>
      <c r="N479" s="231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133</v>
      </c>
      <c r="AU479" s="19" t="s">
        <v>79</v>
      </c>
    </row>
    <row r="480" spans="1:51" s="14" customFormat="1" ht="12">
      <c r="A480" s="14"/>
      <c r="B480" s="244"/>
      <c r="C480" s="245"/>
      <c r="D480" s="227" t="s">
        <v>135</v>
      </c>
      <c r="E480" s="246" t="s">
        <v>19</v>
      </c>
      <c r="F480" s="247" t="s">
        <v>886</v>
      </c>
      <c r="G480" s="245"/>
      <c r="H480" s="248">
        <v>1.35</v>
      </c>
      <c r="I480" s="249"/>
      <c r="J480" s="245"/>
      <c r="K480" s="245"/>
      <c r="L480" s="250"/>
      <c r="M480" s="251"/>
      <c r="N480" s="252"/>
      <c r="O480" s="252"/>
      <c r="P480" s="252"/>
      <c r="Q480" s="252"/>
      <c r="R480" s="252"/>
      <c r="S480" s="252"/>
      <c r="T480" s="253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4" t="s">
        <v>135</v>
      </c>
      <c r="AU480" s="254" t="s">
        <v>79</v>
      </c>
      <c r="AV480" s="14" t="s">
        <v>79</v>
      </c>
      <c r="AW480" s="14" t="s">
        <v>32</v>
      </c>
      <c r="AX480" s="14" t="s">
        <v>70</v>
      </c>
      <c r="AY480" s="254" t="s">
        <v>122</v>
      </c>
    </row>
    <row r="481" spans="1:51" s="14" customFormat="1" ht="12">
      <c r="A481" s="14"/>
      <c r="B481" s="244"/>
      <c r="C481" s="245"/>
      <c r="D481" s="227" t="s">
        <v>135</v>
      </c>
      <c r="E481" s="246" t="s">
        <v>19</v>
      </c>
      <c r="F481" s="247" t="s">
        <v>887</v>
      </c>
      <c r="G481" s="245"/>
      <c r="H481" s="248">
        <v>0.24</v>
      </c>
      <c r="I481" s="249"/>
      <c r="J481" s="245"/>
      <c r="K481" s="245"/>
      <c r="L481" s="250"/>
      <c r="M481" s="251"/>
      <c r="N481" s="252"/>
      <c r="O481" s="252"/>
      <c r="P481" s="252"/>
      <c r="Q481" s="252"/>
      <c r="R481" s="252"/>
      <c r="S481" s="252"/>
      <c r="T481" s="253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4" t="s">
        <v>135</v>
      </c>
      <c r="AU481" s="254" t="s">
        <v>79</v>
      </c>
      <c r="AV481" s="14" t="s">
        <v>79</v>
      </c>
      <c r="AW481" s="14" t="s">
        <v>32</v>
      </c>
      <c r="AX481" s="14" t="s">
        <v>70</v>
      </c>
      <c r="AY481" s="254" t="s">
        <v>122</v>
      </c>
    </row>
    <row r="482" spans="1:51" s="15" customFormat="1" ht="12">
      <c r="A482" s="15"/>
      <c r="B482" s="258"/>
      <c r="C482" s="259"/>
      <c r="D482" s="227" t="s">
        <v>135</v>
      </c>
      <c r="E482" s="260" t="s">
        <v>19</v>
      </c>
      <c r="F482" s="261" t="s">
        <v>247</v>
      </c>
      <c r="G482" s="259"/>
      <c r="H482" s="262">
        <v>1.59</v>
      </c>
      <c r="I482" s="263"/>
      <c r="J482" s="259"/>
      <c r="K482" s="259"/>
      <c r="L482" s="264"/>
      <c r="M482" s="265"/>
      <c r="N482" s="266"/>
      <c r="O482" s="266"/>
      <c r="P482" s="266"/>
      <c r="Q482" s="266"/>
      <c r="R482" s="266"/>
      <c r="S482" s="266"/>
      <c r="T482" s="267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68" t="s">
        <v>135</v>
      </c>
      <c r="AU482" s="268" t="s">
        <v>79</v>
      </c>
      <c r="AV482" s="15" t="s">
        <v>147</v>
      </c>
      <c r="AW482" s="15" t="s">
        <v>32</v>
      </c>
      <c r="AX482" s="15" t="s">
        <v>77</v>
      </c>
      <c r="AY482" s="268" t="s">
        <v>122</v>
      </c>
    </row>
    <row r="483" spans="1:65" s="2" customFormat="1" ht="24.15" customHeight="1">
      <c r="A483" s="40"/>
      <c r="B483" s="41"/>
      <c r="C483" s="214" t="s">
        <v>888</v>
      </c>
      <c r="D483" s="214" t="s">
        <v>125</v>
      </c>
      <c r="E483" s="215" t="s">
        <v>889</v>
      </c>
      <c r="F483" s="216" t="s">
        <v>890</v>
      </c>
      <c r="G483" s="217" t="s">
        <v>225</v>
      </c>
      <c r="H483" s="218">
        <v>1.99</v>
      </c>
      <c r="I483" s="219"/>
      <c r="J483" s="220">
        <f>ROUND(I483*H483,2)</f>
        <v>0</v>
      </c>
      <c r="K483" s="216" t="s">
        <v>129</v>
      </c>
      <c r="L483" s="46"/>
      <c r="M483" s="221" t="s">
        <v>19</v>
      </c>
      <c r="N483" s="222" t="s">
        <v>41</v>
      </c>
      <c r="O483" s="86"/>
      <c r="P483" s="223">
        <f>O483*H483</f>
        <v>0</v>
      </c>
      <c r="Q483" s="223">
        <v>0.05305</v>
      </c>
      <c r="R483" s="223">
        <f>Q483*H483</f>
        <v>0.1055695</v>
      </c>
      <c r="S483" s="223">
        <v>0</v>
      </c>
      <c r="T483" s="224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25" t="s">
        <v>147</v>
      </c>
      <c r="AT483" s="225" t="s">
        <v>125</v>
      </c>
      <c r="AU483" s="225" t="s">
        <v>79</v>
      </c>
      <c r="AY483" s="19" t="s">
        <v>122</v>
      </c>
      <c r="BE483" s="226">
        <f>IF(N483="základní",J483,0)</f>
        <v>0</v>
      </c>
      <c r="BF483" s="226">
        <f>IF(N483="snížená",J483,0)</f>
        <v>0</v>
      </c>
      <c r="BG483" s="226">
        <f>IF(N483="zákl. přenesená",J483,0)</f>
        <v>0</v>
      </c>
      <c r="BH483" s="226">
        <f>IF(N483="sníž. přenesená",J483,0)</f>
        <v>0</v>
      </c>
      <c r="BI483" s="226">
        <f>IF(N483="nulová",J483,0)</f>
        <v>0</v>
      </c>
      <c r="BJ483" s="19" t="s">
        <v>77</v>
      </c>
      <c r="BK483" s="226">
        <f>ROUND(I483*H483,2)</f>
        <v>0</v>
      </c>
      <c r="BL483" s="19" t="s">
        <v>147</v>
      </c>
      <c r="BM483" s="225" t="s">
        <v>891</v>
      </c>
    </row>
    <row r="484" spans="1:47" s="2" customFormat="1" ht="12">
      <c r="A484" s="40"/>
      <c r="B484" s="41"/>
      <c r="C484" s="42"/>
      <c r="D484" s="227" t="s">
        <v>132</v>
      </c>
      <c r="E484" s="42"/>
      <c r="F484" s="228" t="s">
        <v>892</v>
      </c>
      <c r="G484" s="42"/>
      <c r="H484" s="42"/>
      <c r="I484" s="229"/>
      <c r="J484" s="42"/>
      <c r="K484" s="42"/>
      <c r="L484" s="46"/>
      <c r="M484" s="230"/>
      <c r="N484" s="231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9" t="s">
        <v>132</v>
      </c>
      <c r="AU484" s="19" t="s">
        <v>79</v>
      </c>
    </row>
    <row r="485" spans="1:47" s="2" customFormat="1" ht="12">
      <c r="A485" s="40"/>
      <c r="B485" s="41"/>
      <c r="C485" s="42"/>
      <c r="D485" s="232" t="s">
        <v>133</v>
      </c>
      <c r="E485" s="42"/>
      <c r="F485" s="233" t="s">
        <v>893</v>
      </c>
      <c r="G485" s="42"/>
      <c r="H485" s="42"/>
      <c r="I485" s="229"/>
      <c r="J485" s="42"/>
      <c r="K485" s="42"/>
      <c r="L485" s="46"/>
      <c r="M485" s="230"/>
      <c r="N485" s="231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133</v>
      </c>
      <c r="AU485" s="19" t="s">
        <v>79</v>
      </c>
    </row>
    <row r="486" spans="1:51" s="14" customFormat="1" ht="12">
      <c r="A486" s="14"/>
      <c r="B486" s="244"/>
      <c r="C486" s="245"/>
      <c r="D486" s="227" t="s">
        <v>135</v>
      </c>
      <c r="E486" s="246" t="s">
        <v>19</v>
      </c>
      <c r="F486" s="247" t="s">
        <v>894</v>
      </c>
      <c r="G486" s="245"/>
      <c r="H486" s="248">
        <v>1.35</v>
      </c>
      <c r="I486" s="249"/>
      <c r="J486" s="245"/>
      <c r="K486" s="245"/>
      <c r="L486" s="250"/>
      <c r="M486" s="251"/>
      <c r="N486" s="252"/>
      <c r="O486" s="252"/>
      <c r="P486" s="252"/>
      <c r="Q486" s="252"/>
      <c r="R486" s="252"/>
      <c r="S486" s="252"/>
      <c r="T486" s="253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4" t="s">
        <v>135</v>
      </c>
      <c r="AU486" s="254" t="s">
        <v>79</v>
      </c>
      <c r="AV486" s="14" t="s">
        <v>79</v>
      </c>
      <c r="AW486" s="14" t="s">
        <v>32</v>
      </c>
      <c r="AX486" s="14" t="s">
        <v>70</v>
      </c>
      <c r="AY486" s="254" t="s">
        <v>122</v>
      </c>
    </row>
    <row r="487" spans="1:51" s="14" customFormat="1" ht="12">
      <c r="A487" s="14"/>
      <c r="B487" s="244"/>
      <c r="C487" s="245"/>
      <c r="D487" s="227" t="s">
        <v>135</v>
      </c>
      <c r="E487" s="246" t="s">
        <v>19</v>
      </c>
      <c r="F487" s="247" t="s">
        <v>895</v>
      </c>
      <c r="G487" s="245"/>
      <c r="H487" s="248">
        <v>0.64</v>
      </c>
      <c r="I487" s="249"/>
      <c r="J487" s="245"/>
      <c r="K487" s="245"/>
      <c r="L487" s="250"/>
      <c r="M487" s="251"/>
      <c r="N487" s="252"/>
      <c r="O487" s="252"/>
      <c r="P487" s="252"/>
      <c r="Q487" s="252"/>
      <c r="R487" s="252"/>
      <c r="S487" s="252"/>
      <c r="T487" s="253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4" t="s">
        <v>135</v>
      </c>
      <c r="AU487" s="254" t="s">
        <v>79</v>
      </c>
      <c r="AV487" s="14" t="s">
        <v>79</v>
      </c>
      <c r="AW487" s="14" t="s">
        <v>32</v>
      </c>
      <c r="AX487" s="14" t="s">
        <v>70</v>
      </c>
      <c r="AY487" s="254" t="s">
        <v>122</v>
      </c>
    </row>
    <row r="488" spans="1:51" s="15" customFormat="1" ht="12">
      <c r="A488" s="15"/>
      <c r="B488" s="258"/>
      <c r="C488" s="259"/>
      <c r="D488" s="227" t="s">
        <v>135</v>
      </c>
      <c r="E488" s="260" t="s">
        <v>19</v>
      </c>
      <c r="F488" s="261" t="s">
        <v>247</v>
      </c>
      <c r="G488" s="259"/>
      <c r="H488" s="262">
        <v>1.99</v>
      </c>
      <c r="I488" s="263"/>
      <c r="J488" s="259"/>
      <c r="K488" s="259"/>
      <c r="L488" s="264"/>
      <c r="M488" s="265"/>
      <c r="N488" s="266"/>
      <c r="O488" s="266"/>
      <c r="P488" s="266"/>
      <c r="Q488" s="266"/>
      <c r="R488" s="266"/>
      <c r="S488" s="266"/>
      <c r="T488" s="267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T488" s="268" t="s">
        <v>135</v>
      </c>
      <c r="AU488" s="268" t="s">
        <v>79</v>
      </c>
      <c r="AV488" s="15" t="s">
        <v>147</v>
      </c>
      <c r="AW488" s="15" t="s">
        <v>32</v>
      </c>
      <c r="AX488" s="15" t="s">
        <v>77</v>
      </c>
      <c r="AY488" s="268" t="s">
        <v>122</v>
      </c>
    </row>
    <row r="489" spans="1:65" s="2" customFormat="1" ht="24.15" customHeight="1">
      <c r="A489" s="40"/>
      <c r="B489" s="41"/>
      <c r="C489" s="214" t="s">
        <v>896</v>
      </c>
      <c r="D489" s="214" t="s">
        <v>125</v>
      </c>
      <c r="E489" s="215" t="s">
        <v>897</v>
      </c>
      <c r="F489" s="216" t="s">
        <v>898</v>
      </c>
      <c r="G489" s="217" t="s">
        <v>225</v>
      </c>
      <c r="H489" s="218">
        <v>90.1</v>
      </c>
      <c r="I489" s="219"/>
      <c r="J489" s="220">
        <f>ROUND(I489*H489,2)</f>
        <v>0</v>
      </c>
      <c r="K489" s="216" t="s">
        <v>129</v>
      </c>
      <c r="L489" s="46"/>
      <c r="M489" s="221" t="s">
        <v>19</v>
      </c>
      <c r="N489" s="222" t="s">
        <v>41</v>
      </c>
      <c r="O489" s="86"/>
      <c r="P489" s="223">
        <f>O489*H489</f>
        <v>0</v>
      </c>
      <c r="Q489" s="223">
        <v>0.4</v>
      </c>
      <c r="R489" s="223">
        <f>Q489*H489</f>
        <v>36.04</v>
      </c>
      <c r="S489" s="223">
        <v>0</v>
      </c>
      <c r="T489" s="224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25" t="s">
        <v>147</v>
      </c>
      <c r="AT489" s="225" t="s">
        <v>125</v>
      </c>
      <c r="AU489" s="225" t="s">
        <v>79</v>
      </c>
      <c r="AY489" s="19" t="s">
        <v>122</v>
      </c>
      <c r="BE489" s="226">
        <f>IF(N489="základní",J489,0)</f>
        <v>0</v>
      </c>
      <c r="BF489" s="226">
        <f>IF(N489="snížená",J489,0)</f>
        <v>0</v>
      </c>
      <c r="BG489" s="226">
        <f>IF(N489="zákl. přenesená",J489,0)</f>
        <v>0</v>
      </c>
      <c r="BH489" s="226">
        <f>IF(N489="sníž. přenesená",J489,0)</f>
        <v>0</v>
      </c>
      <c r="BI489" s="226">
        <f>IF(N489="nulová",J489,0)</f>
        <v>0</v>
      </c>
      <c r="BJ489" s="19" t="s">
        <v>77</v>
      </c>
      <c r="BK489" s="226">
        <f>ROUND(I489*H489,2)</f>
        <v>0</v>
      </c>
      <c r="BL489" s="19" t="s">
        <v>147</v>
      </c>
      <c r="BM489" s="225" t="s">
        <v>899</v>
      </c>
    </row>
    <row r="490" spans="1:47" s="2" customFormat="1" ht="12">
      <c r="A490" s="40"/>
      <c r="B490" s="41"/>
      <c r="C490" s="42"/>
      <c r="D490" s="227" t="s">
        <v>132</v>
      </c>
      <c r="E490" s="42"/>
      <c r="F490" s="228" t="s">
        <v>900</v>
      </c>
      <c r="G490" s="42"/>
      <c r="H490" s="42"/>
      <c r="I490" s="229"/>
      <c r="J490" s="42"/>
      <c r="K490" s="42"/>
      <c r="L490" s="46"/>
      <c r="M490" s="230"/>
      <c r="N490" s="231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132</v>
      </c>
      <c r="AU490" s="19" t="s">
        <v>79</v>
      </c>
    </row>
    <row r="491" spans="1:47" s="2" customFormat="1" ht="12">
      <c r="A491" s="40"/>
      <c r="B491" s="41"/>
      <c r="C491" s="42"/>
      <c r="D491" s="232" t="s">
        <v>133</v>
      </c>
      <c r="E491" s="42"/>
      <c r="F491" s="233" t="s">
        <v>901</v>
      </c>
      <c r="G491" s="42"/>
      <c r="H491" s="42"/>
      <c r="I491" s="229"/>
      <c r="J491" s="42"/>
      <c r="K491" s="42"/>
      <c r="L491" s="46"/>
      <c r="M491" s="230"/>
      <c r="N491" s="231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133</v>
      </c>
      <c r="AU491" s="19" t="s">
        <v>79</v>
      </c>
    </row>
    <row r="492" spans="1:51" s="14" customFormat="1" ht="12">
      <c r="A492" s="14"/>
      <c r="B492" s="244"/>
      <c r="C492" s="245"/>
      <c r="D492" s="227" t="s">
        <v>135</v>
      </c>
      <c r="E492" s="246" t="s">
        <v>19</v>
      </c>
      <c r="F492" s="247" t="s">
        <v>902</v>
      </c>
      <c r="G492" s="245"/>
      <c r="H492" s="248">
        <v>90.1</v>
      </c>
      <c r="I492" s="249"/>
      <c r="J492" s="245"/>
      <c r="K492" s="245"/>
      <c r="L492" s="250"/>
      <c r="M492" s="251"/>
      <c r="N492" s="252"/>
      <c r="O492" s="252"/>
      <c r="P492" s="252"/>
      <c r="Q492" s="252"/>
      <c r="R492" s="252"/>
      <c r="S492" s="252"/>
      <c r="T492" s="253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4" t="s">
        <v>135</v>
      </c>
      <c r="AU492" s="254" t="s">
        <v>79</v>
      </c>
      <c r="AV492" s="14" t="s">
        <v>79</v>
      </c>
      <c r="AW492" s="14" t="s">
        <v>32</v>
      </c>
      <c r="AX492" s="14" t="s">
        <v>77</v>
      </c>
      <c r="AY492" s="254" t="s">
        <v>122</v>
      </c>
    </row>
    <row r="493" spans="1:65" s="2" customFormat="1" ht="33" customHeight="1">
      <c r="A493" s="40"/>
      <c r="B493" s="41"/>
      <c r="C493" s="214" t="s">
        <v>903</v>
      </c>
      <c r="D493" s="214" t="s">
        <v>125</v>
      </c>
      <c r="E493" s="215" t="s">
        <v>904</v>
      </c>
      <c r="F493" s="216" t="s">
        <v>905</v>
      </c>
      <c r="G493" s="217" t="s">
        <v>225</v>
      </c>
      <c r="H493" s="218">
        <v>98.853</v>
      </c>
      <c r="I493" s="219"/>
      <c r="J493" s="220">
        <f>ROUND(I493*H493,2)</f>
        <v>0</v>
      </c>
      <c r="K493" s="216" t="s">
        <v>129</v>
      </c>
      <c r="L493" s="46"/>
      <c r="M493" s="221" t="s">
        <v>19</v>
      </c>
      <c r="N493" s="222" t="s">
        <v>41</v>
      </c>
      <c r="O493" s="86"/>
      <c r="P493" s="223">
        <f>O493*H493</f>
        <v>0</v>
      </c>
      <c r="Q493" s="223">
        <v>0</v>
      </c>
      <c r="R493" s="223">
        <f>Q493*H493</f>
        <v>0</v>
      </c>
      <c r="S493" s="223">
        <v>0</v>
      </c>
      <c r="T493" s="224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25" t="s">
        <v>147</v>
      </c>
      <c r="AT493" s="225" t="s">
        <v>125</v>
      </c>
      <c r="AU493" s="225" t="s">
        <v>79</v>
      </c>
      <c r="AY493" s="19" t="s">
        <v>122</v>
      </c>
      <c r="BE493" s="226">
        <f>IF(N493="základní",J493,0)</f>
        <v>0</v>
      </c>
      <c r="BF493" s="226">
        <f>IF(N493="snížená",J493,0)</f>
        <v>0</v>
      </c>
      <c r="BG493" s="226">
        <f>IF(N493="zákl. přenesená",J493,0)</f>
        <v>0</v>
      </c>
      <c r="BH493" s="226">
        <f>IF(N493="sníž. přenesená",J493,0)</f>
        <v>0</v>
      </c>
      <c r="BI493" s="226">
        <f>IF(N493="nulová",J493,0)</f>
        <v>0</v>
      </c>
      <c r="BJ493" s="19" t="s">
        <v>77</v>
      </c>
      <c r="BK493" s="226">
        <f>ROUND(I493*H493,2)</f>
        <v>0</v>
      </c>
      <c r="BL493" s="19" t="s">
        <v>147</v>
      </c>
      <c r="BM493" s="225" t="s">
        <v>906</v>
      </c>
    </row>
    <row r="494" spans="1:47" s="2" customFormat="1" ht="12">
      <c r="A494" s="40"/>
      <c r="B494" s="41"/>
      <c r="C494" s="42"/>
      <c r="D494" s="227" t="s">
        <v>132</v>
      </c>
      <c r="E494" s="42"/>
      <c r="F494" s="228" t="s">
        <v>907</v>
      </c>
      <c r="G494" s="42"/>
      <c r="H494" s="42"/>
      <c r="I494" s="229"/>
      <c r="J494" s="42"/>
      <c r="K494" s="42"/>
      <c r="L494" s="46"/>
      <c r="M494" s="230"/>
      <c r="N494" s="231"/>
      <c r="O494" s="86"/>
      <c r="P494" s="86"/>
      <c r="Q494" s="86"/>
      <c r="R494" s="86"/>
      <c r="S494" s="86"/>
      <c r="T494" s="87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9" t="s">
        <v>132</v>
      </c>
      <c r="AU494" s="19" t="s">
        <v>79</v>
      </c>
    </row>
    <row r="495" spans="1:47" s="2" customFormat="1" ht="12">
      <c r="A495" s="40"/>
      <c r="B495" s="41"/>
      <c r="C495" s="42"/>
      <c r="D495" s="232" t="s">
        <v>133</v>
      </c>
      <c r="E495" s="42"/>
      <c r="F495" s="233" t="s">
        <v>908</v>
      </c>
      <c r="G495" s="42"/>
      <c r="H495" s="42"/>
      <c r="I495" s="229"/>
      <c r="J495" s="42"/>
      <c r="K495" s="42"/>
      <c r="L495" s="46"/>
      <c r="M495" s="230"/>
      <c r="N495" s="231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133</v>
      </c>
      <c r="AU495" s="19" t="s">
        <v>79</v>
      </c>
    </row>
    <row r="496" spans="1:51" s="13" customFormat="1" ht="12">
      <c r="A496" s="13"/>
      <c r="B496" s="234"/>
      <c r="C496" s="235"/>
      <c r="D496" s="227" t="s">
        <v>135</v>
      </c>
      <c r="E496" s="236" t="s">
        <v>19</v>
      </c>
      <c r="F496" s="237" t="s">
        <v>909</v>
      </c>
      <c r="G496" s="235"/>
      <c r="H496" s="236" t="s">
        <v>19</v>
      </c>
      <c r="I496" s="238"/>
      <c r="J496" s="235"/>
      <c r="K496" s="235"/>
      <c r="L496" s="239"/>
      <c r="M496" s="240"/>
      <c r="N496" s="241"/>
      <c r="O496" s="241"/>
      <c r="P496" s="241"/>
      <c r="Q496" s="241"/>
      <c r="R496" s="241"/>
      <c r="S496" s="241"/>
      <c r="T496" s="24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3" t="s">
        <v>135</v>
      </c>
      <c r="AU496" s="243" t="s">
        <v>79</v>
      </c>
      <c r="AV496" s="13" t="s">
        <v>77</v>
      </c>
      <c r="AW496" s="13" t="s">
        <v>32</v>
      </c>
      <c r="AX496" s="13" t="s">
        <v>70</v>
      </c>
      <c r="AY496" s="243" t="s">
        <v>122</v>
      </c>
    </row>
    <row r="497" spans="1:51" s="14" customFormat="1" ht="12">
      <c r="A497" s="14"/>
      <c r="B497" s="244"/>
      <c r="C497" s="245"/>
      <c r="D497" s="227" t="s">
        <v>135</v>
      </c>
      <c r="E497" s="246" t="s">
        <v>19</v>
      </c>
      <c r="F497" s="247" t="s">
        <v>910</v>
      </c>
      <c r="G497" s="245"/>
      <c r="H497" s="248">
        <v>98.853</v>
      </c>
      <c r="I497" s="249"/>
      <c r="J497" s="245"/>
      <c r="K497" s="245"/>
      <c r="L497" s="250"/>
      <c r="M497" s="251"/>
      <c r="N497" s="252"/>
      <c r="O497" s="252"/>
      <c r="P497" s="252"/>
      <c r="Q497" s="252"/>
      <c r="R497" s="252"/>
      <c r="S497" s="252"/>
      <c r="T497" s="253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4" t="s">
        <v>135</v>
      </c>
      <c r="AU497" s="254" t="s">
        <v>79</v>
      </c>
      <c r="AV497" s="14" t="s">
        <v>79</v>
      </c>
      <c r="AW497" s="14" t="s">
        <v>32</v>
      </c>
      <c r="AX497" s="14" t="s">
        <v>77</v>
      </c>
      <c r="AY497" s="254" t="s">
        <v>122</v>
      </c>
    </row>
    <row r="498" spans="1:65" s="2" customFormat="1" ht="24.15" customHeight="1">
      <c r="A498" s="40"/>
      <c r="B498" s="41"/>
      <c r="C498" s="214" t="s">
        <v>911</v>
      </c>
      <c r="D498" s="214" t="s">
        <v>125</v>
      </c>
      <c r="E498" s="215" t="s">
        <v>912</v>
      </c>
      <c r="F498" s="216" t="s">
        <v>913</v>
      </c>
      <c r="G498" s="217" t="s">
        <v>411</v>
      </c>
      <c r="H498" s="218">
        <v>13.44</v>
      </c>
      <c r="I498" s="219"/>
      <c r="J498" s="220">
        <f>ROUND(I498*H498,2)</f>
        <v>0</v>
      </c>
      <c r="K498" s="216" t="s">
        <v>129</v>
      </c>
      <c r="L498" s="46"/>
      <c r="M498" s="221" t="s">
        <v>19</v>
      </c>
      <c r="N498" s="222" t="s">
        <v>41</v>
      </c>
      <c r="O498" s="86"/>
      <c r="P498" s="223">
        <f>O498*H498</f>
        <v>0</v>
      </c>
      <c r="Q498" s="223">
        <v>0</v>
      </c>
      <c r="R498" s="223">
        <f>Q498*H498</f>
        <v>0</v>
      </c>
      <c r="S498" s="223">
        <v>0</v>
      </c>
      <c r="T498" s="224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25" t="s">
        <v>147</v>
      </c>
      <c r="AT498" s="225" t="s">
        <v>125</v>
      </c>
      <c r="AU498" s="225" t="s">
        <v>79</v>
      </c>
      <c r="AY498" s="19" t="s">
        <v>122</v>
      </c>
      <c r="BE498" s="226">
        <f>IF(N498="základní",J498,0)</f>
        <v>0</v>
      </c>
      <c r="BF498" s="226">
        <f>IF(N498="snížená",J498,0)</f>
        <v>0</v>
      </c>
      <c r="BG498" s="226">
        <f>IF(N498="zákl. přenesená",J498,0)</f>
        <v>0</v>
      </c>
      <c r="BH498" s="226">
        <f>IF(N498="sníž. přenesená",J498,0)</f>
        <v>0</v>
      </c>
      <c r="BI498" s="226">
        <f>IF(N498="nulová",J498,0)</f>
        <v>0</v>
      </c>
      <c r="BJ498" s="19" t="s">
        <v>77</v>
      </c>
      <c r="BK498" s="226">
        <f>ROUND(I498*H498,2)</f>
        <v>0</v>
      </c>
      <c r="BL498" s="19" t="s">
        <v>147</v>
      </c>
      <c r="BM498" s="225" t="s">
        <v>914</v>
      </c>
    </row>
    <row r="499" spans="1:47" s="2" customFormat="1" ht="12">
      <c r="A499" s="40"/>
      <c r="B499" s="41"/>
      <c r="C499" s="42"/>
      <c r="D499" s="227" t="s">
        <v>132</v>
      </c>
      <c r="E499" s="42"/>
      <c r="F499" s="228" t="s">
        <v>915</v>
      </c>
      <c r="G499" s="42"/>
      <c r="H499" s="42"/>
      <c r="I499" s="229"/>
      <c r="J499" s="42"/>
      <c r="K499" s="42"/>
      <c r="L499" s="46"/>
      <c r="M499" s="230"/>
      <c r="N499" s="231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132</v>
      </c>
      <c r="AU499" s="19" t="s">
        <v>79</v>
      </c>
    </row>
    <row r="500" spans="1:47" s="2" customFormat="1" ht="12">
      <c r="A500" s="40"/>
      <c r="B500" s="41"/>
      <c r="C500" s="42"/>
      <c r="D500" s="232" t="s">
        <v>133</v>
      </c>
      <c r="E500" s="42"/>
      <c r="F500" s="233" t="s">
        <v>916</v>
      </c>
      <c r="G500" s="42"/>
      <c r="H500" s="42"/>
      <c r="I500" s="229"/>
      <c r="J500" s="42"/>
      <c r="K500" s="42"/>
      <c r="L500" s="46"/>
      <c r="M500" s="230"/>
      <c r="N500" s="231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133</v>
      </c>
      <c r="AU500" s="19" t="s">
        <v>79</v>
      </c>
    </row>
    <row r="501" spans="1:51" s="13" customFormat="1" ht="12">
      <c r="A501" s="13"/>
      <c r="B501" s="234"/>
      <c r="C501" s="235"/>
      <c r="D501" s="227" t="s">
        <v>135</v>
      </c>
      <c r="E501" s="236" t="s">
        <v>19</v>
      </c>
      <c r="F501" s="237" t="s">
        <v>917</v>
      </c>
      <c r="G501" s="235"/>
      <c r="H501" s="236" t="s">
        <v>19</v>
      </c>
      <c r="I501" s="238"/>
      <c r="J501" s="235"/>
      <c r="K501" s="235"/>
      <c r="L501" s="239"/>
      <c r="M501" s="240"/>
      <c r="N501" s="241"/>
      <c r="O501" s="241"/>
      <c r="P501" s="241"/>
      <c r="Q501" s="241"/>
      <c r="R501" s="241"/>
      <c r="S501" s="241"/>
      <c r="T501" s="24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3" t="s">
        <v>135</v>
      </c>
      <c r="AU501" s="243" t="s">
        <v>79</v>
      </c>
      <c r="AV501" s="13" t="s">
        <v>77</v>
      </c>
      <c r="AW501" s="13" t="s">
        <v>32</v>
      </c>
      <c r="AX501" s="13" t="s">
        <v>70</v>
      </c>
      <c r="AY501" s="243" t="s">
        <v>122</v>
      </c>
    </row>
    <row r="502" spans="1:51" s="14" customFormat="1" ht="12">
      <c r="A502" s="14"/>
      <c r="B502" s="244"/>
      <c r="C502" s="245"/>
      <c r="D502" s="227" t="s">
        <v>135</v>
      </c>
      <c r="E502" s="246" t="s">
        <v>19</v>
      </c>
      <c r="F502" s="247" t="s">
        <v>918</v>
      </c>
      <c r="G502" s="245"/>
      <c r="H502" s="248">
        <v>13.44</v>
      </c>
      <c r="I502" s="249"/>
      <c r="J502" s="245"/>
      <c r="K502" s="245"/>
      <c r="L502" s="250"/>
      <c r="M502" s="251"/>
      <c r="N502" s="252"/>
      <c r="O502" s="252"/>
      <c r="P502" s="252"/>
      <c r="Q502" s="252"/>
      <c r="R502" s="252"/>
      <c r="S502" s="252"/>
      <c r="T502" s="253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4" t="s">
        <v>135</v>
      </c>
      <c r="AU502" s="254" t="s">
        <v>79</v>
      </c>
      <c r="AV502" s="14" t="s">
        <v>79</v>
      </c>
      <c r="AW502" s="14" t="s">
        <v>32</v>
      </c>
      <c r="AX502" s="14" t="s">
        <v>77</v>
      </c>
      <c r="AY502" s="254" t="s">
        <v>122</v>
      </c>
    </row>
    <row r="503" spans="1:65" s="2" customFormat="1" ht="16.5" customHeight="1">
      <c r="A503" s="40"/>
      <c r="B503" s="41"/>
      <c r="C503" s="214" t="s">
        <v>919</v>
      </c>
      <c r="D503" s="214" t="s">
        <v>125</v>
      </c>
      <c r="E503" s="215" t="s">
        <v>920</v>
      </c>
      <c r="F503" s="216" t="s">
        <v>921</v>
      </c>
      <c r="G503" s="217" t="s">
        <v>411</v>
      </c>
      <c r="H503" s="218">
        <v>9.16</v>
      </c>
      <c r="I503" s="219"/>
      <c r="J503" s="220">
        <f>ROUND(I503*H503,2)</f>
        <v>0</v>
      </c>
      <c r="K503" s="216" t="s">
        <v>129</v>
      </c>
      <c r="L503" s="46"/>
      <c r="M503" s="221" t="s">
        <v>19</v>
      </c>
      <c r="N503" s="222" t="s">
        <v>41</v>
      </c>
      <c r="O503" s="86"/>
      <c r="P503" s="223">
        <f>O503*H503</f>
        <v>0</v>
      </c>
      <c r="Q503" s="223">
        <v>2.50682</v>
      </c>
      <c r="R503" s="223">
        <f>Q503*H503</f>
        <v>22.9624712</v>
      </c>
      <c r="S503" s="223">
        <v>0</v>
      </c>
      <c r="T503" s="224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25" t="s">
        <v>147</v>
      </c>
      <c r="AT503" s="225" t="s">
        <v>125</v>
      </c>
      <c r="AU503" s="225" t="s">
        <v>79</v>
      </c>
      <c r="AY503" s="19" t="s">
        <v>122</v>
      </c>
      <c r="BE503" s="226">
        <f>IF(N503="základní",J503,0)</f>
        <v>0</v>
      </c>
      <c r="BF503" s="226">
        <f>IF(N503="snížená",J503,0)</f>
        <v>0</v>
      </c>
      <c r="BG503" s="226">
        <f>IF(N503="zákl. přenesená",J503,0)</f>
        <v>0</v>
      </c>
      <c r="BH503" s="226">
        <f>IF(N503="sníž. přenesená",J503,0)</f>
        <v>0</v>
      </c>
      <c r="BI503" s="226">
        <f>IF(N503="nulová",J503,0)</f>
        <v>0</v>
      </c>
      <c r="BJ503" s="19" t="s">
        <v>77</v>
      </c>
      <c r="BK503" s="226">
        <f>ROUND(I503*H503,2)</f>
        <v>0</v>
      </c>
      <c r="BL503" s="19" t="s">
        <v>147</v>
      </c>
      <c r="BM503" s="225" t="s">
        <v>922</v>
      </c>
    </row>
    <row r="504" spans="1:47" s="2" customFormat="1" ht="12">
      <c r="A504" s="40"/>
      <c r="B504" s="41"/>
      <c r="C504" s="42"/>
      <c r="D504" s="227" t="s">
        <v>132</v>
      </c>
      <c r="E504" s="42"/>
      <c r="F504" s="228" t="s">
        <v>923</v>
      </c>
      <c r="G504" s="42"/>
      <c r="H504" s="42"/>
      <c r="I504" s="229"/>
      <c r="J504" s="42"/>
      <c r="K504" s="42"/>
      <c r="L504" s="46"/>
      <c r="M504" s="230"/>
      <c r="N504" s="231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9" t="s">
        <v>132</v>
      </c>
      <c r="AU504" s="19" t="s">
        <v>79</v>
      </c>
    </row>
    <row r="505" spans="1:47" s="2" customFormat="1" ht="12">
      <c r="A505" s="40"/>
      <c r="B505" s="41"/>
      <c r="C505" s="42"/>
      <c r="D505" s="232" t="s">
        <v>133</v>
      </c>
      <c r="E505" s="42"/>
      <c r="F505" s="233" t="s">
        <v>924</v>
      </c>
      <c r="G505" s="42"/>
      <c r="H505" s="42"/>
      <c r="I505" s="229"/>
      <c r="J505" s="42"/>
      <c r="K505" s="42"/>
      <c r="L505" s="46"/>
      <c r="M505" s="230"/>
      <c r="N505" s="231"/>
      <c r="O505" s="86"/>
      <c r="P505" s="86"/>
      <c r="Q505" s="86"/>
      <c r="R505" s="86"/>
      <c r="S505" s="86"/>
      <c r="T505" s="87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133</v>
      </c>
      <c r="AU505" s="19" t="s">
        <v>79</v>
      </c>
    </row>
    <row r="506" spans="1:51" s="13" customFormat="1" ht="12">
      <c r="A506" s="13"/>
      <c r="B506" s="234"/>
      <c r="C506" s="235"/>
      <c r="D506" s="227" t="s">
        <v>135</v>
      </c>
      <c r="E506" s="236" t="s">
        <v>19</v>
      </c>
      <c r="F506" s="237" t="s">
        <v>925</v>
      </c>
      <c r="G506" s="235"/>
      <c r="H506" s="236" t="s">
        <v>19</v>
      </c>
      <c r="I506" s="238"/>
      <c r="J506" s="235"/>
      <c r="K506" s="235"/>
      <c r="L506" s="239"/>
      <c r="M506" s="240"/>
      <c r="N506" s="241"/>
      <c r="O506" s="241"/>
      <c r="P506" s="241"/>
      <c r="Q506" s="241"/>
      <c r="R506" s="241"/>
      <c r="S506" s="241"/>
      <c r="T506" s="242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3" t="s">
        <v>135</v>
      </c>
      <c r="AU506" s="243" t="s">
        <v>79</v>
      </c>
      <c r="AV506" s="13" t="s">
        <v>77</v>
      </c>
      <c r="AW506" s="13" t="s">
        <v>32</v>
      </c>
      <c r="AX506" s="13" t="s">
        <v>70</v>
      </c>
      <c r="AY506" s="243" t="s">
        <v>122</v>
      </c>
    </row>
    <row r="507" spans="1:51" s="14" customFormat="1" ht="12">
      <c r="A507" s="14"/>
      <c r="B507" s="244"/>
      <c r="C507" s="245"/>
      <c r="D507" s="227" t="s">
        <v>135</v>
      </c>
      <c r="E507" s="246" t="s">
        <v>19</v>
      </c>
      <c r="F507" s="247" t="s">
        <v>926</v>
      </c>
      <c r="G507" s="245"/>
      <c r="H507" s="248">
        <v>9.16</v>
      </c>
      <c r="I507" s="249"/>
      <c r="J507" s="245"/>
      <c r="K507" s="245"/>
      <c r="L507" s="250"/>
      <c r="M507" s="251"/>
      <c r="N507" s="252"/>
      <c r="O507" s="252"/>
      <c r="P507" s="252"/>
      <c r="Q507" s="252"/>
      <c r="R507" s="252"/>
      <c r="S507" s="252"/>
      <c r="T507" s="253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4" t="s">
        <v>135</v>
      </c>
      <c r="AU507" s="254" t="s">
        <v>79</v>
      </c>
      <c r="AV507" s="14" t="s">
        <v>79</v>
      </c>
      <c r="AW507" s="14" t="s">
        <v>32</v>
      </c>
      <c r="AX507" s="14" t="s">
        <v>77</v>
      </c>
      <c r="AY507" s="254" t="s">
        <v>122</v>
      </c>
    </row>
    <row r="508" spans="1:65" s="2" customFormat="1" ht="16.5" customHeight="1">
      <c r="A508" s="40"/>
      <c r="B508" s="41"/>
      <c r="C508" s="214" t="s">
        <v>927</v>
      </c>
      <c r="D508" s="214" t="s">
        <v>125</v>
      </c>
      <c r="E508" s="215" t="s">
        <v>928</v>
      </c>
      <c r="F508" s="216" t="s">
        <v>929</v>
      </c>
      <c r="G508" s="217" t="s">
        <v>411</v>
      </c>
      <c r="H508" s="218">
        <v>11.45</v>
      </c>
      <c r="I508" s="219"/>
      <c r="J508" s="220">
        <f>ROUND(I508*H508,2)</f>
        <v>0</v>
      </c>
      <c r="K508" s="216" t="s">
        <v>129</v>
      </c>
      <c r="L508" s="46"/>
      <c r="M508" s="221" t="s">
        <v>19</v>
      </c>
      <c r="N508" s="222" t="s">
        <v>41</v>
      </c>
      <c r="O508" s="86"/>
      <c r="P508" s="223">
        <f>O508*H508</f>
        <v>0</v>
      </c>
      <c r="Q508" s="223">
        <v>2.43</v>
      </c>
      <c r="R508" s="223">
        <f>Q508*H508</f>
        <v>27.8235</v>
      </c>
      <c r="S508" s="223">
        <v>0</v>
      </c>
      <c r="T508" s="224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25" t="s">
        <v>147</v>
      </c>
      <c r="AT508" s="225" t="s">
        <v>125</v>
      </c>
      <c r="AU508" s="225" t="s">
        <v>79</v>
      </c>
      <c r="AY508" s="19" t="s">
        <v>122</v>
      </c>
      <c r="BE508" s="226">
        <f>IF(N508="základní",J508,0)</f>
        <v>0</v>
      </c>
      <c r="BF508" s="226">
        <f>IF(N508="snížená",J508,0)</f>
        <v>0</v>
      </c>
      <c r="BG508" s="226">
        <f>IF(N508="zákl. přenesená",J508,0)</f>
        <v>0</v>
      </c>
      <c r="BH508" s="226">
        <f>IF(N508="sníž. přenesená",J508,0)</f>
        <v>0</v>
      </c>
      <c r="BI508" s="226">
        <f>IF(N508="nulová",J508,0)</f>
        <v>0</v>
      </c>
      <c r="BJ508" s="19" t="s">
        <v>77</v>
      </c>
      <c r="BK508" s="226">
        <f>ROUND(I508*H508,2)</f>
        <v>0</v>
      </c>
      <c r="BL508" s="19" t="s">
        <v>147</v>
      </c>
      <c r="BM508" s="225" t="s">
        <v>930</v>
      </c>
    </row>
    <row r="509" spans="1:47" s="2" customFormat="1" ht="12">
      <c r="A509" s="40"/>
      <c r="B509" s="41"/>
      <c r="C509" s="42"/>
      <c r="D509" s="227" t="s">
        <v>132</v>
      </c>
      <c r="E509" s="42"/>
      <c r="F509" s="228" t="s">
        <v>931</v>
      </c>
      <c r="G509" s="42"/>
      <c r="H509" s="42"/>
      <c r="I509" s="229"/>
      <c r="J509" s="42"/>
      <c r="K509" s="42"/>
      <c r="L509" s="46"/>
      <c r="M509" s="230"/>
      <c r="N509" s="231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132</v>
      </c>
      <c r="AU509" s="19" t="s">
        <v>79</v>
      </c>
    </row>
    <row r="510" spans="1:47" s="2" customFormat="1" ht="12">
      <c r="A510" s="40"/>
      <c r="B510" s="41"/>
      <c r="C510" s="42"/>
      <c r="D510" s="232" t="s">
        <v>133</v>
      </c>
      <c r="E510" s="42"/>
      <c r="F510" s="233" t="s">
        <v>932</v>
      </c>
      <c r="G510" s="42"/>
      <c r="H510" s="42"/>
      <c r="I510" s="229"/>
      <c r="J510" s="42"/>
      <c r="K510" s="42"/>
      <c r="L510" s="46"/>
      <c r="M510" s="230"/>
      <c r="N510" s="231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133</v>
      </c>
      <c r="AU510" s="19" t="s">
        <v>79</v>
      </c>
    </row>
    <row r="511" spans="1:51" s="14" customFormat="1" ht="12">
      <c r="A511" s="14"/>
      <c r="B511" s="244"/>
      <c r="C511" s="245"/>
      <c r="D511" s="227" t="s">
        <v>135</v>
      </c>
      <c r="E511" s="246" t="s">
        <v>19</v>
      </c>
      <c r="F511" s="247" t="s">
        <v>933</v>
      </c>
      <c r="G511" s="245"/>
      <c r="H511" s="248">
        <v>11.45</v>
      </c>
      <c r="I511" s="249"/>
      <c r="J511" s="245"/>
      <c r="K511" s="245"/>
      <c r="L511" s="250"/>
      <c r="M511" s="251"/>
      <c r="N511" s="252"/>
      <c r="O511" s="252"/>
      <c r="P511" s="252"/>
      <c r="Q511" s="252"/>
      <c r="R511" s="252"/>
      <c r="S511" s="252"/>
      <c r="T511" s="253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4" t="s">
        <v>135</v>
      </c>
      <c r="AU511" s="254" t="s">
        <v>79</v>
      </c>
      <c r="AV511" s="14" t="s">
        <v>79</v>
      </c>
      <c r="AW511" s="14" t="s">
        <v>32</v>
      </c>
      <c r="AX511" s="14" t="s">
        <v>77</v>
      </c>
      <c r="AY511" s="254" t="s">
        <v>122</v>
      </c>
    </row>
    <row r="512" spans="1:65" s="2" customFormat="1" ht="33" customHeight="1">
      <c r="A512" s="40"/>
      <c r="B512" s="41"/>
      <c r="C512" s="214" t="s">
        <v>934</v>
      </c>
      <c r="D512" s="214" t="s">
        <v>125</v>
      </c>
      <c r="E512" s="215" t="s">
        <v>935</v>
      </c>
      <c r="F512" s="216" t="s">
        <v>936</v>
      </c>
      <c r="G512" s="217" t="s">
        <v>225</v>
      </c>
      <c r="H512" s="218">
        <v>198.84</v>
      </c>
      <c r="I512" s="219"/>
      <c r="J512" s="220">
        <f>ROUND(I512*H512,2)</f>
        <v>0</v>
      </c>
      <c r="K512" s="216" t="s">
        <v>129</v>
      </c>
      <c r="L512" s="46"/>
      <c r="M512" s="221" t="s">
        <v>19</v>
      </c>
      <c r="N512" s="222" t="s">
        <v>41</v>
      </c>
      <c r="O512" s="86"/>
      <c r="P512" s="223">
        <f>O512*H512</f>
        <v>0</v>
      </c>
      <c r="Q512" s="223">
        <v>1.0312</v>
      </c>
      <c r="R512" s="223">
        <f>Q512*H512</f>
        <v>205.04380799999998</v>
      </c>
      <c r="S512" s="223">
        <v>0</v>
      </c>
      <c r="T512" s="224">
        <f>S512*H512</f>
        <v>0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25" t="s">
        <v>147</v>
      </c>
      <c r="AT512" s="225" t="s">
        <v>125</v>
      </c>
      <c r="AU512" s="225" t="s">
        <v>79</v>
      </c>
      <c r="AY512" s="19" t="s">
        <v>122</v>
      </c>
      <c r="BE512" s="226">
        <f>IF(N512="základní",J512,0)</f>
        <v>0</v>
      </c>
      <c r="BF512" s="226">
        <f>IF(N512="snížená",J512,0)</f>
        <v>0</v>
      </c>
      <c r="BG512" s="226">
        <f>IF(N512="zákl. přenesená",J512,0)</f>
        <v>0</v>
      </c>
      <c r="BH512" s="226">
        <f>IF(N512="sníž. přenesená",J512,0)</f>
        <v>0</v>
      </c>
      <c r="BI512" s="226">
        <f>IF(N512="nulová",J512,0)</f>
        <v>0</v>
      </c>
      <c r="BJ512" s="19" t="s">
        <v>77</v>
      </c>
      <c r="BK512" s="226">
        <f>ROUND(I512*H512,2)</f>
        <v>0</v>
      </c>
      <c r="BL512" s="19" t="s">
        <v>147</v>
      </c>
      <c r="BM512" s="225" t="s">
        <v>937</v>
      </c>
    </row>
    <row r="513" spans="1:47" s="2" customFormat="1" ht="12">
      <c r="A513" s="40"/>
      <c r="B513" s="41"/>
      <c r="C513" s="42"/>
      <c r="D513" s="227" t="s">
        <v>132</v>
      </c>
      <c r="E513" s="42"/>
      <c r="F513" s="228" t="s">
        <v>938</v>
      </c>
      <c r="G513" s="42"/>
      <c r="H513" s="42"/>
      <c r="I513" s="229"/>
      <c r="J513" s="42"/>
      <c r="K513" s="42"/>
      <c r="L513" s="46"/>
      <c r="M513" s="230"/>
      <c r="N513" s="231"/>
      <c r="O513" s="86"/>
      <c r="P513" s="86"/>
      <c r="Q513" s="86"/>
      <c r="R513" s="86"/>
      <c r="S513" s="86"/>
      <c r="T513" s="87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T513" s="19" t="s">
        <v>132</v>
      </c>
      <c r="AU513" s="19" t="s">
        <v>79</v>
      </c>
    </row>
    <row r="514" spans="1:47" s="2" customFormat="1" ht="12">
      <c r="A514" s="40"/>
      <c r="B514" s="41"/>
      <c r="C514" s="42"/>
      <c r="D514" s="232" t="s">
        <v>133</v>
      </c>
      <c r="E514" s="42"/>
      <c r="F514" s="233" t="s">
        <v>939</v>
      </c>
      <c r="G514" s="42"/>
      <c r="H514" s="42"/>
      <c r="I514" s="229"/>
      <c r="J514" s="42"/>
      <c r="K514" s="42"/>
      <c r="L514" s="46"/>
      <c r="M514" s="230"/>
      <c r="N514" s="231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133</v>
      </c>
      <c r="AU514" s="19" t="s">
        <v>79</v>
      </c>
    </row>
    <row r="515" spans="1:51" s="13" customFormat="1" ht="12">
      <c r="A515" s="13"/>
      <c r="B515" s="234"/>
      <c r="C515" s="235"/>
      <c r="D515" s="227" t="s">
        <v>135</v>
      </c>
      <c r="E515" s="236" t="s">
        <v>19</v>
      </c>
      <c r="F515" s="237" t="s">
        <v>877</v>
      </c>
      <c r="G515" s="235"/>
      <c r="H515" s="236" t="s">
        <v>19</v>
      </c>
      <c r="I515" s="238"/>
      <c r="J515" s="235"/>
      <c r="K515" s="235"/>
      <c r="L515" s="239"/>
      <c r="M515" s="240"/>
      <c r="N515" s="241"/>
      <c r="O515" s="241"/>
      <c r="P515" s="241"/>
      <c r="Q515" s="241"/>
      <c r="R515" s="241"/>
      <c r="S515" s="241"/>
      <c r="T515" s="24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3" t="s">
        <v>135</v>
      </c>
      <c r="AU515" s="243" t="s">
        <v>79</v>
      </c>
      <c r="AV515" s="13" t="s">
        <v>77</v>
      </c>
      <c r="AW515" s="13" t="s">
        <v>32</v>
      </c>
      <c r="AX515" s="13" t="s">
        <v>70</v>
      </c>
      <c r="AY515" s="243" t="s">
        <v>122</v>
      </c>
    </row>
    <row r="516" spans="1:51" s="13" customFormat="1" ht="12">
      <c r="A516" s="13"/>
      <c r="B516" s="234"/>
      <c r="C516" s="235"/>
      <c r="D516" s="227" t="s">
        <v>135</v>
      </c>
      <c r="E516" s="236" t="s">
        <v>19</v>
      </c>
      <c r="F516" s="237" t="s">
        <v>940</v>
      </c>
      <c r="G516" s="235"/>
      <c r="H516" s="236" t="s">
        <v>19</v>
      </c>
      <c r="I516" s="238"/>
      <c r="J516" s="235"/>
      <c r="K516" s="235"/>
      <c r="L516" s="239"/>
      <c r="M516" s="240"/>
      <c r="N516" s="241"/>
      <c r="O516" s="241"/>
      <c r="P516" s="241"/>
      <c r="Q516" s="241"/>
      <c r="R516" s="241"/>
      <c r="S516" s="241"/>
      <c r="T516" s="24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3" t="s">
        <v>135</v>
      </c>
      <c r="AU516" s="243" t="s">
        <v>79</v>
      </c>
      <c r="AV516" s="13" t="s">
        <v>77</v>
      </c>
      <c r="AW516" s="13" t="s">
        <v>32</v>
      </c>
      <c r="AX516" s="13" t="s">
        <v>70</v>
      </c>
      <c r="AY516" s="243" t="s">
        <v>122</v>
      </c>
    </row>
    <row r="517" spans="1:51" s="13" customFormat="1" ht="12">
      <c r="A517" s="13"/>
      <c r="B517" s="234"/>
      <c r="C517" s="235"/>
      <c r="D517" s="227" t="s">
        <v>135</v>
      </c>
      <c r="E517" s="236" t="s">
        <v>19</v>
      </c>
      <c r="F517" s="237" t="s">
        <v>941</v>
      </c>
      <c r="G517" s="235"/>
      <c r="H517" s="236" t="s">
        <v>19</v>
      </c>
      <c r="I517" s="238"/>
      <c r="J517" s="235"/>
      <c r="K517" s="235"/>
      <c r="L517" s="239"/>
      <c r="M517" s="240"/>
      <c r="N517" s="241"/>
      <c r="O517" s="241"/>
      <c r="P517" s="241"/>
      <c r="Q517" s="241"/>
      <c r="R517" s="241"/>
      <c r="S517" s="241"/>
      <c r="T517" s="242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3" t="s">
        <v>135</v>
      </c>
      <c r="AU517" s="243" t="s">
        <v>79</v>
      </c>
      <c r="AV517" s="13" t="s">
        <v>77</v>
      </c>
      <c r="AW517" s="13" t="s">
        <v>32</v>
      </c>
      <c r="AX517" s="13" t="s">
        <v>70</v>
      </c>
      <c r="AY517" s="243" t="s">
        <v>122</v>
      </c>
    </row>
    <row r="518" spans="1:51" s="13" customFormat="1" ht="12">
      <c r="A518" s="13"/>
      <c r="B518" s="234"/>
      <c r="C518" s="235"/>
      <c r="D518" s="227" t="s">
        <v>135</v>
      </c>
      <c r="E518" s="236" t="s">
        <v>19</v>
      </c>
      <c r="F518" s="237" t="s">
        <v>942</v>
      </c>
      <c r="G518" s="235"/>
      <c r="H518" s="236" t="s">
        <v>19</v>
      </c>
      <c r="I518" s="238"/>
      <c r="J518" s="235"/>
      <c r="K518" s="235"/>
      <c r="L518" s="239"/>
      <c r="M518" s="240"/>
      <c r="N518" s="241"/>
      <c r="O518" s="241"/>
      <c r="P518" s="241"/>
      <c r="Q518" s="241"/>
      <c r="R518" s="241"/>
      <c r="S518" s="241"/>
      <c r="T518" s="24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3" t="s">
        <v>135</v>
      </c>
      <c r="AU518" s="243" t="s">
        <v>79</v>
      </c>
      <c r="AV518" s="13" t="s">
        <v>77</v>
      </c>
      <c r="AW518" s="13" t="s">
        <v>32</v>
      </c>
      <c r="AX518" s="13" t="s">
        <v>70</v>
      </c>
      <c r="AY518" s="243" t="s">
        <v>122</v>
      </c>
    </row>
    <row r="519" spans="1:51" s="14" customFormat="1" ht="12">
      <c r="A519" s="14"/>
      <c r="B519" s="244"/>
      <c r="C519" s="245"/>
      <c r="D519" s="227" t="s">
        <v>135</v>
      </c>
      <c r="E519" s="246" t="s">
        <v>19</v>
      </c>
      <c r="F519" s="247" t="s">
        <v>878</v>
      </c>
      <c r="G519" s="245"/>
      <c r="H519" s="248">
        <v>197.34</v>
      </c>
      <c r="I519" s="249"/>
      <c r="J519" s="245"/>
      <c r="K519" s="245"/>
      <c r="L519" s="250"/>
      <c r="M519" s="251"/>
      <c r="N519" s="252"/>
      <c r="O519" s="252"/>
      <c r="P519" s="252"/>
      <c r="Q519" s="252"/>
      <c r="R519" s="252"/>
      <c r="S519" s="252"/>
      <c r="T519" s="253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4" t="s">
        <v>135</v>
      </c>
      <c r="AU519" s="254" t="s">
        <v>79</v>
      </c>
      <c r="AV519" s="14" t="s">
        <v>79</v>
      </c>
      <c r="AW519" s="14" t="s">
        <v>32</v>
      </c>
      <c r="AX519" s="14" t="s">
        <v>70</v>
      </c>
      <c r="AY519" s="254" t="s">
        <v>122</v>
      </c>
    </row>
    <row r="520" spans="1:51" s="14" customFormat="1" ht="12">
      <c r="A520" s="14"/>
      <c r="B520" s="244"/>
      <c r="C520" s="245"/>
      <c r="D520" s="227" t="s">
        <v>135</v>
      </c>
      <c r="E520" s="246" t="s">
        <v>19</v>
      </c>
      <c r="F520" s="247" t="s">
        <v>879</v>
      </c>
      <c r="G520" s="245"/>
      <c r="H520" s="248">
        <v>1.5</v>
      </c>
      <c r="I520" s="249"/>
      <c r="J520" s="245"/>
      <c r="K520" s="245"/>
      <c r="L520" s="250"/>
      <c r="M520" s="251"/>
      <c r="N520" s="252"/>
      <c r="O520" s="252"/>
      <c r="P520" s="252"/>
      <c r="Q520" s="252"/>
      <c r="R520" s="252"/>
      <c r="S520" s="252"/>
      <c r="T520" s="253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4" t="s">
        <v>135</v>
      </c>
      <c r="AU520" s="254" t="s">
        <v>79</v>
      </c>
      <c r="AV520" s="14" t="s">
        <v>79</v>
      </c>
      <c r="AW520" s="14" t="s">
        <v>32</v>
      </c>
      <c r="AX520" s="14" t="s">
        <v>70</v>
      </c>
      <c r="AY520" s="254" t="s">
        <v>122</v>
      </c>
    </row>
    <row r="521" spans="1:51" s="15" customFormat="1" ht="12">
      <c r="A521" s="15"/>
      <c r="B521" s="258"/>
      <c r="C521" s="259"/>
      <c r="D521" s="227" t="s">
        <v>135</v>
      </c>
      <c r="E521" s="260" t="s">
        <v>19</v>
      </c>
      <c r="F521" s="261" t="s">
        <v>247</v>
      </c>
      <c r="G521" s="259"/>
      <c r="H521" s="262">
        <v>198.84</v>
      </c>
      <c r="I521" s="263"/>
      <c r="J521" s="259"/>
      <c r="K521" s="259"/>
      <c r="L521" s="264"/>
      <c r="M521" s="265"/>
      <c r="N521" s="266"/>
      <c r="O521" s="266"/>
      <c r="P521" s="266"/>
      <c r="Q521" s="266"/>
      <c r="R521" s="266"/>
      <c r="S521" s="266"/>
      <c r="T521" s="267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T521" s="268" t="s">
        <v>135</v>
      </c>
      <c r="AU521" s="268" t="s">
        <v>79</v>
      </c>
      <c r="AV521" s="15" t="s">
        <v>147</v>
      </c>
      <c r="AW521" s="15" t="s">
        <v>32</v>
      </c>
      <c r="AX521" s="15" t="s">
        <v>77</v>
      </c>
      <c r="AY521" s="268" t="s">
        <v>122</v>
      </c>
    </row>
    <row r="522" spans="1:63" s="12" customFormat="1" ht="22.8" customHeight="1">
      <c r="A522" s="12"/>
      <c r="B522" s="198"/>
      <c r="C522" s="199"/>
      <c r="D522" s="200" t="s">
        <v>69</v>
      </c>
      <c r="E522" s="212" t="s">
        <v>121</v>
      </c>
      <c r="F522" s="212" t="s">
        <v>222</v>
      </c>
      <c r="G522" s="199"/>
      <c r="H522" s="199"/>
      <c r="I522" s="202"/>
      <c r="J522" s="213">
        <f>BK522</f>
        <v>0</v>
      </c>
      <c r="K522" s="199"/>
      <c r="L522" s="204"/>
      <c r="M522" s="205"/>
      <c r="N522" s="206"/>
      <c r="O522" s="206"/>
      <c r="P522" s="207">
        <f>SUM(P523:P589)</f>
        <v>0</v>
      </c>
      <c r="Q522" s="206"/>
      <c r="R522" s="207">
        <f>SUM(R523:R589)</f>
        <v>5.11405025</v>
      </c>
      <c r="S522" s="206"/>
      <c r="T522" s="208">
        <f>SUM(T523:T589)</f>
        <v>0</v>
      </c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R522" s="209" t="s">
        <v>77</v>
      </c>
      <c r="AT522" s="210" t="s">
        <v>69</v>
      </c>
      <c r="AU522" s="210" t="s">
        <v>77</v>
      </c>
      <c r="AY522" s="209" t="s">
        <v>122</v>
      </c>
      <c r="BK522" s="211">
        <f>SUM(BK523:BK589)</f>
        <v>0</v>
      </c>
    </row>
    <row r="523" spans="1:65" s="2" customFormat="1" ht="21.75" customHeight="1">
      <c r="A523" s="40"/>
      <c r="B523" s="41"/>
      <c r="C523" s="214" t="s">
        <v>943</v>
      </c>
      <c r="D523" s="214" t="s">
        <v>125</v>
      </c>
      <c r="E523" s="215" t="s">
        <v>944</v>
      </c>
      <c r="F523" s="216" t="s">
        <v>945</v>
      </c>
      <c r="G523" s="217" t="s">
        <v>225</v>
      </c>
      <c r="H523" s="218">
        <v>230.8</v>
      </c>
      <c r="I523" s="219"/>
      <c r="J523" s="220">
        <f>ROUND(I523*H523,2)</f>
        <v>0</v>
      </c>
      <c r="K523" s="216" t="s">
        <v>129</v>
      </c>
      <c r="L523" s="46"/>
      <c r="M523" s="221" t="s">
        <v>19</v>
      </c>
      <c r="N523" s="222" t="s">
        <v>41</v>
      </c>
      <c r="O523" s="86"/>
      <c r="P523" s="223">
        <f>O523*H523</f>
        <v>0</v>
      </c>
      <c r="Q523" s="223">
        <v>0</v>
      </c>
      <c r="R523" s="223">
        <f>Q523*H523</f>
        <v>0</v>
      </c>
      <c r="S523" s="223">
        <v>0</v>
      </c>
      <c r="T523" s="224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25" t="s">
        <v>147</v>
      </c>
      <c r="AT523" s="225" t="s">
        <v>125</v>
      </c>
      <c r="AU523" s="225" t="s">
        <v>79</v>
      </c>
      <c r="AY523" s="19" t="s">
        <v>122</v>
      </c>
      <c r="BE523" s="226">
        <f>IF(N523="základní",J523,0)</f>
        <v>0</v>
      </c>
      <c r="BF523" s="226">
        <f>IF(N523="snížená",J523,0)</f>
        <v>0</v>
      </c>
      <c r="BG523" s="226">
        <f>IF(N523="zákl. přenesená",J523,0)</f>
        <v>0</v>
      </c>
      <c r="BH523" s="226">
        <f>IF(N523="sníž. přenesená",J523,0)</f>
        <v>0</v>
      </c>
      <c r="BI523" s="226">
        <f>IF(N523="nulová",J523,0)</f>
        <v>0</v>
      </c>
      <c r="BJ523" s="19" t="s">
        <v>77</v>
      </c>
      <c r="BK523" s="226">
        <f>ROUND(I523*H523,2)</f>
        <v>0</v>
      </c>
      <c r="BL523" s="19" t="s">
        <v>147</v>
      </c>
      <c r="BM523" s="225" t="s">
        <v>946</v>
      </c>
    </row>
    <row r="524" spans="1:47" s="2" customFormat="1" ht="12">
      <c r="A524" s="40"/>
      <c r="B524" s="41"/>
      <c r="C524" s="42"/>
      <c r="D524" s="227" t="s">
        <v>132</v>
      </c>
      <c r="E524" s="42"/>
      <c r="F524" s="228" t="s">
        <v>947</v>
      </c>
      <c r="G524" s="42"/>
      <c r="H524" s="42"/>
      <c r="I524" s="229"/>
      <c r="J524" s="42"/>
      <c r="K524" s="42"/>
      <c r="L524" s="46"/>
      <c r="M524" s="230"/>
      <c r="N524" s="231"/>
      <c r="O524" s="86"/>
      <c r="P524" s="86"/>
      <c r="Q524" s="86"/>
      <c r="R524" s="86"/>
      <c r="S524" s="86"/>
      <c r="T524" s="87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T524" s="19" t="s">
        <v>132</v>
      </c>
      <c r="AU524" s="19" t="s">
        <v>79</v>
      </c>
    </row>
    <row r="525" spans="1:47" s="2" customFormat="1" ht="12">
      <c r="A525" s="40"/>
      <c r="B525" s="41"/>
      <c r="C525" s="42"/>
      <c r="D525" s="232" t="s">
        <v>133</v>
      </c>
      <c r="E525" s="42"/>
      <c r="F525" s="233" t="s">
        <v>948</v>
      </c>
      <c r="G525" s="42"/>
      <c r="H525" s="42"/>
      <c r="I525" s="229"/>
      <c r="J525" s="42"/>
      <c r="K525" s="42"/>
      <c r="L525" s="46"/>
      <c r="M525" s="230"/>
      <c r="N525" s="231"/>
      <c r="O525" s="86"/>
      <c r="P525" s="86"/>
      <c r="Q525" s="86"/>
      <c r="R525" s="86"/>
      <c r="S525" s="86"/>
      <c r="T525" s="87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9" t="s">
        <v>133</v>
      </c>
      <c r="AU525" s="19" t="s">
        <v>79</v>
      </c>
    </row>
    <row r="526" spans="1:51" s="13" customFormat="1" ht="12">
      <c r="A526" s="13"/>
      <c r="B526" s="234"/>
      <c r="C526" s="235"/>
      <c r="D526" s="227" t="s">
        <v>135</v>
      </c>
      <c r="E526" s="236" t="s">
        <v>19</v>
      </c>
      <c r="F526" s="237" t="s">
        <v>949</v>
      </c>
      <c r="G526" s="235"/>
      <c r="H526" s="236" t="s">
        <v>19</v>
      </c>
      <c r="I526" s="238"/>
      <c r="J526" s="235"/>
      <c r="K526" s="235"/>
      <c r="L526" s="239"/>
      <c r="M526" s="240"/>
      <c r="N526" s="241"/>
      <c r="O526" s="241"/>
      <c r="P526" s="241"/>
      <c r="Q526" s="241"/>
      <c r="R526" s="241"/>
      <c r="S526" s="241"/>
      <c r="T526" s="242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3" t="s">
        <v>135</v>
      </c>
      <c r="AU526" s="243" t="s">
        <v>79</v>
      </c>
      <c r="AV526" s="13" t="s">
        <v>77</v>
      </c>
      <c r="AW526" s="13" t="s">
        <v>32</v>
      </c>
      <c r="AX526" s="13" t="s">
        <v>70</v>
      </c>
      <c r="AY526" s="243" t="s">
        <v>122</v>
      </c>
    </row>
    <row r="527" spans="1:51" s="13" customFormat="1" ht="12">
      <c r="A527" s="13"/>
      <c r="B527" s="234"/>
      <c r="C527" s="235"/>
      <c r="D527" s="227" t="s">
        <v>135</v>
      </c>
      <c r="E527" s="236" t="s">
        <v>19</v>
      </c>
      <c r="F527" s="237" t="s">
        <v>950</v>
      </c>
      <c r="G527" s="235"/>
      <c r="H527" s="236" t="s">
        <v>19</v>
      </c>
      <c r="I527" s="238"/>
      <c r="J527" s="235"/>
      <c r="K527" s="235"/>
      <c r="L527" s="239"/>
      <c r="M527" s="240"/>
      <c r="N527" s="241"/>
      <c r="O527" s="241"/>
      <c r="P527" s="241"/>
      <c r="Q527" s="241"/>
      <c r="R527" s="241"/>
      <c r="S527" s="241"/>
      <c r="T527" s="24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3" t="s">
        <v>135</v>
      </c>
      <c r="AU527" s="243" t="s">
        <v>79</v>
      </c>
      <c r="AV527" s="13" t="s">
        <v>77</v>
      </c>
      <c r="AW527" s="13" t="s">
        <v>32</v>
      </c>
      <c r="AX527" s="13" t="s">
        <v>70</v>
      </c>
      <c r="AY527" s="243" t="s">
        <v>122</v>
      </c>
    </row>
    <row r="528" spans="1:51" s="14" customFormat="1" ht="12">
      <c r="A528" s="14"/>
      <c r="B528" s="244"/>
      <c r="C528" s="245"/>
      <c r="D528" s="227" t="s">
        <v>135</v>
      </c>
      <c r="E528" s="246" t="s">
        <v>19</v>
      </c>
      <c r="F528" s="247" t="s">
        <v>951</v>
      </c>
      <c r="G528" s="245"/>
      <c r="H528" s="248">
        <v>230.8</v>
      </c>
      <c r="I528" s="249"/>
      <c r="J528" s="245"/>
      <c r="K528" s="245"/>
      <c r="L528" s="250"/>
      <c r="M528" s="251"/>
      <c r="N528" s="252"/>
      <c r="O528" s="252"/>
      <c r="P528" s="252"/>
      <c r="Q528" s="252"/>
      <c r="R528" s="252"/>
      <c r="S528" s="252"/>
      <c r="T528" s="253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4" t="s">
        <v>135</v>
      </c>
      <c r="AU528" s="254" t="s">
        <v>79</v>
      </c>
      <c r="AV528" s="14" t="s">
        <v>79</v>
      </c>
      <c r="AW528" s="14" t="s">
        <v>32</v>
      </c>
      <c r="AX528" s="14" t="s">
        <v>77</v>
      </c>
      <c r="AY528" s="254" t="s">
        <v>122</v>
      </c>
    </row>
    <row r="529" spans="1:65" s="2" customFormat="1" ht="33" customHeight="1">
      <c r="A529" s="40"/>
      <c r="B529" s="41"/>
      <c r="C529" s="214" t="s">
        <v>952</v>
      </c>
      <c r="D529" s="214" t="s">
        <v>125</v>
      </c>
      <c r="E529" s="215" t="s">
        <v>953</v>
      </c>
      <c r="F529" s="216" t="s">
        <v>954</v>
      </c>
      <c r="G529" s="217" t="s">
        <v>225</v>
      </c>
      <c r="H529" s="218">
        <v>230.8</v>
      </c>
      <c r="I529" s="219"/>
      <c r="J529" s="220">
        <f>ROUND(I529*H529,2)</f>
        <v>0</v>
      </c>
      <c r="K529" s="216" t="s">
        <v>129</v>
      </c>
      <c r="L529" s="46"/>
      <c r="M529" s="221" t="s">
        <v>19</v>
      </c>
      <c r="N529" s="222" t="s">
        <v>41</v>
      </c>
      <c r="O529" s="86"/>
      <c r="P529" s="223">
        <f>O529*H529</f>
        <v>0</v>
      </c>
      <c r="Q529" s="223">
        <v>0</v>
      </c>
      <c r="R529" s="223">
        <f>Q529*H529</f>
        <v>0</v>
      </c>
      <c r="S529" s="223">
        <v>0</v>
      </c>
      <c r="T529" s="224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25" t="s">
        <v>147</v>
      </c>
      <c r="AT529" s="225" t="s">
        <v>125</v>
      </c>
      <c r="AU529" s="225" t="s">
        <v>79</v>
      </c>
      <c r="AY529" s="19" t="s">
        <v>122</v>
      </c>
      <c r="BE529" s="226">
        <f>IF(N529="základní",J529,0)</f>
        <v>0</v>
      </c>
      <c r="BF529" s="226">
        <f>IF(N529="snížená",J529,0)</f>
        <v>0</v>
      </c>
      <c r="BG529" s="226">
        <f>IF(N529="zákl. přenesená",J529,0)</f>
        <v>0</v>
      </c>
      <c r="BH529" s="226">
        <f>IF(N529="sníž. přenesená",J529,0)</f>
        <v>0</v>
      </c>
      <c r="BI529" s="226">
        <f>IF(N529="nulová",J529,0)</f>
        <v>0</v>
      </c>
      <c r="BJ529" s="19" t="s">
        <v>77</v>
      </c>
      <c r="BK529" s="226">
        <f>ROUND(I529*H529,2)</f>
        <v>0</v>
      </c>
      <c r="BL529" s="19" t="s">
        <v>147</v>
      </c>
      <c r="BM529" s="225" t="s">
        <v>955</v>
      </c>
    </row>
    <row r="530" spans="1:47" s="2" customFormat="1" ht="12">
      <c r="A530" s="40"/>
      <c r="B530" s="41"/>
      <c r="C530" s="42"/>
      <c r="D530" s="227" t="s">
        <v>132</v>
      </c>
      <c r="E530" s="42"/>
      <c r="F530" s="228" t="s">
        <v>956</v>
      </c>
      <c r="G530" s="42"/>
      <c r="H530" s="42"/>
      <c r="I530" s="229"/>
      <c r="J530" s="42"/>
      <c r="K530" s="42"/>
      <c r="L530" s="46"/>
      <c r="M530" s="230"/>
      <c r="N530" s="231"/>
      <c r="O530" s="86"/>
      <c r="P530" s="86"/>
      <c r="Q530" s="86"/>
      <c r="R530" s="86"/>
      <c r="S530" s="86"/>
      <c r="T530" s="87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T530" s="19" t="s">
        <v>132</v>
      </c>
      <c r="AU530" s="19" t="s">
        <v>79</v>
      </c>
    </row>
    <row r="531" spans="1:47" s="2" customFormat="1" ht="12">
      <c r="A531" s="40"/>
      <c r="B531" s="41"/>
      <c r="C531" s="42"/>
      <c r="D531" s="232" t="s">
        <v>133</v>
      </c>
      <c r="E531" s="42"/>
      <c r="F531" s="233" t="s">
        <v>957</v>
      </c>
      <c r="G531" s="42"/>
      <c r="H531" s="42"/>
      <c r="I531" s="229"/>
      <c r="J531" s="42"/>
      <c r="K531" s="42"/>
      <c r="L531" s="46"/>
      <c r="M531" s="230"/>
      <c r="N531" s="231"/>
      <c r="O531" s="86"/>
      <c r="P531" s="86"/>
      <c r="Q531" s="86"/>
      <c r="R531" s="86"/>
      <c r="S531" s="86"/>
      <c r="T531" s="87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T531" s="19" t="s">
        <v>133</v>
      </c>
      <c r="AU531" s="19" t="s">
        <v>79</v>
      </c>
    </row>
    <row r="532" spans="1:51" s="13" customFormat="1" ht="12">
      <c r="A532" s="13"/>
      <c r="B532" s="234"/>
      <c r="C532" s="235"/>
      <c r="D532" s="227" t="s">
        <v>135</v>
      </c>
      <c r="E532" s="236" t="s">
        <v>19</v>
      </c>
      <c r="F532" s="237" t="s">
        <v>958</v>
      </c>
      <c r="G532" s="235"/>
      <c r="H532" s="236" t="s">
        <v>19</v>
      </c>
      <c r="I532" s="238"/>
      <c r="J532" s="235"/>
      <c r="K532" s="235"/>
      <c r="L532" s="239"/>
      <c r="M532" s="240"/>
      <c r="N532" s="241"/>
      <c r="O532" s="241"/>
      <c r="P532" s="241"/>
      <c r="Q532" s="241"/>
      <c r="R532" s="241"/>
      <c r="S532" s="241"/>
      <c r="T532" s="242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3" t="s">
        <v>135</v>
      </c>
      <c r="AU532" s="243" t="s">
        <v>79</v>
      </c>
      <c r="AV532" s="13" t="s">
        <v>77</v>
      </c>
      <c r="AW532" s="13" t="s">
        <v>32</v>
      </c>
      <c r="AX532" s="13" t="s">
        <v>70</v>
      </c>
      <c r="AY532" s="243" t="s">
        <v>122</v>
      </c>
    </row>
    <row r="533" spans="1:51" s="14" customFormat="1" ht="12">
      <c r="A533" s="14"/>
      <c r="B533" s="244"/>
      <c r="C533" s="245"/>
      <c r="D533" s="227" t="s">
        <v>135</v>
      </c>
      <c r="E533" s="246" t="s">
        <v>19</v>
      </c>
      <c r="F533" s="247" t="s">
        <v>959</v>
      </c>
      <c r="G533" s="245"/>
      <c r="H533" s="248">
        <v>230.8</v>
      </c>
      <c r="I533" s="249"/>
      <c r="J533" s="245"/>
      <c r="K533" s="245"/>
      <c r="L533" s="250"/>
      <c r="M533" s="251"/>
      <c r="N533" s="252"/>
      <c r="O533" s="252"/>
      <c r="P533" s="252"/>
      <c r="Q533" s="252"/>
      <c r="R533" s="252"/>
      <c r="S533" s="252"/>
      <c r="T533" s="253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4" t="s">
        <v>135</v>
      </c>
      <c r="AU533" s="254" t="s">
        <v>79</v>
      </c>
      <c r="AV533" s="14" t="s">
        <v>79</v>
      </c>
      <c r="AW533" s="14" t="s">
        <v>32</v>
      </c>
      <c r="AX533" s="14" t="s">
        <v>77</v>
      </c>
      <c r="AY533" s="254" t="s">
        <v>122</v>
      </c>
    </row>
    <row r="534" spans="1:65" s="2" customFormat="1" ht="24.15" customHeight="1">
      <c r="A534" s="40"/>
      <c r="B534" s="41"/>
      <c r="C534" s="214" t="s">
        <v>960</v>
      </c>
      <c r="D534" s="214" t="s">
        <v>125</v>
      </c>
      <c r="E534" s="215" t="s">
        <v>961</v>
      </c>
      <c r="F534" s="216" t="s">
        <v>962</v>
      </c>
      <c r="G534" s="217" t="s">
        <v>225</v>
      </c>
      <c r="H534" s="218">
        <v>230.8</v>
      </c>
      <c r="I534" s="219"/>
      <c r="J534" s="220">
        <f>ROUND(I534*H534,2)</f>
        <v>0</v>
      </c>
      <c r="K534" s="216" t="s">
        <v>129</v>
      </c>
      <c r="L534" s="46"/>
      <c r="M534" s="221" t="s">
        <v>19</v>
      </c>
      <c r="N534" s="222" t="s">
        <v>41</v>
      </c>
      <c r="O534" s="86"/>
      <c r="P534" s="223">
        <f>O534*H534</f>
        <v>0</v>
      </c>
      <c r="Q534" s="223">
        <v>0</v>
      </c>
      <c r="R534" s="223">
        <f>Q534*H534</f>
        <v>0</v>
      </c>
      <c r="S534" s="223">
        <v>0</v>
      </c>
      <c r="T534" s="224">
        <f>S534*H534</f>
        <v>0</v>
      </c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R534" s="225" t="s">
        <v>147</v>
      </c>
      <c r="AT534" s="225" t="s">
        <v>125</v>
      </c>
      <c r="AU534" s="225" t="s">
        <v>79</v>
      </c>
      <c r="AY534" s="19" t="s">
        <v>122</v>
      </c>
      <c r="BE534" s="226">
        <f>IF(N534="základní",J534,0)</f>
        <v>0</v>
      </c>
      <c r="BF534" s="226">
        <f>IF(N534="snížená",J534,0)</f>
        <v>0</v>
      </c>
      <c r="BG534" s="226">
        <f>IF(N534="zákl. přenesená",J534,0)</f>
        <v>0</v>
      </c>
      <c r="BH534" s="226">
        <f>IF(N534="sníž. přenesená",J534,0)</f>
        <v>0</v>
      </c>
      <c r="BI534" s="226">
        <f>IF(N534="nulová",J534,0)</f>
        <v>0</v>
      </c>
      <c r="BJ534" s="19" t="s">
        <v>77</v>
      </c>
      <c r="BK534" s="226">
        <f>ROUND(I534*H534,2)</f>
        <v>0</v>
      </c>
      <c r="BL534" s="19" t="s">
        <v>147</v>
      </c>
      <c r="BM534" s="225" t="s">
        <v>963</v>
      </c>
    </row>
    <row r="535" spans="1:47" s="2" customFormat="1" ht="12">
      <c r="A535" s="40"/>
      <c r="B535" s="41"/>
      <c r="C535" s="42"/>
      <c r="D535" s="227" t="s">
        <v>132</v>
      </c>
      <c r="E535" s="42"/>
      <c r="F535" s="228" t="s">
        <v>964</v>
      </c>
      <c r="G535" s="42"/>
      <c r="H535" s="42"/>
      <c r="I535" s="229"/>
      <c r="J535" s="42"/>
      <c r="K535" s="42"/>
      <c r="L535" s="46"/>
      <c r="M535" s="230"/>
      <c r="N535" s="231"/>
      <c r="O535" s="86"/>
      <c r="P535" s="86"/>
      <c r="Q535" s="86"/>
      <c r="R535" s="86"/>
      <c r="S535" s="86"/>
      <c r="T535" s="87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T535" s="19" t="s">
        <v>132</v>
      </c>
      <c r="AU535" s="19" t="s">
        <v>79</v>
      </c>
    </row>
    <row r="536" spans="1:47" s="2" customFormat="1" ht="12">
      <c r="A536" s="40"/>
      <c r="B536" s="41"/>
      <c r="C536" s="42"/>
      <c r="D536" s="232" t="s">
        <v>133</v>
      </c>
      <c r="E536" s="42"/>
      <c r="F536" s="233" t="s">
        <v>965</v>
      </c>
      <c r="G536" s="42"/>
      <c r="H536" s="42"/>
      <c r="I536" s="229"/>
      <c r="J536" s="42"/>
      <c r="K536" s="42"/>
      <c r="L536" s="46"/>
      <c r="M536" s="230"/>
      <c r="N536" s="231"/>
      <c r="O536" s="86"/>
      <c r="P536" s="86"/>
      <c r="Q536" s="86"/>
      <c r="R536" s="86"/>
      <c r="S536" s="86"/>
      <c r="T536" s="87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T536" s="19" t="s">
        <v>133</v>
      </c>
      <c r="AU536" s="19" t="s">
        <v>79</v>
      </c>
    </row>
    <row r="537" spans="1:51" s="13" customFormat="1" ht="12">
      <c r="A537" s="13"/>
      <c r="B537" s="234"/>
      <c r="C537" s="235"/>
      <c r="D537" s="227" t="s">
        <v>135</v>
      </c>
      <c r="E537" s="236" t="s">
        <v>19</v>
      </c>
      <c r="F537" s="237" t="s">
        <v>949</v>
      </c>
      <c r="G537" s="235"/>
      <c r="H537" s="236" t="s">
        <v>19</v>
      </c>
      <c r="I537" s="238"/>
      <c r="J537" s="235"/>
      <c r="K537" s="235"/>
      <c r="L537" s="239"/>
      <c r="M537" s="240"/>
      <c r="N537" s="241"/>
      <c r="O537" s="241"/>
      <c r="P537" s="241"/>
      <c r="Q537" s="241"/>
      <c r="R537" s="241"/>
      <c r="S537" s="241"/>
      <c r="T537" s="24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43" t="s">
        <v>135</v>
      </c>
      <c r="AU537" s="243" t="s">
        <v>79</v>
      </c>
      <c r="AV537" s="13" t="s">
        <v>77</v>
      </c>
      <c r="AW537" s="13" t="s">
        <v>32</v>
      </c>
      <c r="AX537" s="13" t="s">
        <v>70</v>
      </c>
      <c r="AY537" s="243" t="s">
        <v>122</v>
      </c>
    </row>
    <row r="538" spans="1:51" s="13" customFormat="1" ht="12">
      <c r="A538" s="13"/>
      <c r="B538" s="234"/>
      <c r="C538" s="235"/>
      <c r="D538" s="227" t="s">
        <v>135</v>
      </c>
      <c r="E538" s="236" t="s">
        <v>19</v>
      </c>
      <c r="F538" s="237" t="s">
        <v>966</v>
      </c>
      <c r="G538" s="235"/>
      <c r="H538" s="236" t="s">
        <v>19</v>
      </c>
      <c r="I538" s="238"/>
      <c r="J538" s="235"/>
      <c r="K538" s="235"/>
      <c r="L538" s="239"/>
      <c r="M538" s="240"/>
      <c r="N538" s="241"/>
      <c r="O538" s="241"/>
      <c r="P538" s="241"/>
      <c r="Q538" s="241"/>
      <c r="R538" s="241"/>
      <c r="S538" s="241"/>
      <c r="T538" s="24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3" t="s">
        <v>135</v>
      </c>
      <c r="AU538" s="243" t="s">
        <v>79</v>
      </c>
      <c r="AV538" s="13" t="s">
        <v>77</v>
      </c>
      <c r="AW538" s="13" t="s">
        <v>32</v>
      </c>
      <c r="AX538" s="13" t="s">
        <v>70</v>
      </c>
      <c r="AY538" s="243" t="s">
        <v>122</v>
      </c>
    </row>
    <row r="539" spans="1:51" s="14" customFormat="1" ht="12">
      <c r="A539" s="14"/>
      <c r="B539" s="244"/>
      <c r="C539" s="245"/>
      <c r="D539" s="227" t="s">
        <v>135</v>
      </c>
      <c r="E539" s="246" t="s">
        <v>19</v>
      </c>
      <c r="F539" s="247" t="s">
        <v>951</v>
      </c>
      <c r="G539" s="245"/>
      <c r="H539" s="248">
        <v>230.8</v>
      </c>
      <c r="I539" s="249"/>
      <c r="J539" s="245"/>
      <c r="K539" s="245"/>
      <c r="L539" s="250"/>
      <c r="M539" s="251"/>
      <c r="N539" s="252"/>
      <c r="O539" s="252"/>
      <c r="P539" s="252"/>
      <c r="Q539" s="252"/>
      <c r="R539" s="252"/>
      <c r="S539" s="252"/>
      <c r="T539" s="253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4" t="s">
        <v>135</v>
      </c>
      <c r="AU539" s="254" t="s">
        <v>79</v>
      </c>
      <c r="AV539" s="14" t="s">
        <v>79</v>
      </c>
      <c r="AW539" s="14" t="s">
        <v>32</v>
      </c>
      <c r="AX539" s="14" t="s">
        <v>77</v>
      </c>
      <c r="AY539" s="254" t="s">
        <v>122</v>
      </c>
    </row>
    <row r="540" spans="1:65" s="2" customFormat="1" ht="24.15" customHeight="1">
      <c r="A540" s="40"/>
      <c r="B540" s="41"/>
      <c r="C540" s="214" t="s">
        <v>967</v>
      </c>
      <c r="D540" s="214" t="s">
        <v>125</v>
      </c>
      <c r="E540" s="215" t="s">
        <v>968</v>
      </c>
      <c r="F540" s="216" t="s">
        <v>969</v>
      </c>
      <c r="G540" s="217" t="s">
        <v>225</v>
      </c>
      <c r="H540" s="218">
        <v>230.8</v>
      </c>
      <c r="I540" s="219"/>
      <c r="J540" s="220">
        <f>ROUND(I540*H540,2)</f>
        <v>0</v>
      </c>
      <c r="K540" s="216" t="s">
        <v>129</v>
      </c>
      <c r="L540" s="46"/>
      <c r="M540" s="221" t="s">
        <v>19</v>
      </c>
      <c r="N540" s="222" t="s">
        <v>41</v>
      </c>
      <c r="O540" s="86"/>
      <c r="P540" s="223">
        <f>O540*H540</f>
        <v>0</v>
      </c>
      <c r="Q540" s="223">
        <v>0</v>
      </c>
      <c r="R540" s="223">
        <f>Q540*H540</f>
        <v>0</v>
      </c>
      <c r="S540" s="223">
        <v>0</v>
      </c>
      <c r="T540" s="224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25" t="s">
        <v>147</v>
      </c>
      <c r="AT540" s="225" t="s">
        <v>125</v>
      </c>
      <c r="AU540" s="225" t="s">
        <v>79</v>
      </c>
      <c r="AY540" s="19" t="s">
        <v>122</v>
      </c>
      <c r="BE540" s="226">
        <f>IF(N540="základní",J540,0)</f>
        <v>0</v>
      </c>
      <c r="BF540" s="226">
        <f>IF(N540="snížená",J540,0)</f>
        <v>0</v>
      </c>
      <c r="BG540" s="226">
        <f>IF(N540="zákl. přenesená",J540,0)</f>
        <v>0</v>
      </c>
      <c r="BH540" s="226">
        <f>IF(N540="sníž. přenesená",J540,0)</f>
        <v>0</v>
      </c>
      <c r="BI540" s="226">
        <f>IF(N540="nulová",J540,0)</f>
        <v>0</v>
      </c>
      <c r="BJ540" s="19" t="s">
        <v>77</v>
      </c>
      <c r="BK540" s="226">
        <f>ROUND(I540*H540,2)</f>
        <v>0</v>
      </c>
      <c r="BL540" s="19" t="s">
        <v>147</v>
      </c>
      <c r="BM540" s="225" t="s">
        <v>970</v>
      </c>
    </row>
    <row r="541" spans="1:47" s="2" customFormat="1" ht="12">
      <c r="A541" s="40"/>
      <c r="B541" s="41"/>
      <c r="C541" s="42"/>
      <c r="D541" s="227" t="s">
        <v>132</v>
      </c>
      <c r="E541" s="42"/>
      <c r="F541" s="228" t="s">
        <v>971</v>
      </c>
      <c r="G541" s="42"/>
      <c r="H541" s="42"/>
      <c r="I541" s="229"/>
      <c r="J541" s="42"/>
      <c r="K541" s="42"/>
      <c r="L541" s="46"/>
      <c r="M541" s="230"/>
      <c r="N541" s="231"/>
      <c r="O541" s="86"/>
      <c r="P541" s="86"/>
      <c r="Q541" s="86"/>
      <c r="R541" s="86"/>
      <c r="S541" s="86"/>
      <c r="T541" s="87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T541" s="19" t="s">
        <v>132</v>
      </c>
      <c r="AU541" s="19" t="s">
        <v>79</v>
      </c>
    </row>
    <row r="542" spans="1:47" s="2" customFormat="1" ht="12">
      <c r="A542" s="40"/>
      <c r="B542" s="41"/>
      <c r="C542" s="42"/>
      <c r="D542" s="232" t="s">
        <v>133</v>
      </c>
      <c r="E542" s="42"/>
      <c r="F542" s="233" t="s">
        <v>972</v>
      </c>
      <c r="G542" s="42"/>
      <c r="H542" s="42"/>
      <c r="I542" s="229"/>
      <c r="J542" s="42"/>
      <c r="K542" s="42"/>
      <c r="L542" s="46"/>
      <c r="M542" s="230"/>
      <c r="N542" s="231"/>
      <c r="O542" s="86"/>
      <c r="P542" s="86"/>
      <c r="Q542" s="86"/>
      <c r="R542" s="86"/>
      <c r="S542" s="86"/>
      <c r="T542" s="87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T542" s="19" t="s">
        <v>133</v>
      </c>
      <c r="AU542" s="19" t="s">
        <v>79</v>
      </c>
    </row>
    <row r="543" spans="1:51" s="13" customFormat="1" ht="12">
      <c r="A543" s="13"/>
      <c r="B543" s="234"/>
      <c r="C543" s="235"/>
      <c r="D543" s="227" t="s">
        <v>135</v>
      </c>
      <c r="E543" s="236" t="s">
        <v>19</v>
      </c>
      <c r="F543" s="237" t="s">
        <v>973</v>
      </c>
      <c r="G543" s="235"/>
      <c r="H543" s="236" t="s">
        <v>19</v>
      </c>
      <c r="I543" s="238"/>
      <c r="J543" s="235"/>
      <c r="K543" s="235"/>
      <c r="L543" s="239"/>
      <c r="M543" s="240"/>
      <c r="N543" s="241"/>
      <c r="O543" s="241"/>
      <c r="P543" s="241"/>
      <c r="Q543" s="241"/>
      <c r="R543" s="241"/>
      <c r="S543" s="241"/>
      <c r="T543" s="24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3" t="s">
        <v>135</v>
      </c>
      <c r="AU543" s="243" t="s">
        <v>79</v>
      </c>
      <c r="AV543" s="13" t="s">
        <v>77</v>
      </c>
      <c r="AW543" s="13" t="s">
        <v>32</v>
      </c>
      <c r="AX543" s="13" t="s">
        <v>70</v>
      </c>
      <c r="AY543" s="243" t="s">
        <v>122</v>
      </c>
    </row>
    <row r="544" spans="1:51" s="14" customFormat="1" ht="12">
      <c r="A544" s="14"/>
      <c r="B544" s="244"/>
      <c r="C544" s="245"/>
      <c r="D544" s="227" t="s">
        <v>135</v>
      </c>
      <c r="E544" s="246" t="s">
        <v>19</v>
      </c>
      <c r="F544" s="247" t="s">
        <v>974</v>
      </c>
      <c r="G544" s="245"/>
      <c r="H544" s="248">
        <v>230.8</v>
      </c>
      <c r="I544" s="249"/>
      <c r="J544" s="245"/>
      <c r="K544" s="245"/>
      <c r="L544" s="250"/>
      <c r="M544" s="251"/>
      <c r="N544" s="252"/>
      <c r="O544" s="252"/>
      <c r="P544" s="252"/>
      <c r="Q544" s="252"/>
      <c r="R544" s="252"/>
      <c r="S544" s="252"/>
      <c r="T544" s="253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4" t="s">
        <v>135</v>
      </c>
      <c r="AU544" s="254" t="s">
        <v>79</v>
      </c>
      <c r="AV544" s="14" t="s">
        <v>79</v>
      </c>
      <c r="AW544" s="14" t="s">
        <v>32</v>
      </c>
      <c r="AX544" s="14" t="s">
        <v>77</v>
      </c>
      <c r="AY544" s="254" t="s">
        <v>122</v>
      </c>
    </row>
    <row r="545" spans="1:65" s="2" customFormat="1" ht="24.15" customHeight="1">
      <c r="A545" s="40"/>
      <c r="B545" s="41"/>
      <c r="C545" s="214" t="s">
        <v>975</v>
      </c>
      <c r="D545" s="214" t="s">
        <v>125</v>
      </c>
      <c r="E545" s="215" t="s">
        <v>976</v>
      </c>
      <c r="F545" s="216" t="s">
        <v>977</v>
      </c>
      <c r="G545" s="217" t="s">
        <v>225</v>
      </c>
      <c r="H545" s="218">
        <v>353.1</v>
      </c>
      <c r="I545" s="219"/>
      <c r="J545" s="220">
        <f>ROUND(I545*H545,2)</f>
        <v>0</v>
      </c>
      <c r="K545" s="216" t="s">
        <v>129</v>
      </c>
      <c r="L545" s="46"/>
      <c r="M545" s="221" t="s">
        <v>19</v>
      </c>
      <c r="N545" s="222" t="s">
        <v>41</v>
      </c>
      <c r="O545" s="86"/>
      <c r="P545" s="223">
        <f>O545*H545</f>
        <v>0</v>
      </c>
      <c r="Q545" s="223">
        <v>0</v>
      </c>
      <c r="R545" s="223">
        <f>Q545*H545</f>
        <v>0</v>
      </c>
      <c r="S545" s="223">
        <v>0</v>
      </c>
      <c r="T545" s="224">
        <f>S545*H545</f>
        <v>0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25" t="s">
        <v>147</v>
      </c>
      <c r="AT545" s="225" t="s">
        <v>125</v>
      </c>
      <c r="AU545" s="225" t="s">
        <v>79</v>
      </c>
      <c r="AY545" s="19" t="s">
        <v>122</v>
      </c>
      <c r="BE545" s="226">
        <f>IF(N545="základní",J545,0)</f>
        <v>0</v>
      </c>
      <c r="BF545" s="226">
        <f>IF(N545="snížená",J545,0)</f>
        <v>0</v>
      </c>
      <c r="BG545" s="226">
        <f>IF(N545="zákl. přenesená",J545,0)</f>
        <v>0</v>
      </c>
      <c r="BH545" s="226">
        <f>IF(N545="sníž. přenesená",J545,0)</f>
        <v>0</v>
      </c>
      <c r="BI545" s="226">
        <f>IF(N545="nulová",J545,0)</f>
        <v>0</v>
      </c>
      <c r="BJ545" s="19" t="s">
        <v>77</v>
      </c>
      <c r="BK545" s="226">
        <f>ROUND(I545*H545,2)</f>
        <v>0</v>
      </c>
      <c r="BL545" s="19" t="s">
        <v>147</v>
      </c>
      <c r="BM545" s="225" t="s">
        <v>978</v>
      </c>
    </row>
    <row r="546" spans="1:47" s="2" customFormat="1" ht="12">
      <c r="A546" s="40"/>
      <c r="B546" s="41"/>
      <c r="C546" s="42"/>
      <c r="D546" s="227" t="s">
        <v>132</v>
      </c>
      <c r="E546" s="42"/>
      <c r="F546" s="228" t="s">
        <v>979</v>
      </c>
      <c r="G546" s="42"/>
      <c r="H546" s="42"/>
      <c r="I546" s="229"/>
      <c r="J546" s="42"/>
      <c r="K546" s="42"/>
      <c r="L546" s="46"/>
      <c r="M546" s="230"/>
      <c r="N546" s="231"/>
      <c r="O546" s="86"/>
      <c r="P546" s="86"/>
      <c r="Q546" s="86"/>
      <c r="R546" s="86"/>
      <c r="S546" s="86"/>
      <c r="T546" s="87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T546" s="19" t="s">
        <v>132</v>
      </c>
      <c r="AU546" s="19" t="s">
        <v>79</v>
      </c>
    </row>
    <row r="547" spans="1:47" s="2" customFormat="1" ht="12">
      <c r="A547" s="40"/>
      <c r="B547" s="41"/>
      <c r="C547" s="42"/>
      <c r="D547" s="232" t="s">
        <v>133</v>
      </c>
      <c r="E547" s="42"/>
      <c r="F547" s="233" t="s">
        <v>980</v>
      </c>
      <c r="G547" s="42"/>
      <c r="H547" s="42"/>
      <c r="I547" s="229"/>
      <c r="J547" s="42"/>
      <c r="K547" s="42"/>
      <c r="L547" s="46"/>
      <c r="M547" s="230"/>
      <c r="N547" s="231"/>
      <c r="O547" s="86"/>
      <c r="P547" s="86"/>
      <c r="Q547" s="86"/>
      <c r="R547" s="86"/>
      <c r="S547" s="86"/>
      <c r="T547" s="87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T547" s="19" t="s">
        <v>133</v>
      </c>
      <c r="AU547" s="19" t="s">
        <v>79</v>
      </c>
    </row>
    <row r="548" spans="1:51" s="13" customFormat="1" ht="12">
      <c r="A548" s="13"/>
      <c r="B548" s="234"/>
      <c r="C548" s="235"/>
      <c r="D548" s="227" t="s">
        <v>135</v>
      </c>
      <c r="E548" s="236" t="s">
        <v>19</v>
      </c>
      <c r="F548" s="237" t="s">
        <v>981</v>
      </c>
      <c r="G548" s="235"/>
      <c r="H548" s="236" t="s">
        <v>19</v>
      </c>
      <c r="I548" s="238"/>
      <c r="J548" s="235"/>
      <c r="K548" s="235"/>
      <c r="L548" s="239"/>
      <c r="M548" s="240"/>
      <c r="N548" s="241"/>
      <c r="O548" s="241"/>
      <c r="P548" s="241"/>
      <c r="Q548" s="241"/>
      <c r="R548" s="241"/>
      <c r="S548" s="241"/>
      <c r="T548" s="242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3" t="s">
        <v>135</v>
      </c>
      <c r="AU548" s="243" t="s">
        <v>79</v>
      </c>
      <c r="AV548" s="13" t="s">
        <v>77</v>
      </c>
      <c r="AW548" s="13" t="s">
        <v>32</v>
      </c>
      <c r="AX548" s="13" t="s">
        <v>70</v>
      </c>
      <c r="AY548" s="243" t="s">
        <v>122</v>
      </c>
    </row>
    <row r="549" spans="1:51" s="13" customFormat="1" ht="12">
      <c r="A549" s="13"/>
      <c r="B549" s="234"/>
      <c r="C549" s="235"/>
      <c r="D549" s="227" t="s">
        <v>135</v>
      </c>
      <c r="E549" s="236" t="s">
        <v>19</v>
      </c>
      <c r="F549" s="237" t="s">
        <v>982</v>
      </c>
      <c r="G549" s="235"/>
      <c r="H549" s="236" t="s">
        <v>19</v>
      </c>
      <c r="I549" s="238"/>
      <c r="J549" s="235"/>
      <c r="K549" s="235"/>
      <c r="L549" s="239"/>
      <c r="M549" s="240"/>
      <c r="N549" s="241"/>
      <c r="O549" s="241"/>
      <c r="P549" s="241"/>
      <c r="Q549" s="241"/>
      <c r="R549" s="241"/>
      <c r="S549" s="241"/>
      <c r="T549" s="24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3" t="s">
        <v>135</v>
      </c>
      <c r="AU549" s="243" t="s">
        <v>79</v>
      </c>
      <c r="AV549" s="13" t="s">
        <v>77</v>
      </c>
      <c r="AW549" s="13" t="s">
        <v>32</v>
      </c>
      <c r="AX549" s="13" t="s">
        <v>70</v>
      </c>
      <c r="AY549" s="243" t="s">
        <v>122</v>
      </c>
    </row>
    <row r="550" spans="1:51" s="13" customFormat="1" ht="12">
      <c r="A550" s="13"/>
      <c r="B550" s="234"/>
      <c r="C550" s="235"/>
      <c r="D550" s="227" t="s">
        <v>135</v>
      </c>
      <c r="E550" s="236" t="s">
        <v>19</v>
      </c>
      <c r="F550" s="237" t="s">
        <v>983</v>
      </c>
      <c r="G550" s="235"/>
      <c r="H550" s="236" t="s">
        <v>19</v>
      </c>
      <c r="I550" s="238"/>
      <c r="J550" s="235"/>
      <c r="K550" s="235"/>
      <c r="L550" s="239"/>
      <c r="M550" s="240"/>
      <c r="N550" s="241"/>
      <c r="O550" s="241"/>
      <c r="P550" s="241"/>
      <c r="Q550" s="241"/>
      <c r="R550" s="241"/>
      <c r="S550" s="241"/>
      <c r="T550" s="242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3" t="s">
        <v>135</v>
      </c>
      <c r="AU550" s="243" t="s">
        <v>79</v>
      </c>
      <c r="AV550" s="13" t="s">
        <v>77</v>
      </c>
      <c r="AW550" s="13" t="s">
        <v>32</v>
      </c>
      <c r="AX550" s="13" t="s">
        <v>70</v>
      </c>
      <c r="AY550" s="243" t="s">
        <v>122</v>
      </c>
    </row>
    <row r="551" spans="1:51" s="13" customFormat="1" ht="12">
      <c r="A551" s="13"/>
      <c r="B551" s="234"/>
      <c r="C551" s="235"/>
      <c r="D551" s="227" t="s">
        <v>135</v>
      </c>
      <c r="E551" s="236" t="s">
        <v>19</v>
      </c>
      <c r="F551" s="237" t="s">
        <v>984</v>
      </c>
      <c r="G551" s="235"/>
      <c r="H551" s="236" t="s">
        <v>19</v>
      </c>
      <c r="I551" s="238"/>
      <c r="J551" s="235"/>
      <c r="K551" s="235"/>
      <c r="L551" s="239"/>
      <c r="M551" s="240"/>
      <c r="N551" s="241"/>
      <c r="O551" s="241"/>
      <c r="P551" s="241"/>
      <c r="Q551" s="241"/>
      <c r="R551" s="241"/>
      <c r="S551" s="241"/>
      <c r="T551" s="242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3" t="s">
        <v>135</v>
      </c>
      <c r="AU551" s="243" t="s">
        <v>79</v>
      </c>
      <c r="AV551" s="13" t="s">
        <v>77</v>
      </c>
      <c r="AW551" s="13" t="s">
        <v>32</v>
      </c>
      <c r="AX551" s="13" t="s">
        <v>70</v>
      </c>
      <c r="AY551" s="243" t="s">
        <v>122</v>
      </c>
    </row>
    <row r="552" spans="1:51" s="14" customFormat="1" ht="12">
      <c r="A552" s="14"/>
      <c r="B552" s="244"/>
      <c r="C552" s="245"/>
      <c r="D552" s="227" t="s">
        <v>135</v>
      </c>
      <c r="E552" s="246" t="s">
        <v>19</v>
      </c>
      <c r="F552" s="247" t="s">
        <v>985</v>
      </c>
      <c r="G552" s="245"/>
      <c r="H552" s="248">
        <v>126.2</v>
      </c>
      <c r="I552" s="249"/>
      <c r="J552" s="245"/>
      <c r="K552" s="245"/>
      <c r="L552" s="250"/>
      <c r="M552" s="251"/>
      <c r="N552" s="252"/>
      <c r="O552" s="252"/>
      <c r="P552" s="252"/>
      <c r="Q552" s="252"/>
      <c r="R552" s="252"/>
      <c r="S552" s="252"/>
      <c r="T552" s="253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4" t="s">
        <v>135</v>
      </c>
      <c r="AU552" s="254" t="s">
        <v>79</v>
      </c>
      <c r="AV552" s="14" t="s">
        <v>79</v>
      </c>
      <c r="AW552" s="14" t="s">
        <v>32</v>
      </c>
      <c r="AX552" s="14" t="s">
        <v>70</v>
      </c>
      <c r="AY552" s="254" t="s">
        <v>122</v>
      </c>
    </row>
    <row r="553" spans="1:51" s="13" customFormat="1" ht="12">
      <c r="A553" s="13"/>
      <c r="B553" s="234"/>
      <c r="C553" s="235"/>
      <c r="D553" s="227" t="s">
        <v>135</v>
      </c>
      <c r="E553" s="236" t="s">
        <v>19</v>
      </c>
      <c r="F553" s="237" t="s">
        <v>986</v>
      </c>
      <c r="G553" s="235"/>
      <c r="H553" s="236" t="s">
        <v>19</v>
      </c>
      <c r="I553" s="238"/>
      <c r="J553" s="235"/>
      <c r="K553" s="235"/>
      <c r="L553" s="239"/>
      <c r="M553" s="240"/>
      <c r="N553" s="241"/>
      <c r="O553" s="241"/>
      <c r="P553" s="241"/>
      <c r="Q553" s="241"/>
      <c r="R553" s="241"/>
      <c r="S553" s="241"/>
      <c r="T553" s="242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3" t="s">
        <v>135</v>
      </c>
      <c r="AU553" s="243" t="s">
        <v>79</v>
      </c>
      <c r="AV553" s="13" t="s">
        <v>77</v>
      </c>
      <c r="AW553" s="13" t="s">
        <v>32</v>
      </c>
      <c r="AX553" s="13" t="s">
        <v>70</v>
      </c>
      <c r="AY553" s="243" t="s">
        <v>122</v>
      </c>
    </row>
    <row r="554" spans="1:51" s="14" customFormat="1" ht="12">
      <c r="A554" s="14"/>
      <c r="B554" s="244"/>
      <c r="C554" s="245"/>
      <c r="D554" s="227" t="s">
        <v>135</v>
      </c>
      <c r="E554" s="246" t="s">
        <v>19</v>
      </c>
      <c r="F554" s="247" t="s">
        <v>987</v>
      </c>
      <c r="G554" s="245"/>
      <c r="H554" s="248">
        <v>226.9</v>
      </c>
      <c r="I554" s="249"/>
      <c r="J554" s="245"/>
      <c r="K554" s="245"/>
      <c r="L554" s="250"/>
      <c r="M554" s="251"/>
      <c r="N554" s="252"/>
      <c r="O554" s="252"/>
      <c r="P554" s="252"/>
      <c r="Q554" s="252"/>
      <c r="R554" s="252"/>
      <c r="S554" s="252"/>
      <c r="T554" s="253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4" t="s">
        <v>135</v>
      </c>
      <c r="AU554" s="254" t="s">
        <v>79</v>
      </c>
      <c r="AV554" s="14" t="s">
        <v>79</v>
      </c>
      <c r="AW554" s="14" t="s">
        <v>32</v>
      </c>
      <c r="AX554" s="14" t="s">
        <v>70</v>
      </c>
      <c r="AY554" s="254" t="s">
        <v>122</v>
      </c>
    </row>
    <row r="555" spans="1:51" s="15" customFormat="1" ht="12">
      <c r="A555" s="15"/>
      <c r="B555" s="258"/>
      <c r="C555" s="259"/>
      <c r="D555" s="227" t="s">
        <v>135</v>
      </c>
      <c r="E555" s="260" t="s">
        <v>19</v>
      </c>
      <c r="F555" s="261" t="s">
        <v>247</v>
      </c>
      <c r="G555" s="259"/>
      <c r="H555" s="262">
        <v>353.1</v>
      </c>
      <c r="I555" s="263"/>
      <c r="J555" s="259"/>
      <c r="K555" s="259"/>
      <c r="L555" s="264"/>
      <c r="M555" s="265"/>
      <c r="N555" s="266"/>
      <c r="O555" s="266"/>
      <c r="P555" s="266"/>
      <c r="Q555" s="266"/>
      <c r="R555" s="266"/>
      <c r="S555" s="266"/>
      <c r="T555" s="267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T555" s="268" t="s">
        <v>135</v>
      </c>
      <c r="AU555" s="268" t="s">
        <v>79</v>
      </c>
      <c r="AV555" s="15" t="s">
        <v>147</v>
      </c>
      <c r="AW555" s="15" t="s">
        <v>32</v>
      </c>
      <c r="AX555" s="15" t="s">
        <v>77</v>
      </c>
      <c r="AY555" s="268" t="s">
        <v>122</v>
      </c>
    </row>
    <row r="556" spans="1:65" s="2" customFormat="1" ht="33" customHeight="1">
      <c r="A556" s="40"/>
      <c r="B556" s="41"/>
      <c r="C556" s="214" t="s">
        <v>988</v>
      </c>
      <c r="D556" s="214" t="s">
        <v>125</v>
      </c>
      <c r="E556" s="215" t="s">
        <v>989</v>
      </c>
      <c r="F556" s="216" t="s">
        <v>990</v>
      </c>
      <c r="G556" s="217" t="s">
        <v>225</v>
      </c>
      <c r="H556" s="218">
        <v>285.5</v>
      </c>
      <c r="I556" s="219"/>
      <c r="J556" s="220">
        <f>ROUND(I556*H556,2)</f>
        <v>0</v>
      </c>
      <c r="K556" s="216" t="s">
        <v>129</v>
      </c>
      <c r="L556" s="46"/>
      <c r="M556" s="221" t="s">
        <v>19</v>
      </c>
      <c r="N556" s="222" t="s">
        <v>41</v>
      </c>
      <c r="O556" s="86"/>
      <c r="P556" s="223">
        <f>O556*H556</f>
        <v>0</v>
      </c>
      <c r="Q556" s="223">
        <v>0</v>
      </c>
      <c r="R556" s="223">
        <f>Q556*H556</f>
        <v>0</v>
      </c>
      <c r="S556" s="223">
        <v>0</v>
      </c>
      <c r="T556" s="224">
        <f>S556*H556</f>
        <v>0</v>
      </c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R556" s="225" t="s">
        <v>147</v>
      </c>
      <c r="AT556" s="225" t="s">
        <v>125</v>
      </c>
      <c r="AU556" s="225" t="s">
        <v>79</v>
      </c>
      <c r="AY556" s="19" t="s">
        <v>122</v>
      </c>
      <c r="BE556" s="226">
        <f>IF(N556="základní",J556,0)</f>
        <v>0</v>
      </c>
      <c r="BF556" s="226">
        <f>IF(N556="snížená",J556,0)</f>
        <v>0</v>
      </c>
      <c r="BG556" s="226">
        <f>IF(N556="zákl. přenesená",J556,0)</f>
        <v>0</v>
      </c>
      <c r="BH556" s="226">
        <f>IF(N556="sníž. přenesená",J556,0)</f>
        <v>0</v>
      </c>
      <c r="BI556" s="226">
        <f>IF(N556="nulová",J556,0)</f>
        <v>0</v>
      </c>
      <c r="BJ556" s="19" t="s">
        <v>77</v>
      </c>
      <c r="BK556" s="226">
        <f>ROUND(I556*H556,2)</f>
        <v>0</v>
      </c>
      <c r="BL556" s="19" t="s">
        <v>147</v>
      </c>
      <c r="BM556" s="225" t="s">
        <v>991</v>
      </c>
    </row>
    <row r="557" spans="1:47" s="2" customFormat="1" ht="12">
      <c r="A557" s="40"/>
      <c r="B557" s="41"/>
      <c r="C557" s="42"/>
      <c r="D557" s="227" t="s">
        <v>132</v>
      </c>
      <c r="E557" s="42"/>
      <c r="F557" s="228" t="s">
        <v>992</v>
      </c>
      <c r="G557" s="42"/>
      <c r="H557" s="42"/>
      <c r="I557" s="229"/>
      <c r="J557" s="42"/>
      <c r="K557" s="42"/>
      <c r="L557" s="46"/>
      <c r="M557" s="230"/>
      <c r="N557" s="231"/>
      <c r="O557" s="86"/>
      <c r="P557" s="86"/>
      <c r="Q557" s="86"/>
      <c r="R557" s="86"/>
      <c r="S557" s="86"/>
      <c r="T557" s="87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T557" s="19" t="s">
        <v>132</v>
      </c>
      <c r="AU557" s="19" t="s">
        <v>79</v>
      </c>
    </row>
    <row r="558" spans="1:47" s="2" customFormat="1" ht="12">
      <c r="A558" s="40"/>
      <c r="B558" s="41"/>
      <c r="C558" s="42"/>
      <c r="D558" s="232" t="s">
        <v>133</v>
      </c>
      <c r="E558" s="42"/>
      <c r="F558" s="233" t="s">
        <v>993</v>
      </c>
      <c r="G558" s="42"/>
      <c r="H558" s="42"/>
      <c r="I558" s="229"/>
      <c r="J558" s="42"/>
      <c r="K558" s="42"/>
      <c r="L558" s="46"/>
      <c r="M558" s="230"/>
      <c r="N558" s="231"/>
      <c r="O558" s="86"/>
      <c r="P558" s="86"/>
      <c r="Q558" s="86"/>
      <c r="R558" s="86"/>
      <c r="S558" s="86"/>
      <c r="T558" s="87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9" t="s">
        <v>133</v>
      </c>
      <c r="AU558" s="19" t="s">
        <v>79</v>
      </c>
    </row>
    <row r="559" spans="1:51" s="14" customFormat="1" ht="12">
      <c r="A559" s="14"/>
      <c r="B559" s="244"/>
      <c r="C559" s="245"/>
      <c r="D559" s="227" t="s">
        <v>135</v>
      </c>
      <c r="E559" s="246" t="s">
        <v>19</v>
      </c>
      <c r="F559" s="247" t="s">
        <v>994</v>
      </c>
      <c r="G559" s="245"/>
      <c r="H559" s="248">
        <v>226.9</v>
      </c>
      <c r="I559" s="249"/>
      <c r="J559" s="245"/>
      <c r="K559" s="245"/>
      <c r="L559" s="250"/>
      <c r="M559" s="251"/>
      <c r="N559" s="252"/>
      <c r="O559" s="252"/>
      <c r="P559" s="252"/>
      <c r="Q559" s="252"/>
      <c r="R559" s="252"/>
      <c r="S559" s="252"/>
      <c r="T559" s="253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4" t="s">
        <v>135</v>
      </c>
      <c r="AU559" s="254" t="s">
        <v>79</v>
      </c>
      <c r="AV559" s="14" t="s">
        <v>79</v>
      </c>
      <c r="AW559" s="14" t="s">
        <v>32</v>
      </c>
      <c r="AX559" s="14" t="s">
        <v>70</v>
      </c>
      <c r="AY559" s="254" t="s">
        <v>122</v>
      </c>
    </row>
    <row r="560" spans="1:51" s="14" customFormat="1" ht="12">
      <c r="A560" s="14"/>
      <c r="B560" s="244"/>
      <c r="C560" s="245"/>
      <c r="D560" s="227" t="s">
        <v>135</v>
      </c>
      <c r="E560" s="246" t="s">
        <v>19</v>
      </c>
      <c r="F560" s="247" t="s">
        <v>995</v>
      </c>
      <c r="G560" s="245"/>
      <c r="H560" s="248">
        <v>58.6</v>
      </c>
      <c r="I560" s="249"/>
      <c r="J560" s="245"/>
      <c r="K560" s="245"/>
      <c r="L560" s="250"/>
      <c r="M560" s="251"/>
      <c r="N560" s="252"/>
      <c r="O560" s="252"/>
      <c r="P560" s="252"/>
      <c r="Q560" s="252"/>
      <c r="R560" s="252"/>
      <c r="S560" s="252"/>
      <c r="T560" s="253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54" t="s">
        <v>135</v>
      </c>
      <c r="AU560" s="254" t="s">
        <v>79</v>
      </c>
      <c r="AV560" s="14" t="s">
        <v>79</v>
      </c>
      <c r="AW560" s="14" t="s">
        <v>32</v>
      </c>
      <c r="AX560" s="14" t="s">
        <v>70</v>
      </c>
      <c r="AY560" s="254" t="s">
        <v>122</v>
      </c>
    </row>
    <row r="561" spans="1:51" s="15" customFormat="1" ht="12">
      <c r="A561" s="15"/>
      <c r="B561" s="258"/>
      <c r="C561" s="259"/>
      <c r="D561" s="227" t="s">
        <v>135</v>
      </c>
      <c r="E561" s="260" t="s">
        <v>19</v>
      </c>
      <c r="F561" s="261" t="s">
        <v>247</v>
      </c>
      <c r="G561" s="259"/>
      <c r="H561" s="262">
        <v>285.5</v>
      </c>
      <c r="I561" s="263"/>
      <c r="J561" s="259"/>
      <c r="K561" s="259"/>
      <c r="L561" s="264"/>
      <c r="M561" s="265"/>
      <c r="N561" s="266"/>
      <c r="O561" s="266"/>
      <c r="P561" s="266"/>
      <c r="Q561" s="266"/>
      <c r="R561" s="266"/>
      <c r="S561" s="266"/>
      <c r="T561" s="267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T561" s="268" t="s">
        <v>135</v>
      </c>
      <c r="AU561" s="268" t="s">
        <v>79</v>
      </c>
      <c r="AV561" s="15" t="s">
        <v>147</v>
      </c>
      <c r="AW561" s="15" t="s">
        <v>32</v>
      </c>
      <c r="AX561" s="15" t="s">
        <v>77</v>
      </c>
      <c r="AY561" s="268" t="s">
        <v>122</v>
      </c>
    </row>
    <row r="562" spans="1:65" s="2" customFormat="1" ht="24.15" customHeight="1">
      <c r="A562" s="40"/>
      <c r="B562" s="41"/>
      <c r="C562" s="214" t="s">
        <v>996</v>
      </c>
      <c r="D562" s="214" t="s">
        <v>125</v>
      </c>
      <c r="E562" s="215" t="s">
        <v>997</v>
      </c>
      <c r="F562" s="216" t="s">
        <v>998</v>
      </c>
      <c r="G562" s="217" t="s">
        <v>225</v>
      </c>
      <c r="H562" s="218">
        <v>58.6</v>
      </c>
      <c r="I562" s="219"/>
      <c r="J562" s="220">
        <f>ROUND(I562*H562,2)</f>
        <v>0</v>
      </c>
      <c r="K562" s="216" t="s">
        <v>129</v>
      </c>
      <c r="L562" s="46"/>
      <c r="M562" s="221" t="s">
        <v>19</v>
      </c>
      <c r="N562" s="222" t="s">
        <v>41</v>
      </c>
      <c r="O562" s="86"/>
      <c r="P562" s="223">
        <f>O562*H562</f>
        <v>0</v>
      </c>
      <c r="Q562" s="223">
        <v>0</v>
      </c>
      <c r="R562" s="223">
        <f>Q562*H562</f>
        <v>0</v>
      </c>
      <c r="S562" s="223">
        <v>0</v>
      </c>
      <c r="T562" s="224">
        <f>S562*H562</f>
        <v>0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25" t="s">
        <v>147</v>
      </c>
      <c r="AT562" s="225" t="s">
        <v>125</v>
      </c>
      <c r="AU562" s="225" t="s">
        <v>79</v>
      </c>
      <c r="AY562" s="19" t="s">
        <v>122</v>
      </c>
      <c r="BE562" s="226">
        <f>IF(N562="základní",J562,0)</f>
        <v>0</v>
      </c>
      <c r="BF562" s="226">
        <f>IF(N562="snížená",J562,0)</f>
        <v>0</v>
      </c>
      <c r="BG562" s="226">
        <f>IF(N562="zákl. přenesená",J562,0)</f>
        <v>0</v>
      </c>
      <c r="BH562" s="226">
        <f>IF(N562="sníž. přenesená",J562,0)</f>
        <v>0</v>
      </c>
      <c r="BI562" s="226">
        <f>IF(N562="nulová",J562,0)</f>
        <v>0</v>
      </c>
      <c r="BJ562" s="19" t="s">
        <v>77</v>
      </c>
      <c r="BK562" s="226">
        <f>ROUND(I562*H562,2)</f>
        <v>0</v>
      </c>
      <c r="BL562" s="19" t="s">
        <v>147</v>
      </c>
      <c r="BM562" s="225" t="s">
        <v>999</v>
      </c>
    </row>
    <row r="563" spans="1:47" s="2" customFormat="1" ht="12">
      <c r="A563" s="40"/>
      <c r="B563" s="41"/>
      <c r="C563" s="42"/>
      <c r="D563" s="227" t="s">
        <v>132</v>
      </c>
      <c r="E563" s="42"/>
      <c r="F563" s="228" t="s">
        <v>1000</v>
      </c>
      <c r="G563" s="42"/>
      <c r="H563" s="42"/>
      <c r="I563" s="229"/>
      <c r="J563" s="42"/>
      <c r="K563" s="42"/>
      <c r="L563" s="46"/>
      <c r="M563" s="230"/>
      <c r="N563" s="231"/>
      <c r="O563" s="86"/>
      <c r="P563" s="86"/>
      <c r="Q563" s="86"/>
      <c r="R563" s="86"/>
      <c r="S563" s="86"/>
      <c r="T563" s="87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T563" s="19" t="s">
        <v>132</v>
      </c>
      <c r="AU563" s="19" t="s">
        <v>79</v>
      </c>
    </row>
    <row r="564" spans="1:47" s="2" customFormat="1" ht="12">
      <c r="A564" s="40"/>
      <c r="B564" s="41"/>
      <c r="C564" s="42"/>
      <c r="D564" s="232" t="s">
        <v>133</v>
      </c>
      <c r="E564" s="42"/>
      <c r="F564" s="233" t="s">
        <v>1001</v>
      </c>
      <c r="G564" s="42"/>
      <c r="H564" s="42"/>
      <c r="I564" s="229"/>
      <c r="J564" s="42"/>
      <c r="K564" s="42"/>
      <c r="L564" s="46"/>
      <c r="M564" s="230"/>
      <c r="N564" s="231"/>
      <c r="O564" s="86"/>
      <c r="P564" s="86"/>
      <c r="Q564" s="86"/>
      <c r="R564" s="86"/>
      <c r="S564" s="86"/>
      <c r="T564" s="87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T564" s="19" t="s">
        <v>133</v>
      </c>
      <c r="AU564" s="19" t="s">
        <v>79</v>
      </c>
    </row>
    <row r="565" spans="1:51" s="13" customFormat="1" ht="12">
      <c r="A565" s="13"/>
      <c r="B565" s="234"/>
      <c r="C565" s="235"/>
      <c r="D565" s="227" t="s">
        <v>135</v>
      </c>
      <c r="E565" s="236" t="s">
        <v>19</v>
      </c>
      <c r="F565" s="237" t="s">
        <v>1002</v>
      </c>
      <c r="G565" s="235"/>
      <c r="H565" s="236" t="s">
        <v>19</v>
      </c>
      <c r="I565" s="238"/>
      <c r="J565" s="235"/>
      <c r="K565" s="235"/>
      <c r="L565" s="239"/>
      <c r="M565" s="240"/>
      <c r="N565" s="241"/>
      <c r="O565" s="241"/>
      <c r="P565" s="241"/>
      <c r="Q565" s="241"/>
      <c r="R565" s="241"/>
      <c r="S565" s="241"/>
      <c r="T565" s="242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3" t="s">
        <v>135</v>
      </c>
      <c r="AU565" s="243" t="s">
        <v>79</v>
      </c>
      <c r="AV565" s="13" t="s">
        <v>77</v>
      </c>
      <c r="AW565" s="13" t="s">
        <v>32</v>
      </c>
      <c r="AX565" s="13" t="s">
        <v>70</v>
      </c>
      <c r="AY565" s="243" t="s">
        <v>122</v>
      </c>
    </row>
    <row r="566" spans="1:51" s="14" customFormat="1" ht="12">
      <c r="A566" s="14"/>
      <c r="B566" s="244"/>
      <c r="C566" s="245"/>
      <c r="D566" s="227" t="s">
        <v>135</v>
      </c>
      <c r="E566" s="246" t="s">
        <v>19</v>
      </c>
      <c r="F566" s="247" t="s">
        <v>995</v>
      </c>
      <c r="G566" s="245"/>
      <c r="H566" s="248">
        <v>58.6</v>
      </c>
      <c r="I566" s="249"/>
      <c r="J566" s="245"/>
      <c r="K566" s="245"/>
      <c r="L566" s="250"/>
      <c r="M566" s="251"/>
      <c r="N566" s="252"/>
      <c r="O566" s="252"/>
      <c r="P566" s="252"/>
      <c r="Q566" s="252"/>
      <c r="R566" s="252"/>
      <c r="S566" s="252"/>
      <c r="T566" s="253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54" t="s">
        <v>135</v>
      </c>
      <c r="AU566" s="254" t="s">
        <v>79</v>
      </c>
      <c r="AV566" s="14" t="s">
        <v>79</v>
      </c>
      <c r="AW566" s="14" t="s">
        <v>32</v>
      </c>
      <c r="AX566" s="14" t="s">
        <v>77</v>
      </c>
      <c r="AY566" s="254" t="s">
        <v>122</v>
      </c>
    </row>
    <row r="567" spans="1:65" s="2" customFormat="1" ht="24.15" customHeight="1">
      <c r="A567" s="40"/>
      <c r="B567" s="41"/>
      <c r="C567" s="214" t="s">
        <v>1003</v>
      </c>
      <c r="D567" s="214" t="s">
        <v>125</v>
      </c>
      <c r="E567" s="215" t="s">
        <v>1004</v>
      </c>
      <c r="F567" s="216" t="s">
        <v>1005</v>
      </c>
      <c r="G567" s="217" t="s">
        <v>225</v>
      </c>
      <c r="H567" s="218">
        <v>9</v>
      </c>
      <c r="I567" s="219"/>
      <c r="J567" s="220">
        <f>ROUND(I567*H567,2)</f>
        <v>0</v>
      </c>
      <c r="K567" s="216" t="s">
        <v>129</v>
      </c>
      <c r="L567" s="46"/>
      <c r="M567" s="221" t="s">
        <v>19</v>
      </c>
      <c r="N567" s="222" t="s">
        <v>41</v>
      </c>
      <c r="O567" s="86"/>
      <c r="P567" s="223">
        <f>O567*H567</f>
        <v>0</v>
      </c>
      <c r="Q567" s="223">
        <v>0</v>
      </c>
      <c r="R567" s="223">
        <f>Q567*H567</f>
        <v>0</v>
      </c>
      <c r="S567" s="223">
        <v>0</v>
      </c>
      <c r="T567" s="224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25" t="s">
        <v>147</v>
      </c>
      <c r="AT567" s="225" t="s">
        <v>125</v>
      </c>
      <c r="AU567" s="225" t="s">
        <v>79</v>
      </c>
      <c r="AY567" s="19" t="s">
        <v>122</v>
      </c>
      <c r="BE567" s="226">
        <f>IF(N567="základní",J567,0)</f>
        <v>0</v>
      </c>
      <c r="BF567" s="226">
        <f>IF(N567="snížená",J567,0)</f>
        <v>0</v>
      </c>
      <c r="BG567" s="226">
        <f>IF(N567="zákl. přenesená",J567,0)</f>
        <v>0</v>
      </c>
      <c r="BH567" s="226">
        <f>IF(N567="sníž. přenesená",J567,0)</f>
        <v>0</v>
      </c>
      <c r="BI567" s="226">
        <f>IF(N567="nulová",J567,0)</f>
        <v>0</v>
      </c>
      <c r="BJ567" s="19" t="s">
        <v>77</v>
      </c>
      <c r="BK567" s="226">
        <f>ROUND(I567*H567,2)</f>
        <v>0</v>
      </c>
      <c r="BL567" s="19" t="s">
        <v>147</v>
      </c>
      <c r="BM567" s="225" t="s">
        <v>1006</v>
      </c>
    </row>
    <row r="568" spans="1:47" s="2" customFormat="1" ht="12">
      <c r="A568" s="40"/>
      <c r="B568" s="41"/>
      <c r="C568" s="42"/>
      <c r="D568" s="227" t="s">
        <v>132</v>
      </c>
      <c r="E568" s="42"/>
      <c r="F568" s="228" t="s">
        <v>1007</v>
      </c>
      <c r="G568" s="42"/>
      <c r="H568" s="42"/>
      <c r="I568" s="229"/>
      <c r="J568" s="42"/>
      <c r="K568" s="42"/>
      <c r="L568" s="46"/>
      <c r="M568" s="230"/>
      <c r="N568" s="231"/>
      <c r="O568" s="86"/>
      <c r="P568" s="86"/>
      <c r="Q568" s="86"/>
      <c r="R568" s="86"/>
      <c r="S568" s="86"/>
      <c r="T568" s="87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T568" s="19" t="s">
        <v>132</v>
      </c>
      <c r="AU568" s="19" t="s">
        <v>79</v>
      </c>
    </row>
    <row r="569" spans="1:47" s="2" customFormat="1" ht="12">
      <c r="A569" s="40"/>
      <c r="B569" s="41"/>
      <c r="C569" s="42"/>
      <c r="D569" s="232" t="s">
        <v>133</v>
      </c>
      <c r="E569" s="42"/>
      <c r="F569" s="233" t="s">
        <v>1008</v>
      </c>
      <c r="G569" s="42"/>
      <c r="H569" s="42"/>
      <c r="I569" s="229"/>
      <c r="J569" s="42"/>
      <c r="K569" s="42"/>
      <c r="L569" s="46"/>
      <c r="M569" s="230"/>
      <c r="N569" s="231"/>
      <c r="O569" s="86"/>
      <c r="P569" s="86"/>
      <c r="Q569" s="86"/>
      <c r="R569" s="86"/>
      <c r="S569" s="86"/>
      <c r="T569" s="87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T569" s="19" t="s">
        <v>133</v>
      </c>
      <c r="AU569" s="19" t="s">
        <v>79</v>
      </c>
    </row>
    <row r="570" spans="1:51" s="14" customFormat="1" ht="12">
      <c r="A570" s="14"/>
      <c r="B570" s="244"/>
      <c r="C570" s="245"/>
      <c r="D570" s="227" t="s">
        <v>135</v>
      </c>
      <c r="E570" s="246" t="s">
        <v>19</v>
      </c>
      <c r="F570" s="247" t="s">
        <v>1009</v>
      </c>
      <c r="G570" s="245"/>
      <c r="H570" s="248">
        <v>9</v>
      </c>
      <c r="I570" s="249"/>
      <c r="J570" s="245"/>
      <c r="K570" s="245"/>
      <c r="L570" s="250"/>
      <c r="M570" s="251"/>
      <c r="N570" s="252"/>
      <c r="O570" s="252"/>
      <c r="P570" s="252"/>
      <c r="Q570" s="252"/>
      <c r="R570" s="252"/>
      <c r="S570" s="252"/>
      <c r="T570" s="253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4" t="s">
        <v>135</v>
      </c>
      <c r="AU570" s="254" t="s">
        <v>79</v>
      </c>
      <c r="AV570" s="14" t="s">
        <v>79</v>
      </c>
      <c r="AW570" s="14" t="s">
        <v>32</v>
      </c>
      <c r="AX570" s="14" t="s">
        <v>77</v>
      </c>
      <c r="AY570" s="254" t="s">
        <v>122</v>
      </c>
    </row>
    <row r="571" spans="1:65" s="2" customFormat="1" ht="24.15" customHeight="1">
      <c r="A571" s="40"/>
      <c r="B571" s="41"/>
      <c r="C571" s="214" t="s">
        <v>1010</v>
      </c>
      <c r="D571" s="214" t="s">
        <v>125</v>
      </c>
      <c r="E571" s="215" t="s">
        <v>1011</v>
      </c>
      <c r="F571" s="216" t="s">
        <v>1012</v>
      </c>
      <c r="G571" s="217" t="s">
        <v>225</v>
      </c>
      <c r="H571" s="218">
        <v>4.5</v>
      </c>
      <c r="I571" s="219"/>
      <c r="J571" s="220">
        <f>ROUND(I571*H571,2)</f>
        <v>0</v>
      </c>
      <c r="K571" s="216" t="s">
        <v>129</v>
      </c>
      <c r="L571" s="46"/>
      <c r="M571" s="221" t="s">
        <v>19</v>
      </c>
      <c r="N571" s="222" t="s">
        <v>41</v>
      </c>
      <c r="O571" s="86"/>
      <c r="P571" s="223">
        <f>O571*H571</f>
        <v>0</v>
      </c>
      <c r="Q571" s="223">
        <v>0</v>
      </c>
      <c r="R571" s="223">
        <f>Q571*H571</f>
        <v>0</v>
      </c>
      <c r="S571" s="223">
        <v>0</v>
      </c>
      <c r="T571" s="224">
        <f>S571*H571</f>
        <v>0</v>
      </c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R571" s="225" t="s">
        <v>147</v>
      </c>
      <c r="AT571" s="225" t="s">
        <v>125</v>
      </c>
      <c r="AU571" s="225" t="s">
        <v>79</v>
      </c>
      <c r="AY571" s="19" t="s">
        <v>122</v>
      </c>
      <c r="BE571" s="226">
        <f>IF(N571="základní",J571,0)</f>
        <v>0</v>
      </c>
      <c r="BF571" s="226">
        <f>IF(N571="snížená",J571,0)</f>
        <v>0</v>
      </c>
      <c r="BG571" s="226">
        <f>IF(N571="zákl. přenesená",J571,0)</f>
        <v>0</v>
      </c>
      <c r="BH571" s="226">
        <f>IF(N571="sníž. přenesená",J571,0)</f>
        <v>0</v>
      </c>
      <c r="BI571" s="226">
        <f>IF(N571="nulová",J571,0)</f>
        <v>0</v>
      </c>
      <c r="BJ571" s="19" t="s">
        <v>77</v>
      </c>
      <c r="BK571" s="226">
        <f>ROUND(I571*H571,2)</f>
        <v>0</v>
      </c>
      <c r="BL571" s="19" t="s">
        <v>147</v>
      </c>
      <c r="BM571" s="225" t="s">
        <v>1013</v>
      </c>
    </row>
    <row r="572" spans="1:47" s="2" customFormat="1" ht="12">
      <c r="A572" s="40"/>
      <c r="B572" s="41"/>
      <c r="C572" s="42"/>
      <c r="D572" s="227" t="s">
        <v>132</v>
      </c>
      <c r="E572" s="42"/>
      <c r="F572" s="228" t="s">
        <v>1014</v>
      </c>
      <c r="G572" s="42"/>
      <c r="H572" s="42"/>
      <c r="I572" s="229"/>
      <c r="J572" s="42"/>
      <c r="K572" s="42"/>
      <c r="L572" s="46"/>
      <c r="M572" s="230"/>
      <c r="N572" s="231"/>
      <c r="O572" s="86"/>
      <c r="P572" s="86"/>
      <c r="Q572" s="86"/>
      <c r="R572" s="86"/>
      <c r="S572" s="86"/>
      <c r="T572" s="87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T572" s="19" t="s">
        <v>132</v>
      </c>
      <c r="AU572" s="19" t="s">
        <v>79</v>
      </c>
    </row>
    <row r="573" spans="1:47" s="2" customFormat="1" ht="12">
      <c r="A573" s="40"/>
      <c r="B573" s="41"/>
      <c r="C573" s="42"/>
      <c r="D573" s="232" t="s">
        <v>133</v>
      </c>
      <c r="E573" s="42"/>
      <c r="F573" s="233" t="s">
        <v>1015</v>
      </c>
      <c r="G573" s="42"/>
      <c r="H573" s="42"/>
      <c r="I573" s="229"/>
      <c r="J573" s="42"/>
      <c r="K573" s="42"/>
      <c r="L573" s="46"/>
      <c r="M573" s="230"/>
      <c r="N573" s="231"/>
      <c r="O573" s="86"/>
      <c r="P573" s="86"/>
      <c r="Q573" s="86"/>
      <c r="R573" s="86"/>
      <c r="S573" s="86"/>
      <c r="T573" s="87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T573" s="19" t="s">
        <v>133</v>
      </c>
      <c r="AU573" s="19" t="s">
        <v>79</v>
      </c>
    </row>
    <row r="574" spans="1:51" s="14" customFormat="1" ht="12">
      <c r="A574" s="14"/>
      <c r="B574" s="244"/>
      <c r="C574" s="245"/>
      <c r="D574" s="227" t="s">
        <v>135</v>
      </c>
      <c r="E574" s="246" t="s">
        <v>19</v>
      </c>
      <c r="F574" s="247" t="s">
        <v>1016</v>
      </c>
      <c r="G574" s="245"/>
      <c r="H574" s="248">
        <v>4.5</v>
      </c>
      <c r="I574" s="249"/>
      <c r="J574" s="245"/>
      <c r="K574" s="245"/>
      <c r="L574" s="250"/>
      <c r="M574" s="251"/>
      <c r="N574" s="252"/>
      <c r="O574" s="252"/>
      <c r="P574" s="252"/>
      <c r="Q574" s="252"/>
      <c r="R574" s="252"/>
      <c r="S574" s="252"/>
      <c r="T574" s="253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4" t="s">
        <v>135</v>
      </c>
      <c r="AU574" s="254" t="s">
        <v>79</v>
      </c>
      <c r="AV574" s="14" t="s">
        <v>79</v>
      </c>
      <c r="AW574" s="14" t="s">
        <v>32</v>
      </c>
      <c r="AX574" s="14" t="s">
        <v>77</v>
      </c>
      <c r="AY574" s="254" t="s">
        <v>122</v>
      </c>
    </row>
    <row r="575" spans="1:65" s="2" customFormat="1" ht="24.15" customHeight="1">
      <c r="A575" s="40"/>
      <c r="B575" s="41"/>
      <c r="C575" s="214" t="s">
        <v>1017</v>
      </c>
      <c r="D575" s="214" t="s">
        <v>125</v>
      </c>
      <c r="E575" s="215" t="s">
        <v>1018</v>
      </c>
      <c r="F575" s="216" t="s">
        <v>1019</v>
      </c>
      <c r="G575" s="217" t="s">
        <v>225</v>
      </c>
      <c r="H575" s="218">
        <v>63.1</v>
      </c>
      <c r="I575" s="219"/>
      <c r="J575" s="220">
        <f>ROUND(I575*H575,2)</f>
        <v>0</v>
      </c>
      <c r="K575" s="216" t="s">
        <v>129</v>
      </c>
      <c r="L575" s="46"/>
      <c r="M575" s="221" t="s">
        <v>19</v>
      </c>
      <c r="N575" s="222" t="s">
        <v>41</v>
      </c>
      <c r="O575" s="86"/>
      <c r="P575" s="223">
        <f>O575*H575</f>
        <v>0</v>
      </c>
      <c r="Q575" s="223">
        <v>0</v>
      </c>
      <c r="R575" s="223">
        <f>Q575*H575</f>
        <v>0</v>
      </c>
      <c r="S575" s="223">
        <v>0</v>
      </c>
      <c r="T575" s="224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25" t="s">
        <v>147</v>
      </c>
      <c r="AT575" s="225" t="s">
        <v>125</v>
      </c>
      <c r="AU575" s="225" t="s">
        <v>79</v>
      </c>
      <c r="AY575" s="19" t="s">
        <v>122</v>
      </c>
      <c r="BE575" s="226">
        <f>IF(N575="základní",J575,0)</f>
        <v>0</v>
      </c>
      <c r="BF575" s="226">
        <f>IF(N575="snížená",J575,0)</f>
        <v>0</v>
      </c>
      <c r="BG575" s="226">
        <f>IF(N575="zákl. přenesená",J575,0)</f>
        <v>0</v>
      </c>
      <c r="BH575" s="226">
        <f>IF(N575="sníž. přenesená",J575,0)</f>
        <v>0</v>
      </c>
      <c r="BI575" s="226">
        <f>IF(N575="nulová",J575,0)</f>
        <v>0</v>
      </c>
      <c r="BJ575" s="19" t="s">
        <v>77</v>
      </c>
      <c r="BK575" s="226">
        <f>ROUND(I575*H575,2)</f>
        <v>0</v>
      </c>
      <c r="BL575" s="19" t="s">
        <v>147</v>
      </c>
      <c r="BM575" s="225" t="s">
        <v>1020</v>
      </c>
    </row>
    <row r="576" spans="1:47" s="2" customFormat="1" ht="12">
      <c r="A576" s="40"/>
      <c r="B576" s="41"/>
      <c r="C576" s="42"/>
      <c r="D576" s="227" t="s">
        <v>132</v>
      </c>
      <c r="E576" s="42"/>
      <c r="F576" s="228" t="s">
        <v>1021</v>
      </c>
      <c r="G576" s="42"/>
      <c r="H576" s="42"/>
      <c r="I576" s="229"/>
      <c r="J576" s="42"/>
      <c r="K576" s="42"/>
      <c r="L576" s="46"/>
      <c r="M576" s="230"/>
      <c r="N576" s="231"/>
      <c r="O576" s="86"/>
      <c r="P576" s="86"/>
      <c r="Q576" s="86"/>
      <c r="R576" s="86"/>
      <c r="S576" s="86"/>
      <c r="T576" s="87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T576" s="19" t="s">
        <v>132</v>
      </c>
      <c r="AU576" s="19" t="s">
        <v>79</v>
      </c>
    </row>
    <row r="577" spans="1:47" s="2" customFormat="1" ht="12">
      <c r="A577" s="40"/>
      <c r="B577" s="41"/>
      <c r="C577" s="42"/>
      <c r="D577" s="232" t="s">
        <v>133</v>
      </c>
      <c r="E577" s="42"/>
      <c r="F577" s="233" t="s">
        <v>1022</v>
      </c>
      <c r="G577" s="42"/>
      <c r="H577" s="42"/>
      <c r="I577" s="229"/>
      <c r="J577" s="42"/>
      <c r="K577" s="42"/>
      <c r="L577" s="46"/>
      <c r="M577" s="230"/>
      <c r="N577" s="231"/>
      <c r="O577" s="86"/>
      <c r="P577" s="86"/>
      <c r="Q577" s="86"/>
      <c r="R577" s="86"/>
      <c r="S577" s="86"/>
      <c r="T577" s="87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T577" s="19" t="s">
        <v>133</v>
      </c>
      <c r="AU577" s="19" t="s">
        <v>79</v>
      </c>
    </row>
    <row r="578" spans="1:51" s="14" customFormat="1" ht="12">
      <c r="A578" s="14"/>
      <c r="B578" s="244"/>
      <c r="C578" s="245"/>
      <c r="D578" s="227" t="s">
        <v>135</v>
      </c>
      <c r="E578" s="246" t="s">
        <v>19</v>
      </c>
      <c r="F578" s="247" t="s">
        <v>1023</v>
      </c>
      <c r="G578" s="245"/>
      <c r="H578" s="248">
        <v>63.1</v>
      </c>
      <c r="I578" s="249"/>
      <c r="J578" s="245"/>
      <c r="K578" s="245"/>
      <c r="L578" s="250"/>
      <c r="M578" s="251"/>
      <c r="N578" s="252"/>
      <c r="O578" s="252"/>
      <c r="P578" s="252"/>
      <c r="Q578" s="252"/>
      <c r="R578" s="252"/>
      <c r="S578" s="252"/>
      <c r="T578" s="253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54" t="s">
        <v>135</v>
      </c>
      <c r="AU578" s="254" t="s">
        <v>79</v>
      </c>
      <c r="AV578" s="14" t="s">
        <v>79</v>
      </c>
      <c r="AW578" s="14" t="s">
        <v>32</v>
      </c>
      <c r="AX578" s="14" t="s">
        <v>77</v>
      </c>
      <c r="AY578" s="254" t="s">
        <v>122</v>
      </c>
    </row>
    <row r="579" spans="1:65" s="2" customFormat="1" ht="21.75" customHeight="1">
      <c r="A579" s="40"/>
      <c r="B579" s="41"/>
      <c r="C579" s="214" t="s">
        <v>566</v>
      </c>
      <c r="D579" s="214" t="s">
        <v>125</v>
      </c>
      <c r="E579" s="215" t="s">
        <v>1024</v>
      </c>
      <c r="F579" s="216" t="s">
        <v>1025</v>
      </c>
      <c r="G579" s="217" t="s">
        <v>225</v>
      </c>
      <c r="H579" s="218">
        <v>63.1</v>
      </c>
      <c r="I579" s="219"/>
      <c r="J579" s="220">
        <f>ROUND(I579*H579,2)</f>
        <v>0</v>
      </c>
      <c r="K579" s="216" t="s">
        <v>129</v>
      </c>
      <c r="L579" s="46"/>
      <c r="M579" s="221" t="s">
        <v>19</v>
      </c>
      <c r="N579" s="222" t="s">
        <v>41</v>
      </c>
      <c r="O579" s="86"/>
      <c r="P579" s="223">
        <f>O579*H579</f>
        <v>0</v>
      </c>
      <c r="Q579" s="223">
        <v>0.0044</v>
      </c>
      <c r="R579" s="223">
        <f>Q579*H579</f>
        <v>0.27764</v>
      </c>
      <c r="S579" s="223">
        <v>0</v>
      </c>
      <c r="T579" s="224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25" t="s">
        <v>147</v>
      </c>
      <c r="AT579" s="225" t="s">
        <v>125</v>
      </c>
      <c r="AU579" s="225" t="s">
        <v>79</v>
      </c>
      <c r="AY579" s="19" t="s">
        <v>122</v>
      </c>
      <c r="BE579" s="226">
        <f>IF(N579="základní",J579,0)</f>
        <v>0</v>
      </c>
      <c r="BF579" s="226">
        <f>IF(N579="snížená",J579,0)</f>
        <v>0</v>
      </c>
      <c r="BG579" s="226">
        <f>IF(N579="zákl. přenesená",J579,0)</f>
        <v>0</v>
      </c>
      <c r="BH579" s="226">
        <f>IF(N579="sníž. přenesená",J579,0)</f>
        <v>0</v>
      </c>
      <c r="BI579" s="226">
        <f>IF(N579="nulová",J579,0)</f>
        <v>0</v>
      </c>
      <c r="BJ579" s="19" t="s">
        <v>77</v>
      </c>
      <c r="BK579" s="226">
        <f>ROUND(I579*H579,2)</f>
        <v>0</v>
      </c>
      <c r="BL579" s="19" t="s">
        <v>147</v>
      </c>
      <c r="BM579" s="225" t="s">
        <v>1026</v>
      </c>
    </row>
    <row r="580" spans="1:47" s="2" customFormat="1" ht="12">
      <c r="A580" s="40"/>
      <c r="B580" s="41"/>
      <c r="C580" s="42"/>
      <c r="D580" s="227" t="s">
        <v>132</v>
      </c>
      <c r="E580" s="42"/>
      <c r="F580" s="228" t="s">
        <v>1027</v>
      </c>
      <c r="G580" s="42"/>
      <c r="H580" s="42"/>
      <c r="I580" s="229"/>
      <c r="J580" s="42"/>
      <c r="K580" s="42"/>
      <c r="L580" s="46"/>
      <c r="M580" s="230"/>
      <c r="N580" s="231"/>
      <c r="O580" s="86"/>
      <c r="P580" s="86"/>
      <c r="Q580" s="86"/>
      <c r="R580" s="86"/>
      <c r="S580" s="86"/>
      <c r="T580" s="87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T580" s="19" t="s">
        <v>132</v>
      </c>
      <c r="AU580" s="19" t="s">
        <v>79</v>
      </c>
    </row>
    <row r="581" spans="1:47" s="2" customFormat="1" ht="12">
      <c r="A581" s="40"/>
      <c r="B581" s="41"/>
      <c r="C581" s="42"/>
      <c r="D581" s="232" t="s">
        <v>133</v>
      </c>
      <c r="E581" s="42"/>
      <c r="F581" s="233" t="s">
        <v>1028</v>
      </c>
      <c r="G581" s="42"/>
      <c r="H581" s="42"/>
      <c r="I581" s="229"/>
      <c r="J581" s="42"/>
      <c r="K581" s="42"/>
      <c r="L581" s="46"/>
      <c r="M581" s="230"/>
      <c r="N581" s="231"/>
      <c r="O581" s="86"/>
      <c r="P581" s="86"/>
      <c r="Q581" s="86"/>
      <c r="R581" s="86"/>
      <c r="S581" s="86"/>
      <c r="T581" s="87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T581" s="19" t="s">
        <v>133</v>
      </c>
      <c r="AU581" s="19" t="s">
        <v>79</v>
      </c>
    </row>
    <row r="582" spans="1:51" s="14" customFormat="1" ht="12">
      <c r="A582" s="14"/>
      <c r="B582" s="244"/>
      <c r="C582" s="245"/>
      <c r="D582" s="227" t="s">
        <v>135</v>
      </c>
      <c r="E582" s="246" t="s">
        <v>19</v>
      </c>
      <c r="F582" s="247" t="s">
        <v>1029</v>
      </c>
      <c r="G582" s="245"/>
      <c r="H582" s="248">
        <v>63.1</v>
      </c>
      <c r="I582" s="249"/>
      <c r="J582" s="245"/>
      <c r="K582" s="245"/>
      <c r="L582" s="250"/>
      <c r="M582" s="251"/>
      <c r="N582" s="252"/>
      <c r="O582" s="252"/>
      <c r="P582" s="252"/>
      <c r="Q582" s="252"/>
      <c r="R582" s="252"/>
      <c r="S582" s="252"/>
      <c r="T582" s="253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4" t="s">
        <v>135</v>
      </c>
      <c r="AU582" s="254" t="s">
        <v>79</v>
      </c>
      <c r="AV582" s="14" t="s">
        <v>79</v>
      </c>
      <c r="AW582" s="14" t="s">
        <v>32</v>
      </c>
      <c r="AX582" s="14" t="s">
        <v>77</v>
      </c>
      <c r="AY582" s="254" t="s">
        <v>122</v>
      </c>
    </row>
    <row r="583" spans="1:65" s="2" customFormat="1" ht="24.15" customHeight="1">
      <c r="A583" s="40"/>
      <c r="B583" s="41"/>
      <c r="C583" s="214" t="s">
        <v>1030</v>
      </c>
      <c r="D583" s="214" t="s">
        <v>125</v>
      </c>
      <c r="E583" s="215" t="s">
        <v>1031</v>
      </c>
      <c r="F583" s="216" t="s">
        <v>1032</v>
      </c>
      <c r="G583" s="217" t="s">
        <v>225</v>
      </c>
      <c r="H583" s="218">
        <v>24.105</v>
      </c>
      <c r="I583" s="219"/>
      <c r="J583" s="220">
        <f>ROUND(I583*H583,2)</f>
        <v>0</v>
      </c>
      <c r="K583" s="216" t="s">
        <v>129</v>
      </c>
      <c r="L583" s="46"/>
      <c r="M583" s="221" t="s">
        <v>19</v>
      </c>
      <c r="N583" s="222" t="s">
        <v>41</v>
      </c>
      <c r="O583" s="86"/>
      <c r="P583" s="223">
        <f>O583*H583</f>
        <v>0</v>
      </c>
      <c r="Q583" s="223">
        <v>0.08425</v>
      </c>
      <c r="R583" s="223">
        <f>Q583*H583</f>
        <v>2.03084625</v>
      </c>
      <c r="S583" s="223">
        <v>0</v>
      </c>
      <c r="T583" s="224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25" t="s">
        <v>147</v>
      </c>
      <c r="AT583" s="225" t="s">
        <v>125</v>
      </c>
      <c r="AU583" s="225" t="s">
        <v>79</v>
      </c>
      <c r="AY583" s="19" t="s">
        <v>122</v>
      </c>
      <c r="BE583" s="226">
        <f>IF(N583="základní",J583,0)</f>
        <v>0</v>
      </c>
      <c r="BF583" s="226">
        <f>IF(N583="snížená",J583,0)</f>
        <v>0</v>
      </c>
      <c r="BG583" s="226">
        <f>IF(N583="zákl. přenesená",J583,0)</f>
        <v>0</v>
      </c>
      <c r="BH583" s="226">
        <f>IF(N583="sníž. přenesená",J583,0)</f>
        <v>0</v>
      </c>
      <c r="BI583" s="226">
        <f>IF(N583="nulová",J583,0)</f>
        <v>0</v>
      </c>
      <c r="BJ583" s="19" t="s">
        <v>77</v>
      </c>
      <c r="BK583" s="226">
        <f>ROUND(I583*H583,2)</f>
        <v>0</v>
      </c>
      <c r="BL583" s="19" t="s">
        <v>147</v>
      </c>
      <c r="BM583" s="225" t="s">
        <v>1033</v>
      </c>
    </row>
    <row r="584" spans="1:47" s="2" customFormat="1" ht="12">
      <c r="A584" s="40"/>
      <c r="B584" s="41"/>
      <c r="C584" s="42"/>
      <c r="D584" s="227" t="s">
        <v>132</v>
      </c>
      <c r="E584" s="42"/>
      <c r="F584" s="228" t="s">
        <v>1034</v>
      </c>
      <c r="G584" s="42"/>
      <c r="H584" s="42"/>
      <c r="I584" s="229"/>
      <c r="J584" s="42"/>
      <c r="K584" s="42"/>
      <c r="L584" s="46"/>
      <c r="M584" s="230"/>
      <c r="N584" s="231"/>
      <c r="O584" s="86"/>
      <c r="P584" s="86"/>
      <c r="Q584" s="86"/>
      <c r="R584" s="86"/>
      <c r="S584" s="86"/>
      <c r="T584" s="87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T584" s="19" t="s">
        <v>132</v>
      </c>
      <c r="AU584" s="19" t="s">
        <v>79</v>
      </c>
    </row>
    <row r="585" spans="1:47" s="2" customFormat="1" ht="12">
      <c r="A585" s="40"/>
      <c r="B585" s="41"/>
      <c r="C585" s="42"/>
      <c r="D585" s="232" t="s">
        <v>133</v>
      </c>
      <c r="E585" s="42"/>
      <c r="F585" s="233" t="s">
        <v>1035</v>
      </c>
      <c r="G585" s="42"/>
      <c r="H585" s="42"/>
      <c r="I585" s="229"/>
      <c r="J585" s="42"/>
      <c r="K585" s="42"/>
      <c r="L585" s="46"/>
      <c r="M585" s="230"/>
      <c r="N585" s="231"/>
      <c r="O585" s="86"/>
      <c r="P585" s="86"/>
      <c r="Q585" s="86"/>
      <c r="R585" s="86"/>
      <c r="S585" s="86"/>
      <c r="T585" s="87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T585" s="19" t="s">
        <v>133</v>
      </c>
      <c r="AU585" s="19" t="s">
        <v>79</v>
      </c>
    </row>
    <row r="586" spans="1:51" s="14" customFormat="1" ht="12">
      <c r="A586" s="14"/>
      <c r="B586" s="244"/>
      <c r="C586" s="245"/>
      <c r="D586" s="227" t="s">
        <v>135</v>
      </c>
      <c r="E586" s="246" t="s">
        <v>19</v>
      </c>
      <c r="F586" s="247" t="s">
        <v>1036</v>
      </c>
      <c r="G586" s="245"/>
      <c r="H586" s="248">
        <v>24.105</v>
      </c>
      <c r="I586" s="249"/>
      <c r="J586" s="245"/>
      <c r="K586" s="245"/>
      <c r="L586" s="250"/>
      <c r="M586" s="251"/>
      <c r="N586" s="252"/>
      <c r="O586" s="252"/>
      <c r="P586" s="252"/>
      <c r="Q586" s="252"/>
      <c r="R586" s="252"/>
      <c r="S586" s="252"/>
      <c r="T586" s="253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4" t="s">
        <v>135</v>
      </c>
      <c r="AU586" s="254" t="s">
        <v>79</v>
      </c>
      <c r="AV586" s="14" t="s">
        <v>79</v>
      </c>
      <c r="AW586" s="14" t="s">
        <v>32</v>
      </c>
      <c r="AX586" s="14" t="s">
        <v>77</v>
      </c>
      <c r="AY586" s="254" t="s">
        <v>122</v>
      </c>
    </row>
    <row r="587" spans="1:65" s="2" customFormat="1" ht="16.5" customHeight="1">
      <c r="A587" s="40"/>
      <c r="B587" s="41"/>
      <c r="C587" s="269" t="s">
        <v>1037</v>
      </c>
      <c r="D587" s="269" t="s">
        <v>506</v>
      </c>
      <c r="E587" s="270" t="s">
        <v>1038</v>
      </c>
      <c r="F587" s="271" t="s">
        <v>1039</v>
      </c>
      <c r="G587" s="272" t="s">
        <v>225</v>
      </c>
      <c r="H587" s="273">
        <v>24.828</v>
      </c>
      <c r="I587" s="274"/>
      <c r="J587" s="275">
        <f>ROUND(I587*H587,2)</f>
        <v>0</v>
      </c>
      <c r="K587" s="271" t="s">
        <v>129</v>
      </c>
      <c r="L587" s="276"/>
      <c r="M587" s="277" t="s">
        <v>19</v>
      </c>
      <c r="N587" s="278" t="s">
        <v>41</v>
      </c>
      <c r="O587" s="86"/>
      <c r="P587" s="223">
        <f>O587*H587</f>
        <v>0</v>
      </c>
      <c r="Q587" s="223">
        <v>0.113</v>
      </c>
      <c r="R587" s="223">
        <f>Q587*H587</f>
        <v>2.805564</v>
      </c>
      <c r="S587" s="223">
        <v>0</v>
      </c>
      <c r="T587" s="224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25" t="s">
        <v>173</v>
      </c>
      <c r="AT587" s="225" t="s">
        <v>506</v>
      </c>
      <c r="AU587" s="225" t="s">
        <v>79</v>
      </c>
      <c r="AY587" s="19" t="s">
        <v>122</v>
      </c>
      <c r="BE587" s="226">
        <f>IF(N587="základní",J587,0)</f>
        <v>0</v>
      </c>
      <c r="BF587" s="226">
        <f>IF(N587="snížená",J587,0)</f>
        <v>0</v>
      </c>
      <c r="BG587" s="226">
        <f>IF(N587="zákl. přenesená",J587,0)</f>
        <v>0</v>
      </c>
      <c r="BH587" s="226">
        <f>IF(N587="sníž. přenesená",J587,0)</f>
        <v>0</v>
      </c>
      <c r="BI587" s="226">
        <f>IF(N587="nulová",J587,0)</f>
        <v>0</v>
      </c>
      <c r="BJ587" s="19" t="s">
        <v>77</v>
      </c>
      <c r="BK587" s="226">
        <f>ROUND(I587*H587,2)</f>
        <v>0</v>
      </c>
      <c r="BL587" s="19" t="s">
        <v>147</v>
      </c>
      <c r="BM587" s="225" t="s">
        <v>1040</v>
      </c>
    </row>
    <row r="588" spans="1:47" s="2" customFormat="1" ht="12">
      <c r="A588" s="40"/>
      <c r="B588" s="41"/>
      <c r="C588" s="42"/>
      <c r="D588" s="227" t="s">
        <v>132</v>
      </c>
      <c r="E588" s="42"/>
      <c r="F588" s="228" t="s">
        <v>1039</v>
      </c>
      <c r="G588" s="42"/>
      <c r="H588" s="42"/>
      <c r="I588" s="229"/>
      <c r="J588" s="42"/>
      <c r="K588" s="42"/>
      <c r="L588" s="46"/>
      <c r="M588" s="230"/>
      <c r="N588" s="231"/>
      <c r="O588" s="86"/>
      <c r="P588" s="86"/>
      <c r="Q588" s="86"/>
      <c r="R588" s="86"/>
      <c r="S588" s="86"/>
      <c r="T588" s="87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T588" s="19" t="s">
        <v>132</v>
      </c>
      <c r="AU588" s="19" t="s">
        <v>79</v>
      </c>
    </row>
    <row r="589" spans="1:51" s="14" customFormat="1" ht="12">
      <c r="A589" s="14"/>
      <c r="B589" s="244"/>
      <c r="C589" s="245"/>
      <c r="D589" s="227" t="s">
        <v>135</v>
      </c>
      <c r="E589" s="245"/>
      <c r="F589" s="247" t="s">
        <v>1041</v>
      </c>
      <c r="G589" s="245"/>
      <c r="H589" s="248">
        <v>24.828</v>
      </c>
      <c r="I589" s="249"/>
      <c r="J589" s="245"/>
      <c r="K589" s="245"/>
      <c r="L589" s="250"/>
      <c r="M589" s="251"/>
      <c r="N589" s="252"/>
      <c r="O589" s="252"/>
      <c r="P589" s="252"/>
      <c r="Q589" s="252"/>
      <c r="R589" s="252"/>
      <c r="S589" s="252"/>
      <c r="T589" s="253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4" t="s">
        <v>135</v>
      </c>
      <c r="AU589" s="254" t="s">
        <v>79</v>
      </c>
      <c r="AV589" s="14" t="s">
        <v>79</v>
      </c>
      <c r="AW589" s="14" t="s">
        <v>4</v>
      </c>
      <c r="AX589" s="14" t="s">
        <v>77</v>
      </c>
      <c r="AY589" s="254" t="s">
        <v>122</v>
      </c>
    </row>
    <row r="590" spans="1:63" s="12" customFormat="1" ht="22.8" customHeight="1">
      <c r="A590" s="12"/>
      <c r="B590" s="198"/>
      <c r="C590" s="199"/>
      <c r="D590" s="200" t="s">
        <v>69</v>
      </c>
      <c r="E590" s="212" t="s">
        <v>159</v>
      </c>
      <c r="F590" s="212" t="s">
        <v>1042</v>
      </c>
      <c r="G590" s="199"/>
      <c r="H590" s="199"/>
      <c r="I590" s="202"/>
      <c r="J590" s="213">
        <f>BK590</f>
        <v>0</v>
      </c>
      <c r="K590" s="199"/>
      <c r="L590" s="204"/>
      <c r="M590" s="205"/>
      <c r="N590" s="206"/>
      <c r="O590" s="206"/>
      <c r="P590" s="207">
        <f>SUM(P591:P608)</f>
        <v>0</v>
      </c>
      <c r="Q590" s="206"/>
      <c r="R590" s="207">
        <f>SUM(R591:R608)</f>
        <v>0.0277344</v>
      </c>
      <c r="S590" s="206"/>
      <c r="T590" s="208">
        <f>SUM(T591:T608)</f>
        <v>0</v>
      </c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209" t="s">
        <v>77</v>
      </c>
      <c r="AT590" s="210" t="s">
        <v>69</v>
      </c>
      <c r="AU590" s="210" t="s">
        <v>77</v>
      </c>
      <c r="AY590" s="209" t="s">
        <v>122</v>
      </c>
      <c r="BK590" s="211">
        <f>SUM(BK591:BK608)</f>
        <v>0</v>
      </c>
    </row>
    <row r="591" spans="1:65" s="2" customFormat="1" ht="16.5" customHeight="1">
      <c r="A591" s="40"/>
      <c r="B591" s="41"/>
      <c r="C591" s="214" t="s">
        <v>1043</v>
      </c>
      <c r="D591" s="214" t="s">
        <v>125</v>
      </c>
      <c r="E591" s="215" t="s">
        <v>1044</v>
      </c>
      <c r="F591" s="216" t="s">
        <v>19</v>
      </c>
      <c r="G591" s="217" t="s">
        <v>225</v>
      </c>
      <c r="H591" s="218">
        <v>22.5</v>
      </c>
      <c r="I591" s="219"/>
      <c r="J591" s="220">
        <f>ROUND(I591*H591,2)</f>
        <v>0</v>
      </c>
      <c r="K591" s="216" t="s">
        <v>19</v>
      </c>
      <c r="L591" s="46"/>
      <c r="M591" s="221" t="s">
        <v>19</v>
      </c>
      <c r="N591" s="222" t="s">
        <v>41</v>
      </c>
      <c r="O591" s="86"/>
      <c r="P591" s="223">
        <f>O591*H591</f>
        <v>0</v>
      </c>
      <c r="Q591" s="223">
        <v>0</v>
      </c>
      <c r="R591" s="223">
        <f>Q591*H591</f>
        <v>0</v>
      </c>
      <c r="S591" s="223">
        <v>0</v>
      </c>
      <c r="T591" s="224">
        <f>S591*H591</f>
        <v>0</v>
      </c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R591" s="225" t="s">
        <v>147</v>
      </c>
      <c r="AT591" s="225" t="s">
        <v>125</v>
      </c>
      <c r="AU591" s="225" t="s">
        <v>79</v>
      </c>
      <c r="AY591" s="19" t="s">
        <v>122</v>
      </c>
      <c r="BE591" s="226">
        <f>IF(N591="základní",J591,0)</f>
        <v>0</v>
      </c>
      <c r="BF591" s="226">
        <f>IF(N591="snížená",J591,0)</f>
        <v>0</v>
      </c>
      <c r="BG591" s="226">
        <f>IF(N591="zákl. přenesená",J591,0)</f>
        <v>0</v>
      </c>
      <c r="BH591" s="226">
        <f>IF(N591="sníž. přenesená",J591,0)</f>
        <v>0</v>
      </c>
      <c r="BI591" s="226">
        <f>IF(N591="nulová",J591,0)</f>
        <v>0</v>
      </c>
      <c r="BJ591" s="19" t="s">
        <v>77</v>
      </c>
      <c r="BK591" s="226">
        <f>ROUND(I591*H591,2)</f>
        <v>0</v>
      </c>
      <c r="BL591" s="19" t="s">
        <v>147</v>
      </c>
      <c r="BM591" s="225" t="s">
        <v>1045</v>
      </c>
    </row>
    <row r="592" spans="1:47" s="2" customFormat="1" ht="12">
      <c r="A592" s="40"/>
      <c r="B592" s="41"/>
      <c r="C592" s="42"/>
      <c r="D592" s="227" t="s">
        <v>132</v>
      </c>
      <c r="E592" s="42"/>
      <c r="F592" s="228" t="s">
        <v>1046</v>
      </c>
      <c r="G592" s="42"/>
      <c r="H592" s="42"/>
      <c r="I592" s="229"/>
      <c r="J592" s="42"/>
      <c r="K592" s="42"/>
      <c r="L592" s="46"/>
      <c r="M592" s="230"/>
      <c r="N592" s="231"/>
      <c r="O592" s="86"/>
      <c r="P592" s="86"/>
      <c r="Q592" s="86"/>
      <c r="R592" s="86"/>
      <c r="S592" s="86"/>
      <c r="T592" s="87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T592" s="19" t="s">
        <v>132</v>
      </c>
      <c r="AU592" s="19" t="s">
        <v>79</v>
      </c>
    </row>
    <row r="593" spans="1:51" s="14" customFormat="1" ht="12">
      <c r="A593" s="14"/>
      <c r="B593" s="244"/>
      <c r="C593" s="245"/>
      <c r="D593" s="227" t="s">
        <v>135</v>
      </c>
      <c r="E593" s="246" t="s">
        <v>19</v>
      </c>
      <c r="F593" s="247" t="s">
        <v>1047</v>
      </c>
      <c r="G593" s="245"/>
      <c r="H593" s="248">
        <v>22.5</v>
      </c>
      <c r="I593" s="249"/>
      <c r="J593" s="245"/>
      <c r="K593" s="245"/>
      <c r="L593" s="250"/>
      <c r="M593" s="251"/>
      <c r="N593" s="252"/>
      <c r="O593" s="252"/>
      <c r="P593" s="252"/>
      <c r="Q593" s="252"/>
      <c r="R593" s="252"/>
      <c r="S593" s="252"/>
      <c r="T593" s="253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4" t="s">
        <v>135</v>
      </c>
      <c r="AU593" s="254" t="s">
        <v>79</v>
      </c>
      <c r="AV593" s="14" t="s">
        <v>79</v>
      </c>
      <c r="AW593" s="14" t="s">
        <v>32</v>
      </c>
      <c r="AX593" s="14" t="s">
        <v>77</v>
      </c>
      <c r="AY593" s="254" t="s">
        <v>122</v>
      </c>
    </row>
    <row r="594" spans="1:65" s="2" customFormat="1" ht="24.15" customHeight="1">
      <c r="A594" s="40"/>
      <c r="B594" s="41"/>
      <c r="C594" s="214" t="s">
        <v>1048</v>
      </c>
      <c r="D594" s="214" t="s">
        <v>125</v>
      </c>
      <c r="E594" s="215" t="s">
        <v>1049</v>
      </c>
      <c r="F594" s="216" t="s">
        <v>1050</v>
      </c>
      <c r="G594" s="217" t="s">
        <v>225</v>
      </c>
      <c r="H594" s="218">
        <v>28.8</v>
      </c>
      <c r="I594" s="219"/>
      <c r="J594" s="220">
        <f>ROUND(I594*H594,2)</f>
        <v>0</v>
      </c>
      <c r="K594" s="216" t="s">
        <v>129</v>
      </c>
      <c r="L594" s="46"/>
      <c r="M594" s="221" t="s">
        <v>19</v>
      </c>
      <c r="N594" s="222" t="s">
        <v>41</v>
      </c>
      <c r="O594" s="86"/>
      <c r="P594" s="223">
        <f>O594*H594</f>
        <v>0</v>
      </c>
      <c r="Q594" s="223">
        <v>0.00082</v>
      </c>
      <c r="R594" s="223">
        <f>Q594*H594</f>
        <v>0.023616</v>
      </c>
      <c r="S594" s="223">
        <v>0</v>
      </c>
      <c r="T594" s="224">
        <f>S594*H594</f>
        <v>0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25" t="s">
        <v>147</v>
      </c>
      <c r="AT594" s="225" t="s">
        <v>125</v>
      </c>
      <c r="AU594" s="225" t="s">
        <v>79</v>
      </c>
      <c r="AY594" s="19" t="s">
        <v>122</v>
      </c>
      <c r="BE594" s="226">
        <f>IF(N594="základní",J594,0)</f>
        <v>0</v>
      </c>
      <c r="BF594" s="226">
        <f>IF(N594="snížená",J594,0)</f>
        <v>0</v>
      </c>
      <c r="BG594" s="226">
        <f>IF(N594="zákl. přenesená",J594,0)</f>
        <v>0</v>
      </c>
      <c r="BH594" s="226">
        <f>IF(N594="sníž. přenesená",J594,0)</f>
        <v>0</v>
      </c>
      <c r="BI594" s="226">
        <f>IF(N594="nulová",J594,0)</f>
        <v>0</v>
      </c>
      <c r="BJ594" s="19" t="s">
        <v>77</v>
      </c>
      <c r="BK594" s="226">
        <f>ROUND(I594*H594,2)</f>
        <v>0</v>
      </c>
      <c r="BL594" s="19" t="s">
        <v>147</v>
      </c>
      <c r="BM594" s="225" t="s">
        <v>1051</v>
      </c>
    </row>
    <row r="595" spans="1:47" s="2" customFormat="1" ht="12">
      <c r="A595" s="40"/>
      <c r="B595" s="41"/>
      <c r="C595" s="42"/>
      <c r="D595" s="227" t="s">
        <v>132</v>
      </c>
      <c r="E595" s="42"/>
      <c r="F595" s="228" t="s">
        <v>1052</v>
      </c>
      <c r="G595" s="42"/>
      <c r="H595" s="42"/>
      <c r="I595" s="229"/>
      <c r="J595" s="42"/>
      <c r="K595" s="42"/>
      <c r="L595" s="46"/>
      <c r="M595" s="230"/>
      <c r="N595" s="231"/>
      <c r="O595" s="86"/>
      <c r="P595" s="86"/>
      <c r="Q595" s="86"/>
      <c r="R595" s="86"/>
      <c r="S595" s="86"/>
      <c r="T595" s="87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T595" s="19" t="s">
        <v>132</v>
      </c>
      <c r="AU595" s="19" t="s">
        <v>79</v>
      </c>
    </row>
    <row r="596" spans="1:47" s="2" customFormat="1" ht="12">
      <c r="A596" s="40"/>
      <c r="B596" s="41"/>
      <c r="C596" s="42"/>
      <c r="D596" s="232" t="s">
        <v>133</v>
      </c>
      <c r="E596" s="42"/>
      <c r="F596" s="233" t="s">
        <v>1053</v>
      </c>
      <c r="G596" s="42"/>
      <c r="H596" s="42"/>
      <c r="I596" s="229"/>
      <c r="J596" s="42"/>
      <c r="K596" s="42"/>
      <c r="L596" s="46"/>
      <c r="M596" s="230"/>
      <c r="N596" s="231"/>
      <c r="O596" s="86"/>
      <c r="P596" s="86"/>
      <c r="Q596" s="86"/>
      <c r="R596" s="86"/>
      <c r="S596" s="86"/>
      <c r="T596" s="87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T596" s="19" t="s">
        <v>133</v>
      </c>
      <c r="AU596" s="19" t="s">
        <v>79</v>
      </c>
    </row>
    <row r="597" spans="1:51" s="14" customFormat="1" ht="12">
      <c r="A597" s="14"/>
      <c r="B597" s="244"/>
      <c r="C597" s="245"/>
      <c r="D597" s="227" t="s">
        <v>135</v>
      </c>
      <c r="E597" s="246" t="s">
        <v>19</v>
      </c>
      <c r="F597" s="247" t="s">
        <v>1054</v>
      </c>
      <c r="G597" s="245"/>
      <c r="H597" s="248">
        <v>28.8</v>
      </c>
      <c r="I597" s="249"/>
      <c r="J597" s="245"/>
      <c r="K597" s="245"/>
      <c r="L597" s="250"/>
      <c r="M597" s="251"/>
      <c r="N597" s="252"/>
      <c r="O597" s="252"/>
      <c r="P597" s="252"/>
      <c r="Q597" s="252"/>
      <c r="R597" s="252"/>
      <c r="S597" s="252"/>
      <c r="T597" s="253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4" t="s">
        <v>135</v>
      </c>
      <c r="AU597" s="254" t="s">
        <v>79</v>
      </c>
      <c r="AV597" s="14" t="s">
        <v>79</v>
      </c>
      <c r="AW597" s="14" t="s">
        <v>32</v>
      </c>
      <c r="AX597" s="14" t="s">
        <v>77</v>
      </c>
      <c r="AY597" s="254" t="s">
        <v>122</v>
      </c>
    </row>
    <row r="598" spans="1:65" s="2" customFormat="1" ht="24.15" customHeight="1">
      <c r="A598" s="40"/>
      <c r="B598" s="41"/>
      <c r="C598" s="214" t="s">
        <v>1055</v>
      </c>
      <c r="D598" s="214" t="s">
        <v>125</v>
      </c>
      <c r="E598" s="215" t="s">
        <v>1056</v>
      </c>
      <c r="F598" s="216" t="s">
        <v>1057</v>
      </c>
      <c r="G598" s="217" t="s">
        <v>225</v>
      </c>
      <c r="H598" s="218">
        <v>7.92</v>
      </c>
      <c r="I598" s="219"/>
      <c r="J598" s="220">
        <f>ROUND(I598*H598,2)</f>
        <v>0</v>
      </c>
      <c r="K598" s="216" t="s">
        <v>129</v>
      </c>
      <c r="L598" s="46"/>
      <c r="M598" s="221" t="s">
        <v>19</v>
      </c>
      <c r="N598" s="222" t="s">
        <v>41</v>
      </c>
      <c r="O598" s="86"/>
      <c r="P598" s="223">
        <f>O598*H598</f>
        <v>0</v>
      </c>
      <c r="Q598" s="223">
        <v>0.00052</v>
      </c>
      <c r="R598" s="223">
        <f>Q598*H598</f>
        <v>0.0041183999999999995</v>
      </c>
      <c r="S598" s="223">
        <v>0</v>
      </c>
      <c r="T598" s="224">
        <f>S598*H598</f>
        <v>0</v>
      </c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R598" s="225" t="s">
        <v>147</v>
      </c>
      <c r="AT598" s="225" t="s">
        <v>125</v>
      </c>
      <c r="AU598" s="225" t="s">
        <v>79</v>
      </c>
      <c r="AY598" s="19" t="s">
        <v>122</v>
      </c>
      <c r="BE598" s="226">
        <f>IF(N598="základní",J598,0)</f>
        <v>0</v>
      </c>
      <c r="BF598" s="226">
        <f>IF(N598="snížená",J598,0)</f>
        <v>0</v>
      </c>
      <c r="BG598" s="226">
        <f>IF(N598="zákl. přenesená",J598,0)</f>
        <v>0</v>
      </c>
      <c r="BH598" s="226">
        <f>IF(N598="sníž. přenesená",J598,0)</f>
        <v>0</v>
      </c>
      <c r="BI598" s="226">
        <f>IF(N598="nulová",J598,0)</f>
        <v>0</v>
      </c>
      <c r="BJ598" s="19" t="s">
        <v>77</v>
      </c>
      <c r="BK598" s="226">
        <f>ROUND(I598*H598,2)</f>
        <v>0</v>
      </c>
      <c r="BL598" s="19" t="s">
        <v>147</v>
      </c>
      <c r="BM598" s="225" t="s">
        <v>1058</v>
      </c>
    </row>
    <row r="599" spans="1:47" s="2" customFormat="1" ht="12">
      <c r="A599" s="40"/>
      <c r="B599" s="41"/>
      <c r="C599" s="42"/>
      <c r="D599" s="227" t="s">
        <v>132</v>
      </c>
      <c r="E599" s="42"/>
      <c r="F599" s="228" t="s">
        <v>1059</v>
      </c>
      <c r="G599" s="42"/>
      <c r="H599" s="42"/>
      <c r="I599" s="229"/>
      <c r="J599" s="42"/>
      <c r="K599" s="42"/>
      <c r="L599" s="46"/>
      <c r="M599" s="230"/>
      <c r="N599" s="231"/>
      <c r="O599" s="86"/>
      <c r="P599" s="86"/>
      <c r="Q599" s="86"/>
      <c r="R599" s="86"/>
      <c r="S599" s="86"/>
      <c r="T599" s="87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T599" s="19" t="s">
        <v>132</v>
      </c>
      <c r="AU599" s="19" t="s">
        <v>79</v>
      </c>
    </row>
    <row r="600" spans="1:47" s="2" customFormat="1" ht="12">
      <c r="A600" s="40"/>
      <c r="B600" s="41"/>
      <c r="C600" s="42"/>
      <c r="D600" s="232" t="s">
        <v>133</v>
      </c>
      <c r="E600" s="42"/>
      <c r="F600" s="233" t="s">
        <v>1060</v>
      </c>
      <c r="G600" s="42"/>
      <c r="H600" s="42"/>
      <c r="I600" s="229"/>
      <c r="J600" s="42"/>
      <c r="K600" s="42"/>
      <c r="L600" s="46"/>
      <c r="M600" s="230"/>
      <c r="N600" s="231"/>
      <c r="O600" s="86"/>
      <c r="P600" s="86"/>
      <c r="Q600" s="86"/>
      <c r="R600" s="86"/>
      <c r="S600" s="86"/>
      <c r="T600" s="87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T600" s="19" t="s">
        <v>133</v>
      </c>
      <c r="AU600" s="19" t="s">
        <v>79</v>
      </c>
    </row>
    <row r="601" spans="1:51" s="14" customFormat="1" ht="12">
      <c r="A601" s="14"/>
      <c r="B601" s="244"/>
      <c r="C601" s="245"/>
      <c r="D601" s="227" t="s">
        <v>135</v>
      </c>
      <c r="E601" s="246" t="s">
        <v>19</v>
      </c>
      <c r="F601" s="247" t="s">
        <v>1061</v>
      </c>
      <c r="G601" s="245"/>
      <c r="H601" s="248">
        <v>7.92</v>
      </c>
      <c r="I601" s="249"/>
      <c r="J601" s="245"/>
      <c r="K601" s="245"/>
      <c r="L601" s="250"/>
      <c r="M601" s="251"/>
      <c r="N601" s="252"/>
      <c r="O601" s="252"/>
      <c r="P601" s="252"/>
      <c r="Q601" s="252"/>
      <c r="R601" s="252"/>
      <c r="S601" s="252"/>
      <c r="T601" s="253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4" t="s">
        <v>135</v>
      </c>
      <c r="AU601" s="254" t="s">
        <v>79</v>
      </c>
      <c r="AV601" s="14" t="s">
        <v>79</v>
      </c>
      <c r="AW601" s="14" t="s">
        <v>32</v>
      </c>
      <c r="AX601" s="14" t="s">
        <v>77</v>
      </c>
      <c r="AY601" s="254" t="s">
        <v>122</v>
      </c>
    </row>
    <row r="602" spans="1:65" s="2" customFormat="1" ht="24.15" customHeight="1">
      <c r="A602" s="40"/>
      <c r="B602" s="41"/>
      <c r="C602" s="214" t="s">
        <v>1062</v>
      </c>
      <c r="D602" s="214" t="s">
        <v>125</v>
      </c>
      <c r="E602" s="215" t="s">
        <v>1063</v>
      </c>
      <c r="F602" s="216" t="s">
        <v>1064</v>
      </c>
      <c r="G602" s="217" t="s">
        <v>379</v>
      </c>
      <c r="H602" s="218">
        <v>15.9</v>
      </c>
      <c r="I602" s="219"/>
      <c r="J602" s="220">
        <f>ROUND(I602*H602,2)</f>
        <v>0</v>
      </c>
      <c r="K602" s="216" t="s">
        <v>129</v>
      </c>
      <c r="L602" s="46"/>
      <c r="M602" s="221" t="s">
        <v>19</v>
      </c>
      <c r="N602" s="222" t="s">
        <v>41</v>
      </c>
      <c r="O602" s="86"/>
      <c r="P602" s="223">
        <f>O602*H602</f>
        <v>0</v>
      </c>
      <c r="Q602" s="223">
        <v>0</v>
      </c>
      <c r="R602" s="223">
        <f>Q602*H602</f>
        <v>0</v>
      </c>
      <c r="S602" s="223">
        <v>0</v>
      </c>
      <c r="T602" s="224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25" t="s">
        <v>147</v>
      </c>
      <c r="AT602" s="225" t="s">
        <v>125</v>
      </c>
      <c r="AU602" s="225" t="s">
        <v>79</v>
      </c>
      <c r="AY602" s="19" t="s">
        <v>122</v>
      </c>
      <c r="BE602" s="226">
        <f>IF(N602="základní",J602,0)</f>
        <v>0</v>
      </c>
      <c r="BF602" s="226">
        <f>IF(N602="snížená",J602,0)</f>
        <v>0</v>
      </c>
      <c r="BG602" s="226">
        <f>IF(N602="zákl. přenesená",J602,0)</f>
        <v>0</v>
      </c>
      <c r="BH602" s="226">
        <f>IF(N602="sníž. přenesená",J602,0)</f>
        <v>0</v>
      </c>
      <c r="BI602" s="226">
        <f>IF(N602="nulová",J602,0)</f>
        <v>0</v>
      </c>
      <c r="BJ602" s="19" t="s">
        <v>77</v>
      </c>
      <c r="BK602" s="226">
        <f>ROUND(I602*H602,2)</f>
        <v>0</v>
      </c>
      <c r="BL602" s="19" t="s">
        <v>147</v>
      </c>
      <c r="BM602" s="225" t="s">
        <v>1065</v>
      </c>
    </row>
    <row r="603" spans="1:47" s="2" customFormat="1" ht="12">
      <c r="A603" s="40"/>
      <c r="B603" s="41"/>
      <c r="C603" s="42"/>
      <c r="D603" s="227" t="s">
        <v>132</v>
      </c>
      <c r="E603" s="42"/>
      <c r="F603" s="228" t="s">
        <v>1066</v>
      </c>
      <c r="G603" s="42"/>
      <c r="H603" s="42"/>
      <c r="I603" s="229"/>
      <c r="J603" s="42"/>
      <c r="K603" s="42"/>
      <c r="L603" s="46"/>
      <c r="M603" s="230"/>
      <c r="N603" s="231"/>
      <c r="O603" s="86"/>
      <c r="P603" s="86"/>
      <c r="Q603" s="86"/>
      <c r="R603" s="86"/>
      <c r="S603" s="86"/>
      <c r="T603" s="87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T603" s="19" t="s">
        <v>132</v>
      </c>
      <c r="AU603" s="19" t="s">
        <v>79</v>
      </c>
    </row>
    <row r="604" spans="1:47" s="2" customFormat="1" ht="12">
      <c r="A604" s="40"/>
      <c r="B604" s="41"/>
      <c r="C604" s="42"/>
      <c r="D604" s="232" t="s">
        <v>133</v>
      </c>
      <c r="E604" s="42"/>
      <c r="F604" s="233" t="s">
        <v>1067</v>
      </c>
      <c r="G604" s="42"/>
      <c r="H604" s="42"/>
      <c r="I604" s="229"/>
      <c r="J604" s="42"/>
      <c r="K604" s="42"/>
      <c r="L604" s="46"/>
      <c r="M604" s="230"/>
      <c r="N604" s="231"/>
      <c r="O604" s="86"/>
      <c r="P604" s="86"/>
      <c r="Q604" s="86"/>
      <c r="R604" s="86"/>
      <c r="S604" s="86"/>
      <c r="T604" s="87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T604" s="19" t="s">
        <v>133</v>
      </c>
      <c r="AU604" s="19" t="s">
        <v>79</v>
      </c>
    </row>
    <row r="605" spans="1:51" s="13" customFormat="1" ht="12">
      <c r="A605" s="13"/>
      <c r="B605" s="234"/>
      <c r="C605" s="235"/>
      <c r="D605" s="227" t="s">
        <v>135</v>
      </c>
      <c r="E605" s="236" t="s">
        <v>19</v>
      </c>
      <c r="F605" s="237" t="s">
        <v>1068</v>
      </c>
      <c r="G605" s="235"/>
      <c r="H605" s="236" t="s">
        <v>19</v>
      </c>
      <c r="I605" s="238"/>
      <c r="J605" s="235"/>
      <c r="K605" s="235"/>
      <c r="L605" s="239"/>
      <c r="M605" s="240"/>
      <c r="N605" s="241"/>
      <c r="O605" s="241"/>
      <c r="P605" s="241"/>
      <c r="Q605" s="241"/>
      <c r="R605" s="241"/>
      <c r="S605" s="241"/>
      <c r="T605" s="242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3" t="s">
        <v>135</v>
      </c>
      <c r="AU605" s="243" t="s">
        <v>79</v>
      </c>
      <c r="AV605" s="13" t="s">
        <v>77</v>
      </c>
      <c r="AW605" s="13" t="s">
        <v>32</v>
      </c>
      <c r="AX605" s="13" t="s">
        <v>70</v>
      </c>
      <c r="AY605" s="243" t="s">
        <v>122</v>
      </c>
    </row>
    <row r="606" spans="1:51" s="14" customFormat="1" ht="12">
      <c r="A606" s="14"/>
      <c r="B606" s="244"/>
      <c r="C606" s="245"/>
      <c r="D606" s="227" t="s">
        <v>135</v>
      </c>
      <c r="E606" s="246" t="s">
        <v>19</v>
      </c>
      <c r="F606" s="247" t="s">
        <v>1069</v>
      </c>
      <c r="G606" s="245"/>
      <c r="H606" s="248">
        <v>5.7</v>
      </c>
      <c r="I606" s="249"/>
      <c r="J606" s="245"/>
      <c r="K606" s="245"/>
      <c r="L606" s="250"/>
      <c r="M606" s="251"/>
      <c r="N606" s="252"/>
      <c r="O606" s="252"/>
      <c r="P606" s="252"/>
      <c r="Q606" s="252"/>
      <c r="R606" s="252"/>
      <c r="S606" s="252"/>
      <c r="T606" s="253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4" t="s">
        <v>135</v>
      </c>
      <c r="AU606" s="254" t="s">
        <v>79</v>
      </c>
      <c r="AV606" s="14" t="s">
        <v>79</v>
      </c>
      <c r="AW606" s="14" t="s">
        <v>32</v>
      </c>
      <c r="AX606" s="14" t="s">
        <v>70</v>
      </c>
      <c r="AY606" s="254" t="s">
        <v>122</v>
      </c>
    </row>
    <row r="607" spans="1:51" s="14" customFormat="1" ht="12">
      <c r="A607" s="14"/>
      <c r="B607" s="244"/>
      <c r="C607" s="245"/>
      <c r="D607" s="227" t="s">
        <v>135</v>
      </c>
      <c r="E607" s="246" t="s">
        <v>19</v>
      </c>
      <c r="F607" s="247" t="s">
        <v>1070</v>
      </c>
      <c r="G607" s="245"/>
      <c r="H607" s="248">
        <v>10.2</v>
      </c>
      <c r="I607" s="249"/>
      <c r="J607" s="245"/>
      <c r="K607" s="245"/>
      <c r="L607" s="250"/>
      <c r="M607" s="251"/>
      <c r="N607" s="252"/>
      <c r="O607" s="252"/>
      <c r="P607" s="252"/>
      <c r="Q607" s="252"/>
      <c r="R607" s="252"/>
      <c r="S607" s="252"/>
      <c r="T607" s="253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4" t="s">
        <v>135</v>
      </c>
      <c r="AU607" s="254" t="s">
        <v>79</v>
      </c>
      <c r="AV607" s="14" t="s">
        <v>79</v>
      </c>
      <c r="AW607" s="14" t="s">
        <v>32</v>
      </c>
      <c r="AX607" s="14" t="s">
        <v>70</v>
      </c>
      <c r="AY607" s="254" t="s">
        <v>122</v>
      </c>
    </row>
    <row r="608" spans="1:51" s="15" customFormat="1" ht="12">
      <c r="A608" s="15"/>
      <c r="B608" s="258"/>
      <c r="C608" s="259"/>
      <c r="D608" s="227" t="s">
        <v>135</v>
      </c>
      <c r="E608" s="260" t="s">
        <v>19</v>
      </c>
      <c r="F608" s="261" t="s">
        <v>247</v>
      </c>
      <c r="G608" s="259"/>
      <c r="H608" s="262">
        <v>15.9</v>
      </c>
      <c r="I608" s="263"/>
      <c r="J608" s="259"/>
      <c r="K608" s="259"/>
      <c r="L608" s="264"/>
      <c r="M608" s="265"/>
      <c r="N608" s="266"/>
      <c r="O608" s="266"/>
      <c r="P608" s="266"/>
      <c r="Q608" s="266"/>
      <c r="R608" s="266"/>
      <c r="S608" s="266"/>
      <c r="T608" s="267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68" t="s">
        <v>135</v>
      </c>
      <c r="AU608" s="268" t="s">
        <v>79</v>
      </c>
      <c r="AV608" s="15" t="s">
        <v>147</v>
      </c>
      <c r="AW608" s="15" t="s">
        <v>32</v>
      </c>
      <c r="AX608" s="15" t="s">
        <v>77</v>
      </c>
      <c r="AY608" s="268" t="s">
        <v>122</v>
      </c>
    </row>
    <row r="609" spans="1:63" s="12" customFormat="1" ht="22.8" customHeight="1">
      <c r="A609" s="12"/>
      <c r="B609" s="198"/>
      <c r="C609" s="199"/>
      <c r="D609" s="200" t="s">
        <v>69</v>
      </c>
      <c r="E609" s="212" t="s">
        <v>178</v>
      </c>
      <c r="F609" s="212" t="s">
        <v>238</v>
      </c>
      <c r="G609" s="199"/>
      <c r="H609" s="199"/>
      <c r="I609" s="202"/>
      <c r="J609" s="213">
        <f>BK609</f>
        <v>0</v>
      </c>
      <c r="K609" s="199"/>
      <c r="L609" s="204"/>
      <c r="M609" s="205"/>
      <c r="N609" s="206"/>
      <c r="O609" s="206"/>
      <c r="P609" s="207">
        <f>SUM(P610:P809)</f>
        <v>0</v>
      </c>
      <c r="Q609" s="206"/>
      <c r="R609" s="207">
        <f>SUM(R610:R809)</f>
        <v>92.10129926</v>
      </c>
      <c r="S609" s="206"/>
      <c r="T609" s="208">
        <f>SUM(T610:T809)</f>
        <v>363.48882</v>
      </c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R609" s="209" t="s">
        <v>77</v>
      </c>
      <c r="AT609" s="210" t="s">
        <v>69</v>
      </c>
      <c r="AU609" s="210" t="s">
        <v>77</v>
      </c>
      <c r="AY609" s="209" t="s">
        <v>122</v>
      </c>
      <c r="BK609" s="211">
        <f>SUM(BK610:BK809)</f>
        <v>0</v>
      </c>
    </row>
    <row r="610" spans="1:65" s="2" customFormat="1" ht="24.15" customHeight="1">
      <c r="A610" s="40"/>
      <c r="B610" s="41"/>
      <c r="C610" s="214" t="s">
        <v>1071</v>
      </c>
      <c r="D610" s="214" t="s">
        <v>125</v>
      </c>
      <c r="E610" s="215" t="s">
        <v>1072</v>
      </c>
      <c r="F610" s="216" t="s">
        <v>1073</v>
      </c>
      <c r="G610" s="217" t="s">
        <v>379</v>
      </c>
      <c r="H610" s="218">
        <v>15</v>
      </c>
      <c r="I610" s="219"/>
      <c r="J610" s="220">
        <f>ROUND(I610*H610,2)</f>
        <v>0</v>
      </c>
      <c r="K610" s="216" t="s">
        <v>19</v>
      </c>
      <c r="L610" s="46"/>
      <c r="M610" s="221" t="s">
        <v>19</v>
      </c>
      <c r="N610" s="222" t="s">
        <v>41</v>
      </c>
      <c r="O610" s="86"/>
      <c r="P610" s="223">
        <f>O610*H610</f>
        <v>0</v>
      </c>
      <c r="Q610" s="223">
        <v>0</v>
      </c>
      <c r="R610" s="223">
        <f>Q610*H610</f>
        <v>0</v>
      </c>
      <c r="S610" s="223">
        <v>0</v>
      </c>
      <c r="T610" s="224">
        <f>S610*H610</f>
        <v>0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25" t="s">
        <v>147</v>
      </c>
      <c r="AT610" s="225" t="s">
        <v>125</v>
      </c>
      <c r="AU610" s="225" t="s">
        <v>79</v>
      </c>
      <c r="AY610" s="19" t="s">
        <v>122</v>
      </c>
      <c r="BE610" s="226">
        <f>IF(N610="základní",J610,0)</f>
        <v>0</v>
      </c>
      <c r="BF610" s="226">
        <f>IF(N610="snížená",J610,0)</f>
        <v>0</v>
      </c>
      <c r="BG610" s="226">
        <f>IF(N610="zákl. přenesená",J610,0)</f>
        <v>0</v>
      </c>
      <c r="BH610" s="226">
        <f>IF(N610="sníž. přenesená",J610,0)</f>
        <v>0</v>
      </c>
      <c r="BI610" s="226">
        <f>IF(N610="nulová",J610,0)</f>
        <v>0</v>
      </c>
      <c r="BJ610" s="19" t="s">
        <v>77</v>
      </c>
      <c r="BK610" s="226">
        <f>ROUND(I610*H610,2)</f>
        <v>0</v>
      </c>
      <c r="BL610" s="19" t="s">
        <v>147</v>
      </c>
      <c r="BM610" s="225" t="s">
        <v>1074</v>
      </c>
    </row>
    <row r="611" spans="1:47" s="2" customFormat="1" ht="12">
      <c r="A611" s="40"/>
      <c r="B611" s="41"/>
      <c r="C611" s="42"/>
      <c r="D611" s="227" t="s">
        <v>132</v>
      </c>
      <c r="E611" s="42"/>
      <c r="F611" s="228" t="s">
        <v>1073</v>
      </c>
      <c r="G611" s="42"/>
      <c r="H611" s="42"/>
      <c r="I611" s="229"/>
      <c r="J611" s="42"/>
      <c r="K611" s="42"/>
      <c r="L611" s="46"/>
      <c r="M611" s="230"/>
      <c r="N611" s="231"/>
      <c r="O611" s="86"/>
      <c r="P611" s="86"/>
      <c r="Q611" s="86"/>
      <c r="R611" s="86"/>
      <c r="S611" s="86"/>
      <c r="T611" s="87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T611" s="19" t="s">
        <v>132</v>
      </c>
      <c r="AU611" s="19" t="s">
        <v>79</v>
      </c>
    </row>
    <row r="612" spans="1:51" s="14" customFormat="1" ht="12">
      <c r="A612" s="14"/>
      <c r="B612" s="244"/>
      <c r="C612" s="245"/>
      <c r="D612" s="227" t="s">
        <v>135</v>
      </c>
      <c r="E612" s="246" t="s">
        <v>19</v>
      </c>
      <c r="F612" s="247" t="s">
        <v>1075</v>
      </c>
      <c r="G612" s="245"/>
      <c r="H612" s="248">
        <v>15</v>
      </c>
      <c r="I612" s="249"/>
      <c r="J612" s="245"/>
      <c r="K612" s="245"/>
      <c r="L612" s="250"/>
      <c r="M612" s="251"/>
      <c r="N612" s="252"/>
      <c r="O612" s="252"/>
      <c r="P612" s="252"/>
      <c r="Q612" s="252"/>
      <c r="R612" s="252"/>
      <c r="S612" s="252"/>
      <c r="T612" s="253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4" t="s">
        <v>135</v>
      </c>
      <c r="AU612" s="254" t="s">
        <v>79</v>
      </c>
      <c r="AV612" s="14" t="s">
        <v>79</v>
      </c>
      <c r="AW612" s="14" t="s">
        <v>32</v>
      </c>
      <c r="AX612" s="14" t="s">
        <v>77</v>
      </c>
      <c r="AY612" s="254" t="s">
        <v>122</v>
      </c>
    </row>
    <row r="613" spans="1:65" s="2" customFormat="1" ht="24.15" customHeight="1">
      <c r="A613" s="40"/>
      <c r="B613" s="41"/>
      <c r="C613" s="214" t="s">
        <v>1076</v>
      </c>
      <c r="D613" s="214" t="s">
        <v>125</v>
      </c>
      <c r="E613" s="215" t="s">
        <v>1077</v>
      </c>
      <c r="F613" s="216" t="s">
        <v>1078</v>
      </c>
      <c r="G613" s="217" t="s">
        <v>379</v>
      </c>
      <c r="H613" s="218">
        <v>30</v>
      </c>
      <c r="I613" s="219"/>
      <c r="J613" s="220">
        <f>ROUND(I613*H613,2)</f>
        <v>0</v>
      </c>
      <c r="K613" s="216" t="s">
        <v>129</v>
      </c>
      <c r="L613" s="46"/>
      <c r="M613" s="221" t="s">
        <v>19</v>
      </c>
      <c r="N613" s="222" t="s">
        <v>41</v>
      </c>
      <c r="O613" s="86"/>
      <c r="P613" s="223">
        <f>O613*H613</f>
        <v>0</v>
      </c>
      <c r="Q613" s="223">
        <v>0.0443</v>
      </c>
      <c r="R613" s="223">
        <f>Q613*H613</f>
        <v>1.329</v>
      </c>
      <c r="S613" s="223">
        <v>0</v>
      </c>
      <c r="T613" s="224">
        <f>S613*H613</f>
        <v>0</v>
      </c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R613" s="225" t="s">
        <v>147</v>
      </c>
      <c r="AT613" s="225" t="s">
        <v>125</v>
      </c>
      <c r="AU613" s="225" t="s">
        <v>79</v>
      </c>
      <c r="AY613" s="19" t="s">
        <v>122</v>
      </c>
      <c r="BE613" s="226">
        <f>IF(N613="základní",J613,0)</f>
        <v>0</v>
      </c>
      <c r="BF613" s="226">
        <f>IF(N613="snížená",J613,0)</f>
        <v>0</v>
      </c>
      <c r="BG613" s="226">
        <f>IF(N613="zákl. přenesená",J613,0)</f>
        <v>0</v>
      </c>
      <c r="BH613" s="226">
        <f>IF(N613="sníž. přenesená",J613,0)</f>
        <v>0</v>
      </c>
      <c r="BI613" s="226">
        <f>IF(N613="nulová",J613,0)</f>
        <v>0</v>
      </c>
      <c r="BJ613" s="19" t="s">
        <v>77</v>
      </c>
      <c r="BK613" s="226">
        <f>ROUND(I613*H613,2)</f>
        <v>0</v>
      </c>
      <c r="BL613" s="19" t="s">
        <v>147</v>
      </c>
      <c r="BM613" s="225" t="s">
        <v>1079</v>
      </c>
    </row>
    <row r="614" spans="1:47" s="2" customFormat="1" ht="12">
      <c r="A614" s="40"/>
      <c r="B614" s="41"/>
      <c r="C614" s="42"/>
      <c r="D614" s="227" t="s">
        <v>132</v>
      </c>
      <c r="E614" s="42"/>
      <c r="F614" s="228" t="s">
        <v>1080</v>
      </c>
      <c r="G614" s="42"/>
      <c r="H614" s="42"/>
      <c r="I614" s="229"/>
      <c r="J614" s="42"/>
      <c r="K614" s="42"/>
      <c r="L614" s="46"/>
      <c r="M614" s="230"/>
      <c r="N614" s="231"/>
      <c r="O614" s="86"/>
      <c r="P614" s="86"/>
      <c r="Q614" s="86"/>
      <c r="R614" s="86"/>
      <c r="S614" s="86"/>
      <c r="T614" s="87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T614" s="19" t="s">
        <v>132</v>
      </c>
      <c r="AU614" s="19" t="s">
        <v>79</v>
      </c>
    </row>
    <row r="615" spans="1:47" s="2" customFormat="1" ht="12">
      <c r="A615" s="40"/>
      <c r="B615" s="41"/>
      <c r="C615" s="42"/>
      <c r="D615" s="232" t="s">
        <v>133</v>
      </c>
      <c r="E615" s="42"/>
      <c r="F615" s="233" t="s">
        <v>1081</v>
      </c>
      <c r="G615" s="42"/>
      <c r="H615" s="42"/>
      <c r="I615" s="229"/>
      <c r="J615" s="42"/>
      <c r="K615" s="42"/>
      <c r="L615" s="46"/>
      <c r="M615" s="230"/>
      <c r="N615" s="231"/>
      <c r="O615" s="86"/>
      <c r="P615" s="86"/>
      <c r="Q615" s="86"/>
      <c r="R615" s="86"/>
      <c r="S615" s="86"/>
      <c r="T615" s="87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T615" s="19" t="s">
        <v>133</v>
      </c>
      <c r="AU615" s="19" t="s">
        <v>79</v>
      </c>
    </row>
    <row r="616" spans="1:51" s="14" customFormat="1" ht="12">
      <c r="A616" s="14"/>
      <c r="B616" s="244"/>
      <c r="C616" s="245"/>
      <c r="D616" s="227" t="s">
        <v>135</v>
      </c>
      <c r="E616" s="246" t="s">
        <v>19</v>
      </c>
      <c r="F616" s="247" t="s">
        <v>1082</v>
      </c>
      <c r="G616" s="245"/>
      <c r="H616" s="248">
        <v>30</v>
      </c>
      <c r="I616" s="249"/>
      <c r="J616" s="245"/>
      <c r="K616" s="245"/>
      <c r="L616" s="250"/>
      <c r="M616" s="251"/>
      <c r="N616" s="252"/>
      <c r="O616" s="252"/>
      <c r="P616" s="252"/>
      <c r="Q616" s="252"/>
      <c r="R616" s="252"/>
      <c r="S616" s="252"/>
      <c r="T616" s="253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4" t="s">
        <v>135</v>
      </c>
      <c r="AU616" s="254" t="s">
        <v>79</v>
      </c>
      <c r="AV616" s="14" t="s">
        <v>79</v>
      </c>
      <c r="AW616" s="14" t="s">
        <v>32</v>
      </c>
      <c r="AX616" s="14" t="s">
        <v>77</v>
      </c>
      <c r="AY616" s="254" t="s">
        <v>122</v>
      </c>
    </row>
    <row r="617" spans="1:65" s="2" customFormat="1" ht="24.15" customHeight="1">
      <c r="A617" s="40"/>
      <c r="B617" s="41"/>
      <c r="C617" s="214" t="s">
        <v>1083</v>
      </c>
      <c r="D617" s="214" t="s">
        <v>125</v>
      </c>
      <c r="E617" s="215" t="s">
        <v>1084</v>
      </c>
      <c r="F617" s="216" t="s">
        <v>1085</v>
      </c>
      <c r="G617" s="217" t="s">
        <v>379</v>
      </c>
      <c r="H617" s="218">
        <v>17</v>
      </c>
      <c r="I617" s="219"/>
      <c r="J617" s="220">
        <f>ROUND(I617*H617,2)</f>
        <v>0</v>
      </c>
      <c r="K617" s="216" t="s">
        <v>129</v>
      </c>
      <c r="L617" s="46"/>
      <c r="M617" s="221" t="s">
        <v>19</v>
      </c>
      <c r="N617" s="222" t="s">
        <v>41</v>
      </c>
      <c r="O617" s="86"/>
      <c r="P617" s="223">
        <f>O617*H617</f>
        <v>0</v>
      </c>
      <c r="Q617" s="223">
        <v>0.07057</v>
      </c>
      <c r="R617" s="223">
        <f>Q617*H617</f>
        <v>1.19969</v>
      </c>
      <c r="S617" s="223">
        <v>0</v>
      </c>
      <c r="T617" s="224">
        <f>S617*H617</f>
        <v>0</v>
      </c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R617" s="225" t="s">
        <v>147</v>
      </c>
      <c r="AT617" s="225" t="s">
        <v>125</v>
      </c>
      <c r="AU617" s="225" t="s">
        <v>79</v>
      </c>
      <c r="AY617" s="19" t="s">
        <v>122</v>
      </c>
      <c r="BE617" s="226">
        <f>IF(N617="základní",J617,0)</f>
        <v>0</v>
      </c>
      <c r="BF617" s="226">
        <f>IF(N617="snížená",J617,0)</f>
        <v>0</v>
      </c>
      <c r="BG617" s="226">
        <f>IF(N617="zákl. přenesená",J617,0)</f>
        <v>0</v>
      </c>
      <c r="BH617" s="226">
        <f>IF(N617="sníž. přenesená",J617,0)</f>
        <v>0</v>
      </c>
      <c r="BI617" s="226">
        <f>IF(N617="nulová",J617,0)</f>
        <v>0</v>
      </c>
      <c r="BJ617" s="19" t="s">
        <v>77</v>
      </c>
      <c r="BK617" s="226">
        <f>ROUND(I617*H617,2)</f>
        <v>0</v>
      </c>
      <c r="BL617" s="19" t="s">
        <v>147</v>
      </c>
      <c r="BM617" s="225" t="s">
        <v>1086</v>
      </c>
    </row>
    <row r="618" spans="1:47" s="2" customFormat="1" ht="12">
      <c r="A618" s="40"/>
      <c r="B618" s="41"/>
      <c r="C618" s="42"/>
      <c r="D618" s="227" t="s">
        <v>132</v>
      </c>
      <c r="E618" s="42"/>
      <c r="F618" s="228" t="s">
        <v>1087</v>
      </c>
      <c r="G618" s="42"/>
      <c r="H618" s="42"/>
      <c r="I618" s="229"/>
      <c r="J618" s="42"/>
      <c r="K618" s="42"/>
      <c r="L618" s="46"/>
      <c r="M618" s="230"/>
      <c r="N618" s="231"/>
      <c r="O618" s="86"/>
      <c r="P618" s="86"/>
      <c r="Q618" s="86"/>
      <c r="R618" s="86"/>
      <c r="S618" s="86"/>
      <c r="T618" s="87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T618" s="19" t="s">
        <v>132</v>
      </c>
      <c r="AU618" s="19" t="s">
        <v>79</v>
      </c>
    </row>
    <row r="619" spans="1:47" s="2" customFormat="1" ht="12">
      <c r="A619" s="40"/>
      <c r="B619" s="41"/>
      <c r="C619" s="42"/>
      <c r="D619" s="232" t="s">
        <v>133</v>
      </c>
      <c r="E619" s="42"/>
      <c r="F619" s="233" t="s">
        <v>1088</v>
      </c>
      <c r="G619" s="42"/>
      <c r="H619" s="42"/>
      <c r="I619" s="229"/>
      <c r="J619" s="42"/>
      <c r="K619" s="42"/>
      <c r="L619" s="46"/>
      <c r="M619" s="230"/>
      <c r="N619" s="231"/>
      <c r="O619" s="86"/>
      <c r="P619" s="86"/>
      <c r="Q619" s="86"/>
      <c r="R619" s="86"/>
      <c r="S619" s="86"/>
      <c r="T619" s="87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T619" s="19" t="s">
        <v>133</v>
      </c>
      <c r="AU619" s="19" t="s">
        <v>79</v>
      </c>
    </row>
    <row r="620" spans="1:51" s="14" customFormat="1" ht="12">
      <c r="A620" s="14"/>
      <c r="B620" s="244"/>
      <c r="C620" s="245"/>
      <c r="D620" s="227" t="s">
        <v>135</v>
      </c>
      <c r="E620" s="246" t="s">
        <v>19</v>
      </c>
      <c r="F620" s="247" t="s">
        <v>1089</v>
      </c>
      <c r="G620" s="245"/>
      <c r="H620" s="248">
        <v>17</v>
      </c>
      <c r="I620" s="249"/>
      <c r="J620" s="245"/>
      <c r="K620" s="245"/>
      <c r="L620" s="250"/>
      <c r="M620" s="251"/>
      <c r="N620" s="252"/>
      <c r="O620" s="252"/>
      <c r="P620" s="252"/>
      <c r="Q620" s="252"/>
      <c r="R620" s="252"/>
      <c r="S620" s="252"/>
      <c r="T620" s="253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4" t="s">
        <v>135</v>
      </c>
      <c r="AU620" s="254" t="s">
        <v>79</v>
      </c>
      <c r="AV620" s="14" t="s">
        <v>79</v>
      </c>
      <c r="AW620" s="14" t="s">
        <v>32</v>
      </c>
      <c r="AX620" s="14" t="s">
        <v>77</v>
      </c>
      <c r="AY620" s="254" t="s">
        <v>122</v>
      </c>
    </row>
    <row r="621" spans="1:65" s="2" customFormat="1" ht="24.15" customHeight="1">
      <c r="A621" s="40"/>
      <c r="B621" s="41"/>
      <c r="C621" s="214" t="s">
        <v>1090</v>
      </c>
      <c r="D621" s="214" t="s">
        <v>125</v>
      </c>
      <c r="E621" s="215" t="s">
        <v>1091</v>
      </c>
      <c r="F621" s="216" t="s">
        <v>1092</v>
      </c>
      <c r="G621" s="217" t="s">
        <v>181</v>
      </c>
      <c r="H621" s="218">
        <v>9</v>
      </c>
      <c r="I621" s="219"/>
      <c r="J621" s="220">
        <f>ROUND(I621*H621,2)</f>
        <v>0</v>
      </c>
      <c r="K621" s="216" t="s">
        <v>129</v>
      </c>
      <c r="L621" s="46"/>
      <c r="M621" s="221" t="s">
        <v>19</v>
      </c>
      <c r="N621" s="222" t="s">
        <v>41</v>
      </c>
      <c r="O621" s="86"/>
      <c r="P621" s="223">
        <f>O621*H621</f>
        <v>0</v>
      </c>
      <c r="Q621" s="223">
        <v>0.00036</v>
      </c>
      <c r="R621" s="223">
        <f>Q621*H621</f>
        <v>0.0032400000000000003</v>
      </c>
      <c r="S621" s="223">
        <v>0</v>
      </c>
      <c r="T621" s="224">
        <f>S621*H621</f>
        <v>0</v>
      </c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R621" s="225" t="s">
        <v>147</v>
      </c>
      <c r="AT621" s="225" t="s">
        <v>125</v>
      </c>
      <c r="AU621" s="225" t="s">
        <v>79</v>
      </c>
      <c r="AY621" s="19" t="s">
        <v>122</v>
      </c>
      <c r="BE621" s="226">
        <f>IF(N621="základní",J621,0)</f>
        <v>0</v>
      </c>
      <c r="BF621" s="226">
        <f>IF(N621="snížená",J621,0)</f>
        <v>0</v>
      </c>
      <c r="BG621" s="226">
        <f>IF(N621="zákl. přenesená",J621,0)</f>
        <v>0</v>
      </c>
      <c r="BH621" s="226">
        <f>IF(N621="sníž. přenesená",J621,0)</f>
        <v>0</v>
      </c>
      <c r="BI621" s="226">
        <f>IF(N621="nulová",J621,0)</f>
        <v>0</v>
      </c>
      <c r="BJ621" s="19" t="s">
        <v>77</v>
      </c>
      <c r="BK621" s="226">
        <f>ROUND(I621*H621,2)</f>
        <v>0</v>
      </c>
      <c r="BL621" s="19" t="s">
        <v>147</v>
      </c>
      <c r="BM621" s="225" t="s">
        <v>1093</v>
      </c>
    </row>
    <row r="622" spans="1:47" s="2" customFormat="1" ht="12">
      <c r="A622" s="40"/>
      <c r="B622" s="41"/>
      <c r="C622" s="42"/>
      <c r="D622" s="227" t="s">
        <v>132</v>
      </c>
      <c r="E622" s="42"/>
      <c r="F622" s="228" t="s">
        <v>1094</v>
      </c>
      <c r="G622" s="42"/>
      <c r="H622" s="42"/>
      <c r="I622" s="229"/>
      <c r="J622" s="42"/>
      <c r="K622" s="42"/>
      <c r="L622" s="46"/>
      <c r="M622" s="230"/>
      <c r="N622" s="231"/>
      <c r="O622" s="86"/>
      <c r="P622" s="86"/>
      <c r="Q622" s="86"/>
      <c r="R622" s="86"/>
      <c r="S622" s="86"/>
      <c r="T622" s="87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T622" s="19" t="s">
        <v>132</v>
      </c>
      <c r="AU622" s="19" t="s">
        <v>79</v>
      </c>
    </row>
    <row r="623" spans="1:47" s="2" customFormat="1" ht="12">
      <c r="A623" s="40"/>
      <c r="B623" s="41"/>
      <c r="C623" s="42"/>
      <c r="D623" s="232" t="s">
        <v>133</v>
      </c>
      <c r="E623" s="42"/>
      <c r="F623" s="233" t="s">
        <v>1095</v>
      </c>
      <c r="G623" s="42"/>
      <c r="H623" s="42"/>
      <c r="I623" s="229"/>
      <c r="J623" s="42"/>
      <c r="K623" s="42"/>
      <c r="L623" s="46"/>
      <c r="M623" s="230"/>
      <c r="N623" s="231"/>
      <c r="O623" s="86"/>
      <c r="P623" s="86"/>
      <c r="Q623" s="86"/>
      <c r="R623" s="86"/>
      <c r="S623" s="86"/>
      <c r="T623" s="87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T623" s="19" t="s">
        <v>133</v>
      </c>
      <c r="AU623" s="19" t="s">
        <v>79</v>
      </c>
    </row>
    <row r="624" spans="1:51" s="14" customFormat="1" ht="12">
      <c r="A624" s="14"/>
      <c r="B624" s="244"/>
      <c r="C624" s="245"/>
      <c r="D624" s="227" t="s">
        <v>135</v>
      </c>
      <c r="E624" s="246" t="s">
        <v>19</v>
      </c>
      <c r="F624" s="247" t="s">
        <v>1096</v>
      </c>
      <c r="G624" s="245"/>
      <c r="H624" s="248">
        <v>9</v>
      </c>
      <c r="I624" s="249"/>
      <c r="J624" s="245"/>
      <c r="K624" s="245"/>
      <c r="L624" s="250"/>
      <c r="M624" s="251"/>
      <c r="N624" s="252"/>
      <c r="O624" s="252"/>
      <c r="P624" s="252"/>
      <c r="Q624" s="252"/>
      <c r="R624" s="252"/>
      <c r="S624" s="252"/>
      <c r="T624" s="253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54" t="s">
        <v>135</v>
      </c>
      <c r="AU624" s="254" t="s">
        <v>79</v>
      </c>
      <c r="AV624" s="14" t="s">
        <v>79</v>
      </c>
      <c r="AW624" s="14" t="s">
        <v>32</v>
      </c>
      <c r="AX624" s="14" t="s">
        <v>77</v>
      </c>
      <c r="AY624" s="254" t="s">
        <v>122</v>
      </c>
    </row>
    <row r="625" spans="1:65" s="2" customFormat="1" ht="16.5" customHeight="1">
      <c r="A625" s="40"/>
      <c r="B625" s="41"/>
      <c r="C625" s="269" t="s">
        <v>1097</v>
      </c>
      <c r="D625" s="269" t="s">
        <v>506</v>
      </c>
      <c r="E625" s="270" t="s">
        <v>1098</v>
      </c>
      <c r="F625" s="271" t="s">
        <v>1099</v>
      </c>
      <c r="G625" s="272" t="s">
        <v>181</v>
      </c>
      <c r="H625" s="273">
        <v>9</v>
      </c>
      <c r="I625" s="274"/>
      <c r="J625" s="275">
        <f>ROUND(I625*H625,2)</f>
        <v>0</v>
      </c>
      <c r="K625" s="271" t="s">
        <v>129</v>
      </c>
      <c r="L625" s="276"/>
      <c r="M625" s="277" t="s">
        <v>19</v>
      </c>
      <c r="N625" s="278" t="s">
        <v>41</v>
      </c>
      <c r="O625" s="86"/>
      <c r="P625" s="223">
        <f>O625*H625</f>
        <v>0</v>
      </c>
      <c r="Q625" s="223">
        <v>0.0025</v>
      </c>
      <c r="R625" s="223">
        <f>Q625*H625</f>
        <v>0.0225</v>
      </c>
      <c r="S625" s="223">
        <v>0</v>
      </c>
      <c r="T625" s="224">
        <f>S625*H625</f>
        <v>0</v>
      </c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R625" s="225" t="s">
        <v>173</v>
      </c>
      <c r="AT625" s="225" t="s">
        <v>506</v>
      </c>
      <c r="AU625" s="225" t="s">
        <v>79</v>
      </c>
      <c r="AY625" s="19" t="s">
        <v>122</v>
      </c>
      <c r="BE625" s="226">
        <f>IF(N625="základní",J625,0)</f>
        <v>0</v>
      </c>
      <c r="BF625" s="226">
        <f>IF(N625="snížená",J625,0)</f>
        <v>0</v>
      </c>
      <c r="BG625" s="226">
        <f>IF(N625="zákl. přenesená",J625,0)</f>
        <v>0</v>
      </c>
      <c r="BH625" s="226">
        <f>IF(N625="sníž. přenesená",J625,0)</f>
        <v>0</v>
      </c>
      <c r="BI625" s="226">
        <f>IF(N625="nulová",J625,0)</f>
        <v>0</v>
      </c>
      <c r="BJ625" s="19" t="s">
        <v>77</v>
      </c>
      <c r="BK625" s="226">
        <f>ROUND(I625*H625,2)</f>
        <v>0</v>
      </c>
      <c r="BL625" s="19" t="s">
        <v>147</v>
      </c>
      <c r="BM625" s="225" t="s">
        <v>1100</v>
      </c>
    </row>
    <row r="626" spans="1:47" s="2" customFormat="1" ht="12">
      <c r="A626" s="40"/>
      <c r="B626" s="41"/>
      <c r="C626" s="42"/>
      <c r="D626" s="227" t="s">
        <v>132</v>
      </c>
      <c r="E626" s="42"/>
      <c r="F626" s="228" t="s">
        <v>1099</v>
      </c>
      <c r="G626" s="42"/>
      <c r="H626" s="42"/>
      <c r="I626" s="229"/>
      <c r="J626" s="42"/>
      <c r="K626" s="42"/>
      <c r="L626" s="46"/>
      <c r="M626" s="230"/>
      <c r="N626" s="231"/>
      <c r="O626" s="86"/>
      <c r="P626" s="86"/>
      <c r="Q626" s="86"/>
      <c r="R626" s="86"/>
      <c r="S626" s="86"/>
      <c r="T626" s="87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T626" s="19" t="s">
        <v>132</v>
      </c>
      <c r="AU626" s="19" t="s">
        <v>79</v>
      </c>
    </row>
    <row r="627" spans="1:65" s="2" customFormat="1" ht="16.5" customHeight="1">
      <c r="A627" s="40"/>
      <c r="B627" s="41"/>
      <c r="C627" s="214" t="s">
        <v>1101</v>
      </c>
      <c r="D627" s="214" t="s">
        <v>125</v>
      </c>
      <c r="E627" s="215" t="s">
        <v>1102</v>
      </c>
      <c r="F627" s="216" t="s">
        <v>1103</v>
      </c>
      <c r="G627" s="217" t="s">
        <v>181</v>
      </c>
      <c r="H627" s="218">
        <v>6</v>
      </c>
      <c r="I627" s="219"/>
      <c r="J627" s="220">
        <f>ROUND(I627*H627,2)</f>
        <v>0</v>
      </c>
      <c r="K627" s="216" t="s">
        <v>19</v>
      </c>
      <c r="L627" s="46"/>
      <c r="M627" s="221" t="s">
        <v>19</v>
      </c>
      <c r="N627" s="222" t="s">
        <v>41</v>
      </c>
      <c r="O627" s="86"/>
      <c r="P627" s="223">
        <f>O627*H627</f>
        <v>0</v>
      </c>
      <c r="Q627" s="223">
        <v>0</v>
      </c>
      <c r="R627" s="223">
        <f>Q627*H627</f>
        <v>0</v>
      </c>
      <c r="S627" s="223">
        <v>0</v>
      </c>
      <c r="T627" s="224">
        <f>S627*H627</f>
        <v>0</v>
      </c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R627" s="225" t="s">
        <v>147</v>
      </c>
      <c r="AT627" s="225" t="s">
        <v>125</v>
      </c>
      <c r="AU627" s="225" t="s">
        <v>79</v>
      </c>
      <c r="AY627" s="19" t="s">
        <v>122</v>
      </c>
      <c r="BE627" s="226">
        <f>IF(N627="základní",J627,0)</f>
        <v>0</v>
      </c>
      <c r="BF627" s="226">
        <f>IF(N627="snížená",J627,0)</f>
        <v>0</v>
      </c>
      <c r="BG627" s="226">
        <f>IF(N627="zákl. přenesená",J627,0)</f>
        <v>0</v>
      </c>
      <c r="BH627" s="226">
        <f>IF(N627="sníž. přenesená",J627,0)</f>
        <v>0</v>
      </c>
      <c r="BI627" s="226">
        <f>IF(N627="nulová",J627,0)</f>
        <v>0</v>
      </c>
      <c r="BJ627" s="19" t="s">
        <v>77</v>
      </c>
      <c r="BK627" s="226">
        <f>ROUND(I627*H627,2)</f>
        <v>0</v>
      </c>
      <c r="BL627" s="19" t="s">
        <v>147</v>
      </c>
      <c r="BM627" s="225" t="s">
        <v>1104</v>
      </c>
    </row>
    <row r="628" spans="1:47" s="2" customFormat="1" ht="12">
      <c r="A628" s="40"/>
      <c r="B628" s="41"/>
      <c r="C628" s="42"/>
      <c r="D628" s="227" t="s">
        <v>132</v>
      </c>
      <c r="E628" s="42"/>
      <c r="F628" s="228" t="s">
        <v>1103</v>
      </c>
      <c r="G628" s="42"/>
      <c r="H628" s="42"/>
      <c r="I628" s="229"/>
      <c r="J628" s="42"/>
      <c r="K628" s="42"/>
      <c r="L628" s="46"/>
      <c r="M628" s="230"/>
      <c r="N628" s="231"/>
      <c r="O628" s="86"/>
      <c r="P628" s="86"/>
      <c r="Q628" s="86"/>
      <c r="R628" s="86"/>
      <c r="S628" s="86"/>
      <c r="T628" s="87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T628" s="19" t="s">
        <v>132</v>
      </c>
      <c r="AU628" s="19" t="s">
        <v>79</v>
      </c>
    </row>
    <row r="629" spans="1:51" s="13" customFormat="1" ht="12">
      <c r="A629" s="13"/>
      <c r="B629" s="234"/>
      <c r="C629" s="235"/>
      <c r="D629" s="227" t="s">
        <v>135</v>
      </c>
      <c r="E629" s="236" t="s">
        <v>19</v>
      </c>
      <c r="F629" s="237" t="s">
        <v>644</v>
      </c>
      <c r="G629" s="235"/>
      <c r="H629" s="236" t="s">
        <v>19</v>
      </c>
      <c r="I629" s="238"/>
      <c r="J629" s="235"/>
      <c r="K629" s="235"/>
      <c r="L629" s="239"/>
      <c r="M629" s="240"/>
      <c r="N629" s="241"/>
      <c r="O629" s="241"/>
      <c r="P629" s="241"/>
      <c r="Q629" s="241"/>
      <c r="R629" s="241"/>
      <c r="S629" s="241"/>
      <c r="T629" s="242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3" t="s">
        <v>135</v>
      </c>
      <c r="AU629" s="243" t="s">
        <v>79</v>
      </c>
      <c r="AV629" s="13" t="s">
        <v>77</v>
      </c>
      <c r="AW629" s="13" t="s">
        <v>32</v>
      </c>
      <c r="AX629" s="13" t="s">
        <v>70</v>
      </c>
      <c r="AY629" s="243" t="s">
        <v>122</v>
      </c>
    </row>
    <row r="630" spans="1:51" s="14" customFormat="1" ht="12">
      <c r="A630" s="14"/>
      <c r="B630" s="244"/>
      <c r="C630" s="245"/>
      <c r="D630" s="227" t="s">
        <v>135</v>
      </c>
      <c r="E630" s="246" t="s">
        <v>19</v>
      </c>
      <c r="F630" s="247" t="s">
        <v>1105</v>
      </c>
      <c r="G630" s="245"/>
      <c r="H630" s="248">
        <v>6</v>
      </c>
      <c r="I630" s="249"/>
      <c r="J630" s="245"/>
      <c r="K630" s="245"/>
      <c r="L630" s="250"/>
      <c r="M630" s="251"/>
      <c r="N630" s="252"/>
      <c r="O630" s="252"/>
      <c r="P630" s="252"/>
      <c r="Q630" s="252"/>
      <c r="R630" s="252"/>
      <c r="S630" s="252"/>
      <c r="T630" s="253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54" t="s">
        <v>135</v>
      </c>
      <c r="AU630" s="254" t="s">
        <v>79</v>
      </c>
      <c r="AV630" s="14" t="s">
        <v>79</v>
      </c>
      <c r="AW630" s="14" t="s">
        <v>32</v>
      </c>
      <c r="AX630" s="14" t="s">
        <v>77</v>
      </c>
      <c r="AY630" s="254" t="s">
        <v>122</v>
      </c>
    </row>
    <row r="631" spans="1:65" s="2" customFormat="1" ht="16.5" customHeight="1">
      <c r="A631" s="40"/>
      <c r="B631" s="41"/>
      <c r="C631" s="214" t="s">
        <v>1106</v>
      </c>
      <c r="D631" s="214" t="s">
        <v>125</v>
      </c>
      <c r="E631" s="215" t="s">
        <v>1107</v>
      </c>
      <c r="F631" s="216" t="s">
        <v>1108</v>
      </c>
      <c r="G631" s="217" t="s">
        <v>181</v>
      </c>
      <c r="H631" s="218">
        <v>2</v>
      </c>
      <c r="I631" s="219"/>
      <c r="J631" s="220">
        <f>ROUND(I631*H631,2)</f>
        <v>0</v>
      </c>
      <c r="K631" s="216" t="s">
        <v>129</v>
      </c>
      <c r="L631" s="46"/>
      <c r="M631" s="221" t="s">
        <v>19</v>
      </c>
      <c r="N631" s="222" t="s">
        <v>41</v>
      </c>
      <c r="O631" s="86"/>
      <c r="P631" s="223">
        <f>O631*H631</f>
        <v>0</v>
      </c>
      <c r="Q631" s="223">
        <v>0.08112</v>
      </c>
      <c r="R631" s="223">
        <f>Q631*H631</f>
        <v>0.16224</v>
      </c>
      <c r="S631" s="223">
        <v>0</v>
      </c>
      <c r="T631" s="224">
        <f>S631*H631</f>
        <v>0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25" t="s">
        <v>147</v>
      </c>
      <c r="AT631" s="225" t="s">
        <v>125</v>
      </c>
      <c r="AU631" s="225" t="s">
        <v>79</v>
      </c>
      <c r="AY631" s="19" t="s">
        <v>122</v>
      </c>
      <c r="BE631" s="226">
        <f>IF(N631="základní",J631,0)</f>
        <v>0</v>
      </c>
      <c r="BF631" s="226">
        <f>IF(N631="snížená",J631,0)</f>
        <v>0</v>
      </c>
      <c r="BG631" s="226">
        <f>IF(N631="zákl. přenesená",J631,0)</f>
        <v>0</v>
      </c>
      <c r="BH631" s="226">
        <f>IF(N631="sníž. přenesená",J631,0)</f>
        <v>0</v>
      </c>
      <c r="BI631" s="226">
        <f>IF(N631="nulová",J631,0)</f>
        <v>0</v>
      </c>
      <c r="BJ631" s="19" t="s">
        <v>77</v>
      </c>
      <c r="BK631" s="226">
        <f>ROUND(I631*H631,2)</f>
        <v>0</v>
      </c>
      <c r="BL631" s="19" t="s">
        <v>147</v>
      </c>
      <c r="BM631" s="225" t="s">
        <v>1109</v>
      </c>
    </row>
    <row r="632" spans="1:47" s="2" customFormat="1" ht="12">
      <c r="A632" s="40"/>
      <c r="B632" s="41"/>
      <c r="C632" s="42"/>
      <c r="D632" s="227" t="s">
        <v>132</v>
      </c>
      <c r="E632" s="42"/>
      <c r="F632" s="228" t="s">
        <v>1110</v>
      </c>
      <c r="G632" s="42"/>
      <c r="H632" s="42"/>
      <c r="I632" s="229"/>
      <c r="J632" s="42"/>
      <c r="K632" s="42"/>
      <c r="L632" s="46"/>
      <c r="M632" s="230"/>
      <c r="N632" s="231"/>
      <c r="O632" s="86"/>
      <c r="P632" s="86"/>
      <c r="Q632" s="86"/>
      <c r="R632" s="86"/>
      <c r="S632" s="86"/>
      <c r="T632" s="87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T632" s="19" t="s">
        <v>132</v>
      </c>
      <c r="AU632" s="19" t="s">
        <v>79</v>
      </c>
    </row>
    <row r="633" spans="1:47" s="2" customFormat="1" ht="12">
      <c r="A633" s="40"/>
      <c r="B633" s="41"/>
      <c r="C633" s="42"/>
      <c r="D633" s="232" t="s">
        <v>133</v>
      </c>
      <c r="E633" s="42"/>
      <c r="F633" s="233" t="s">
        <v>1111</v>
      </c>
      <c r="G633" s="42"/>
      <c r="H633" s="42"/>
      <c r="I633" s="229"/>
      <c r="J633" s="42"/>
      <c r="K633" s="42"/>
      <c r="L633" s="46"/>
      <c r="M633" s="230"/>
      <c r="N633" s="231"/>
      <c r="O633" s="86"/>
      <c r="P633" s="86"/>
      <c r="Q633" s="86"/>
      <c r="R633" s="86"/>
      <c r="S633" s="86"/>
      <c r="T633" s="87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T633" s="19" t="s">
        <v>133</v>
      </c>
      <c r="AU633" s="19" t="s">
        <v>79</v>
      </c>
    </row>
    <row r="634" spans="1:65" s="2" customFormat="1" ht="24.15" customHeight="1">
      <c r="A634" s="40"/>
      <c r="B634" s="41"/>
      <c r="C634" s="214" t="s">
        <v>1112</v>
      </c>
      <c r="D634" s="214" t="s">
        <v>125</v>
      </c>
      <c r="E634" s="215" t="s">
        <v>1113</v>
      </c>
      <c r="F634" s="216" t="s">
        <v>1114</v>
      </c>
      <c r="G634" s="217" t="s">
        <v>379</v>
      </c>
      <c r="H634" s="218">
        <v>72</v>
      </c>
      <c r="I634" s="219"/>
      <c r="J634" s="220">
        <f>ROUND(I634*H634,2)</f>
        <v>0</v>
      </c>
      <c r="K634" s="216" t="s">
        <v>129</v>
      </c>
      <c r="L634" s="46"/>
      <c r="M634" s="221" t="s">
        <v>19</v>
      </c>
      <c r="N634" s="222" t="s">
        <v>41</v>
      </c>
      <c r="O634" s="86"/>
      <c r="P634" s="223">
        <f>O634*H634</f>
        <v>0</v>
      </c>
      <c r="Q634" s="223">
        <v>0.00026</v>
      </c>
      <c r="R634" s="223">
        <f>Q634*H634</f>
        <v>0.018719999999999997</v>
      </c>
      <c r="S634" s="223">
        <v>0</v>
      </c>
      <c r="T634" s="224">
        <f>S634*H634</f>
        <v>0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25" t="s">
        <v>147</v>
      </c>
      <c r="AT634" s="225" t="s">
        <v>125</v>
      </c>
      <c r="AU634" s="225" t="s">
        <v>79</v>
      </c>
      <c r="AY634" s="19" t="s">
        <v>122</v>
      </c>
      <c r="BE634" s="226">
        <f>IF(N634="základní",J634,0)</f>
        <v>0</v>
      </c>
      <c r="BF634" s="226">
        <f>IF(N634="snížená",J634,0)</f>
        <v>0</v>
      </c>
      <c r="BG634" s="226">
        <f>IF(N634="zákl. přenesená",J634,0)</f>
        <v>0</v>
      </c>
      <c r="BH634" s="226">
        <f>IF(N634="sníž. přenesená",J634,0)</f>
        <v>0</v>
      </c>
      <c r="BI634" s="226">
        <f>IF(N634="nulová",J634,0)</f>
        <v>0</v>
      </c>
      <c r="BJ634" s="19" t="s">
        <v>77</v>
      </c>
      <c r="BK634" s="226">
        <f>ROUND(I634*H634,2)</f>
        <v>0</v>
      </c>
      <c r="BL634" s="19" t="s">
        <v>147</v>
      </c>
      <c r="BM634" s="225" t="s">
        <v>1115</v>
      </c>
    </row>
    <row r="635" spans="1:47" s="2" customFormat="1" ht="12">
      <c r="A635" s="40"/>
      <c r="B635" s="41"/>
      <c r="C635" s="42"/>
      <c r="D635" s="227" t="s">
        <v>132</v>
      </c>
      <c r="E635" s="42"/>
      <c r="F635" s="228" t="s">
        <v>1116</v>
      </c>
      <c r="G635" s="42"/>
      <c r="H635" s="42"/>
      <c r="I635" s="229"/>
      <c r="J635" s="42"/>
      <c r="K635" s="42"/>
      <c r="L635" s="46"/>
      <c r="M635" s="230"/>
      <c r="N635" s="231"/>
      <c r="O635" s="86"/>
      <c r="P635" s="86"/>
      <c r="Q635" s="86"/>
      <c r="R635" s="86"/>
      <c r="S635" s="86"/>
      <c r="T635" s="87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T635" s="19" t="s">
        <v>132</v>
      </c>
      <c r="AU635" s="19" t="s">
        <v>79</v>
      </c>
    </row>
    <row r="636" spans="1:47" s="2" customFormat="1" ht="12">
      <c r="A636" s="40"/>
      <c r="B636" s="41"/>
      <c r="C636" s="42"/>
      <c r="D636" s="232" t="s">
        <v>133</v>
      </c>
      <c r="E636" s="42"/>
      <c r="F636" s="233" t="s">
        <v>1117</v>
      </c>
      <c r="G636" s="42"/>
      <c r="H636" s="42"/>
      <c r="I636" s="229"/>
      <c r="J636" s="42"/>
      <c r="K636" s="42"/>
      <c r="L636" s="46"/>
      <c r="M636" s="230"/>
      <c r="N636" s="231"/>
      <c r="O636" s="86"/>
      <c r="P636" s="86"/>
      <c r="Q636" s="86"/>
      <c r="R636" s="86"/>
      <c r="S636" s="86"/>
      <c r="T636" s="87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T636" s="19" t="s">
        <v>133</v>
      </c>
      <c r="AU636" s="19" t="s">
        <v>79</v>
      </c>
    </row>
    <row r="637" spans="1:51" s="13" customFormat="1" ht="12">
      <c r="A637" s="13"/>
      <c r="B637" s="234"/>
      <c r="C637" s="235"/>
      <c r="D637" s="227" t="s">
        <v>135</v>
      </c>
      <c r="E637" s="236" t="s">
        <v>19</v>
      </c>
      <c r="F637" s="237" t="s">
        <v>1118</v>
      </c>
      <c r="G637" s="235"/>
      <c r="H637" s="236" t="s">
        <v>19</v>
      </c>
      <c r="I637" s="238"/>
      <c r="J637" s="235"/>
      <c r="K637" s="235"/>
      <c r="L637" s="239"/>
      <c r="M637" s="240"/>
      <c r="N637" s="241"/>
      <c r="O637" s="241"/>
      <c r="P637" s="241"/>
      <c r="Q637" s="241"/>
      <c r="R637" s="241"/>
      <c r="S637" s="241"/>
      <c r="T637" s="242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3" t="s">
        <v>135</v>
      </c>
      <c r="AU637" s="243" t="s">
        <v>79</v>
      </c>
      <c r="AV637" s="13" t="s">
        <v>77</v>
      </c>
      <c r="AW637" s="13" t="s">
        <v>32</v>
      </c>
      <c r="AX637" s="13" t="s">
        <v>70</v>
      </c>
      <c r="AY637" s="243" t="s">
        <v>122</v>
      </c>
    </row>
    <row r="638" spans="1:51" s="14" customFormat="1" ht="12">
      <c r="A638" s="14"/>
      <c r="B638" s="244"/>
      <c r="C638" s="245"/>
      <c r="D638" s="227" t="s">
        <v>135</v>
      </c>
      <c r="E638" s="246" t="s">
        <v>19</v>
      </c>
      <c r="F638" s="247" t="s">
        <v>1119</v>
      </c>
      <c r="G638" s="245"/>
      <c r="H638" s="248">
        <v>72</v>
      </c>
      <c r="I638" s="249"/>
      <c r="J638" s="245"/>
      <c r="K638" s="245"/>
      <c r="L638" s="250"/>
      <c r="M638" s="251"/>
      <c r="N638" s="252"/>
      <c r="O638" s="252"/>
      <c r="P638" s="252"/>
      <c r="Q638" s="252"/>
      <c r="R638" s="252"/>
      <c r="S638" s="252"/>
      <c r="T638" s="253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4" t="s">
        <v>135</v>
      </c>
      <c r="AU638" s="254" t="s">
        <v>79</v>
      </c>
      <c r="AV638" s="14" t="s">
        <v>79</v>
      </c>
      <c r="AW638" s="14" t="s">
        <v>32</v>
      </c>
      <c r="AX638" s="14" t="s">
        <v>77</v>
      </c>
      <c r="AY638" s="254" t="s">
        <v>122</v>
      </c>
    </row>
    <row r="639" spans="1:65" s="2" customFormat="1" ht="24.15" customHeight="1">
      <c r="A639" s="40"/>
      <c r="B639" s="41"/>
      <c r="C639" s="214" t="s">
        <v>1120</v>
      </c>
      <c r="D639" s="214" t="s">
        <v>125</v>
      </c>
      <c r="E639" s="215" t="s">
        <v>1121</v>
      </c>
      <c r="F639" s="216" t="s">
        <v>1122</v>
      </c>
      <c r="G639" s="217" t="s">
        <v>379</v>
      </c>
      <c r="H639" s="218">
        <v>72</v>
      </c>
      <c r="I639" s="219"/>
      <c r="J639" s="220">
        <f>ROUND(I639*H639,2)</f>
        <v>0</v>
      </c>
      <c r="K639" s="216" t="s">
        <v>129</v>
      </c>
      <c r="L639" s="46"/>
      <c r="M639" s="221" t="s">
        <v>19</v>
      </c>
      <c r="N639" s="222" t="s">
        <v>41</v>
      </c>
      <c r="O639" s="86"/>
      <c r="P639" s="223">
        <f>O639*H639</f>
        <v>0</v>
      </c>
      <c r="Q639" s="223">
        <v>0.00065</v>
      </c>
      <c r="R639" s="223">
        <f>Q639*H639</f>
        <v>0.046799999999999994</v>
      </c>
      <c r="S639" s="223">
        <v>0</v>
      </c>
      <c r="T639" s="224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25" t="s">
        <v>147</v>
      </c>
      <c r="AT639" s="225" t="s">
        <v>125</v>
      </c>
      <c r="AU639" s="225" t="s">
        <v>79</v>
      </c>
      <c r="AY639" s="19" t="s">
        <v>122</v>
      </c>
      <c r="BE639" s="226">
        <f>IF(N639="základní",J639,0)</f>
        <v>0</v>
      </c>
      <c r="BF639" s="226">
        <f>IF(N639="snížená",J639,0)</f>
        <v>0</v>
      </c>
      <c r="BG639" s="226">
        <f>IF(N639="zákl. přenesená",J639,0)</f>
        <v>0</v>
      </c>
      <c r="BH639" s="226">
        <f>IF(N639="sníž. přenesená",J639,0)</f>
        <v>0</v>
      </c>
      <c r="BI639" s="226">
        <f>IF(N639="nulová",J639,0)</f>
        <v>0</v>
      </c>
      <c r="BJ639" s="19" t="s">
        <v>77</v>
      </c>
      <c r="BK639" s="226">
        <f>ROUND(I639*H639,2)</f>
        <v>0</v>
      </c>
      <c r="BL639" s="19" t="s">
        <v>147</v>
      </c>
      <c r="BM639" s="225" t="s">
        <v>1123</v>
      </c>
    </row>
    <row r="640" spans="1:47" s="2" customFormat="1" ht="12">
      <c r="A640" s="40"/>
      <c r="B640" s="41"/>
      <c r="C640" s="42"/>
      <c r="D640" s="227" t="s">
        <v>132</v>
      </c>
      <c r="E640" s="42"/>
      <c r="F640" s="228" t="s">
        <v>1124</v>
      </c>
      <c r="G640" s="42"/>
      <c r="H640" s="42"/>
      <c r="I640" s="229"/>
      <c r="J640" s="42"/>
      <c r="K640" s="42"/>
      <c r="L640" s="46"/>
      <c r="M640" s="230"/>
      <c r="N640" s="231"/>
      <c r="O640" s="86"/>
      <c r="P640" s="86"/>
      <c r="Q640" s="86"/>
      <c r="R640" s="86"/>
      <c r="S640" s="86"/>
      <c r="T640" s="87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T640" s="19" t="s">
        <v>132</v>
      </c>
      <c r="AU640" s="19" t="s">
        <v>79</v>
      </c>
    </row>
    <row r="641" spans="1:47" s="2" customFormat="1" ht="12">
      <c r="A641" s="40"/>
      <c r="B641" s="41"/>
      <c r="C641" s="42"/>
      <c r="D641" s="232" t="s">
        <v>133</v>
      </c>
      <c r="E641" s="42"/>
      <c r="F641" s="233" t="s">
        <v>1125</v>
      </c>
      <c r="G641" s="42"/>
      <c r="H641" s="42"/>
      <c r="I641" s="229"/>
      <c r="J641" s="42"/>
      <c r="K641" s="42"/>
      <c r="L641" s="46"/>
      <c r="M641" s="230"/>
      <c r="N641" s="231"/>
      <c r="O641" s="86"/>
      <c r="P641" s="86"/>
      <c r="Q641" s="86"/>
      <c r="R641" s="86"/>
      <c r="S641" s="86"/>
      <c r="T641" s="87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T641" s="19" t="s">
        <v>133</v>
      </c>
      <c r="AU641" s="19" t="s">
        <v>79</v>
      </c>
    </row>
    <row r="642" spans="1:65" s="2" customFormat="1" ht="16.5" customHeight="1">
      <c r="A642" s="40"/>
      <c r="B642" s="41"/>
      <c r="C642" s="214" t="s">
        <v>1126</v>
      </c>
      <c r="D642" s="214" t="s">
        <v>125</v>
      </c>
      <c r="E642" s="215" t="s">
        <v>1127</v>
      </c>
      <c r="F642" s="216" t="s">
        <v>1128</v>
      </c>
      <c r="G642" s="217" t="s">
        <v>379</v>
      </c>
      <c r="H642" s="218">
        <v>72</v>
      </c>
      <c r="I642" s="219"/>
      <c r="J642" s="220">
        <f>ROUND(I642*H642,2)</f>
        <v>0</v>
      </c>
      <c r="K642" s="216" t="s">
        <v>129</v>
      </c>
      <c r="L642" s="46"/>
      <c r="M642" s="221" t="s">
        <v>19</v>
      </c>
      <c r="N642" s="222" t="s">
        <v>41</v>
      </c>
      <c r="O642" s="86"/>
      <c r="P642" s="223">
        <f>O642*H642</f>
        <v>0</v>
      </c>
      <c r="Q642" s="223">
        <v>0</v>
      </c>
      <c r="R642" s="223">
        <f>Q642*H642</f>
        <v>0</v>
      </c>
      <c r="S642" s="223">
        <v>0</v>
      </c>
      <c r="T642" s="224">
        <f>S642*H642</f>
        <v>0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25" t="s">
        <v>147</v>
      </c>
      <c r="AT642" s="225" t="s">
        <v>125</v>
      </c>
      <c r="AU642" s="225" t="s">
        <v>79</v>
      </c>
      <c r="AY642" s="19" t="s">
        <v>122</v>
      </c>
      <c r="BE642" s="226">
        <f>IF(N642="základní",J642,0)</f>
        <v>0</v>
      </c>
      <c r="BF642" s="226">
        <f>IF(N642="snížená",J642,0)</f>
        <v>0</v>
      </c>
      <c r="BG642" s="226">
        <f>IF(N642="zákl. přenesená",J642,0)</f>
        <v>0</v>
      </c>
      <c r="BH642" s="226">
        <f>IF(N642="sníž. přenesená",J642,0)</f>
        <v>0</v>
      </c>
      <c r="BI642" s="226">
        <f>IF(N642="nulová",J642,0)</f>
        <v>0</v>
      </c>
      <c r="BJ642" s="19" t="s">
        <v>77</v>
      </c>
      <c r="BK642" s="226">
        <f>ROUND(I642*H642,2)</f>
        <v>0</v>
      </c>
      <c r="BL642" s="19" t="s">
        <v>147</v>
      </c>
      <c r="BM642" s="225" t="s">
        <v>1129</v>
      </c>
    </row>
    <row r="643" spans="1:47" s="2" customFormat="1" ht="12">
      <c r="A643" s="40"/>
      <c r="B643" s="41"/>
      <c r="C643" s="42"/>
      <c r="D643" s="227" t="s">
        <v>132</v>
      </c>
      <c r="E643" s="42"/>
      <c r="F643" s="228" t="s">
        <v>1130</v>
      </c>
      <c r="G643" s="42"/>
      <c r="H643" s="42"/>
      <c r="I643" s="229"/>
      <c r="J643" s="42"/>
      <c r="K643" s="42"/>
      <c r="L643" s="46"/>
      <c r="M643" s="230"/>
      <c r="N643" s="231"/>
      <c r="O643" s="86"/>
      <c r="P643" s="86"/>
      <c r="Q643" s="86"/>
      <c r="R643" s="86"/>
      <c r="S643" s="86"/>
      <c r="T643" s="87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T643" s="19" t="s">
        <v>132</v>
      </c>
      <c r="AU643" s="19" t="s">
        <v>79</v>
      </c>
    </row>
    <row r="644" spans="1:47" s="2" customFormat="1" ht="12">
      <c r="A644" s="40"/>
      <c r="B644" s="41"/>
      <c r="C644" s="42"/>
      <c r="D644" s="232" t="s">
        <v>133</v>
      </c>
      <c r="E644" s="42"/>
      <c r="F644" s="233" t="s">
        <v>1131</v>
      </c>
      <c r="G644" s="42"/>
      <c r="H644" s="42"/>
      <c r="I644" s="229"/>
      <c r="J644" s="42"/>
      <c r="K644" s="42"/>
      <c r="L644" s="46"/>
      <c r="M644" s="230"/>
      <c r="N644" s="231"/>
      <c r="O644" s="86"/>
      <c r="P644" s="86"/>
      <c r="Q644" s="86"/>
      <c r="R644" s="86"/>
      <c r="S644" s="86"/>
      <c r="T644" s="87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T644" s="19" t="s">
        <v>133</v>
      </c>
      <c r="AU644" s="19" t="s">
        <v>79</v>
      </c>
    </row>
    <row r="645" spans="1:51" s="14" customFormat="1" ht="12">
      <c r="A645" s="14"/>
      <c r="B645" s="244"/>
      <c r="C645" s="245"/>
      <c r="D645" s="227" t="s">
        <v>135</v>
      </c>
      <c r="E645" s="246" t="s">
        <v>19</v>
      </c>
      <c r="F645" s="247" t="s">
        <v>1119</v>
      </c>
      <c r="G645" s="245"/>
      <c r="H645" s="248">
        <v>72</v>
      </c>
      <c r="I645" s="249"/>
      <c r="J645" s="245"/>
      <c r="K645" s="245"/>
      <c r="L645" s="250"/>
      <c r="M645" s="251"/>
      <c r="N645" s="252"/>
      <c r="O645" s="252"/>
      <c r="P645" s="252"/>
      <c r="Q645" s="252"/>
      <c r="R645" s="252"/>
      <c r="S645" s="252"/>
      <c r="T645" s="253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4" t="s">
        <v>135</v>
      </c>
      <c r="AU645" s="254" t="s">
        <v>79</v>
      </c>
      <c r="AV645" s="14" t="s">
        <v>79</v>
      </c>
      <c r="AW645" s="14" t="s">
        <v>32</v>
      </c>
      <c r="AX645" s="14" t="s">
        <v>77</v>
      </c>
      <c r="AY645" s="254" t="s">
        <v>122</v>
      </c>
    </row>
    <row r="646" spans="1:65" s="2" customFormat="1" ht="33" customHeight="1">
      <c r="A646" s="40"/>
      <c r="B646" s="41"/>
      <c r="C646" s="214" t="s">
        <v>1132</v>
      </c>
      <c r="D646" s="214" t="s">
        <v>125</v>
      </c>
      <c r="E646" s="215" t="s">
        <v>1133</v>
      </c>
      <c r="F646" s="216" t="s">
        <v>1134</v>
      </c>
      <c r="G646" s="217" t="s">
        <v>379</v>
      </c>
      <c r="H646" s="218">
        <v>21.7</v>
      </c>
      <c r="I646" s="219"/>
      <c r="J646" s="220">
        <f>ROUND(I646*H646,2)</f>
        <v>0</v>
      </c>
      <c r="K646" s="216" t="s">
        <v>129</v>
      </c>
      <c r="L646" s="46"/>
      <c r="M646" s="221" t="s">
        <v>19</v>
      </c>
      <c r="N646" s="222" t="s">
        <v>41</v>
      </c>
      <c r="O646" s="86"/>
      <c r="P646" s="223">
        <f>O646*H646</f>
        <v>0</v>
      </c>
      <c r="Q646" s="223">
        <v>0.1554</v>
      </c>
      <c r="R646" s="223">
        <f>Q646*H646</f>
        <v>3.37218</v>
      </c>
      <c r="S646" s="223">
        <v>0</v>
      </c>
      <c r="T646" s="224">
        <f>S646*H646</f>
        <v>0</v>
      </c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R646" s="225" t="s">
        <v>147</v>
      </c>
      <c r="AT646" s="225" t="s">
        <v>125</v>
      </c>
      <c r="AU646" s="225" t="s">
        <v>79</v>
      </c>
      <c r="AY646" s="19" t="s">
        <v>122</v>
      </c>
      <c r="BE646" s="226">
        <f>IF(N646="základní",J646,0)</f>
        <v>0</v>
      </c>
      <c r="BF646" s="226">
        <f>IF(N646="snížená",J646,0)</f>
        <v>0</v>
      </c>
      <c r="BG646" s="226">
        <f>IF(N646="zákl. přenesená",J646,0)</f>
        <v>0</v>
      </c>
      <c r="BH646" s="226">
        <f>IF(N646="sníž. přenesená",J646,0)</f>
        <v>0</v>
      </c>
      <c r="BI646" s="226">
        <f>IF(N646="nulová",J646,0)</f>
        <v>0</v>
      </c>
      <c r="BJ646" s="19" t="s">
        <v>77</v>
      </c>
      <c r="BK646" s="226">
        <f>ROUND(I646*H646,2)</f>
        <v>0</v>
      </c>
      <c r="BL646" s="19" t="s">
        <v>147</v>
      </c>
      <c r="BM646" s="225" t="s">
        <v>1135</v>
      </c>
    </row>
    <row r="647" spans="1:47" s="2" customFormat="1" ht="12">
      <c r="A647" s="40"/>
      <c r="B647" s="41"/>
      <c r="C647" s="42"/>
      <c r="D647" s="227" t="s">
        <v>132</v>
      </c>
      <c r="E647" s="42"/>
      <c r="F647" s="228" t="s">
        <v>1136</v>
      </c>
      <c r="G647" s="42"/>
      <c r="H647" s="42"/>
      <c r="I647" s="229"/>
      <c r="J647" s="42"/>
      <c r="K647" s="42"/>
      <c r="L647" s="46"/>
      <c r="M647" s="230"/>
      <c r="N647" s="231"/>
      <c r="O647" s="86"/>
      <c r="P647" s="86"/>
      <c r="Q647" s="86"/>
      <c r="R647" s="86"/>
      <c r="S647" s="86"/>
      <c r="T647" s="87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T647" s="19" t="s">
        <v>132</v>
      </c>
      <c r="AU647" s="19" t="s">
        <v>79</v>
      </c>
    </row>
    <row r="648" spans="1:47" s="2" customFormat="1" ht="12">
      <c r="A648" s="40"/>
      <c r="B648" s="41"/>
      <c r="C648" s="42"/>
      <c r="D648" s="232" t="s">
        <v>133</v>
      </c>
      <c r="E648" s="42"/>
      <c r="F648" s="233" t="s">
        <v>1137</v>
      </c>
      <c r="G648" s="42"/>
      <c r="H648" s="42"/>
      <c r="I648" s="229"/>
      <c r="J648" s="42"/>
      <c r="K648" s="42"/>
      <c r="L648" s="46"/>
      <c r="M648" s="230"/>
      <c r="N648" s="231"/>
      <c r="O648" s="86"/>
      <c r="P648" s="86"/>
      <c r="Q648" s="86"/>
      <c r="R648" s="86"/>
      <c r="S648" s="86"/>
      <c r="T648" s="87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T648" s="19" t="s">
        <v>133</v>
      </c>
      <c r="AU648" s="19" t="s">
        <v>79</v>
      </c>
    </row>
    <row r="649" spans="1:51" s="13" customFormat="1" ht="12">
      <c r="A649" s="13"/>
      <c r="B649" s="234"/>
      <c r="C649" s="235"/>
      <c r="D649" s="227" t="s">
        <v>135</v>
      </c>
      <c r="E649" s="236" t="s">
        <v>19</v>
      </c>
      <c r="F649" s="237" t="s">
        <v>1138</v>
      </c>
      <c r="G649" s="235"/>
      <c r="H649" s="236" t="s">
        <v>19</v>
      </c>
      <c r="I649" s="238"/>
      <c r="J649" s="235"/>
      <c r="K649" s="235"/>
      <c r="L649" s="239"/>
      <c r="M649" s="240"/>
      <c r="N649" s="241"/>
      <c r="O649" s="241"/>
      <c r="P649" s="241"/>
      <c r="Q649" s="241"/>
      <c r="R649" s="241"/>
      <c r="S649" s="241"/>
      <c r="T649" s="242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3" t="s">
        <v>135</v>
      </c>
      <c r="AU649" s="243" t="s">
        <v>79</v>
      </c>
      <c r="AV649" s="13" t="s">
        <v>77</v>
      </c>
      <c r="AW649" s="13" t="s">
        <v>32</v>
      </c>
      <c r="AX649" s="13" t="s">
        <v>70</v>
      </c>
      <c r="AY649" s="243" t="s">
        <v>122</v>
      </c>
    </row>
    <row r="650" spans="1:51" s="14" customFormat="1" ht="12">
      <c r="A650" s="14"/>
      <c r="B650" s="244"/>
      <c r="C650" s="245"/>
      <c r="D650" s="227" t="s">
        <v>135</v>
      </c>
      <c r="E650" s="246" t="s">
        <v>19</v>
      </c>
      <c r="F650" s="247" t="s">
        <v>1139</v>
      </c>
      <c r="G650" s="245"/>
      <c r="H650" s="248">
        <v>7.05</v>
      </c>
      <c r="I650" s="249"/>
      <c r="J650" s="245"/>
      <c r="K650" s="245"/>
      <c r="L650" s="250"/>
      <c r="M650" s="251"/>
      <c r="N650" s="252"/>
      <c r="O650" s="252"/>
      <c r="P650" s="252"/>
      <c r="Q650" s="252"/>
      <c r="R650" s="252"/>
      <c r="S650" s="252"/>
      <c r="T650" s="253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4" t="s">
        <v>135</v>
      </c>
      <c r="AU650" s="254" t="s">
        <v>79</v>
      </c>
      <c r="AV650" s="14" t="s">
        <v>79</v>
      </c>
      <c r="AW650" s="14" t="s">
        <v>32</v>
      </c>
      <c r="AX650" s="14" t="s">
        <v>70</v>
      </c>
      <c r="AY650" s="254" t="s">
        <v>122</v>
      </c>
    </row>
    <row r="651" spans="1:51" s="14" customFormat="1" ht="12">
      <c r="A651" s="14"/>
      <c r="B651" s="244"/>
      <c r="C651" s="245"/>
      <c r="D651" s="227" t="s">
        <v>135</v>
      </c>
      <c r="E651" s="246" t="s">
        <v>19</v>
      </c>
      <c r="F651" s="247" t="s">
        <v>1140</v>
      </c>
      <c r="G651" s="245"/>
      <c r="H651" s="248">
        <v>14.65</v>
      </c>
      <c r="I651" s="249"/>
      <c r="J651" s="245"/>
      <c r="K651" s="245"/>
      <c r="L651" s="250"/>
      <c r="M651" s="251"/>
      <c r="N651" s="252"/>
      <c r="O651" s="252"/>
      <c r="P651" s="252"/>
      <c r="Q651" s="252"/>
      <c r="R651" s="252"/>
      <c r="S651" s="252"/>
      <c r="T651" s="253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4" t="s">
        <v>135</v>
      </c>
      <c r="AU651" s="254" t="s">
        <v>79</v>
      </c>
      <c r="AV651" s="14" t="s">
        <v>79</v>
      </c>
      <c r="AW651" s="14" t="s">
        <v>32</v>
      </c>
      <c r="AX651" s="14" t="s">
        <v>70</v>
      </c>
      <c r="AY651" s="254" t="s">
        <v>122</v>
      </c>
    </row>
    <row r="652" spans="1:51" s="15" customFormat="1" ht="12">
      <c r="A652" s="15"/>
      <c r="B652" s="258"/>
      <c r="C652" s="259"/>
      <c r="D652" s="227" t="s">
        <v>135</v>
      </c>
      <c r="E652" s="260" t="s">
        <v>19</v>
      </c>
      <c r="F652" s="261" t="s">
        <v>247</v>
      </c>
      <c r="G652" s="259"/>
      <c r="H652" s="262">
        <v>21.7</v>
      </c>
      <c r="I652" s="263"/>
      <c r="J652" s="259"/>
      <c r="K652" s="259"/>
      <c r="L652" s="264"/>
      <c r="M652" s="265"/>
      <c r="N652" s="266"/>
      <c r="O652" s="266"/>
      <c r="P652" s="266"/>
      <c r="Q652" s="266"/>
      <c r="R652" s="266"/>
      <c r="S652" s="266"/>
      <c r="T652" s="267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T652" s="268" t="s">
        <v>135</v>
      </c>
      <c r="AU652" s="268" t="s">
        <v>79</v>
      </c>
      <c r="AV652" s="15" t="s">
        <v>147</v>
      </c>
      <c r="AW652" s="15" t="s">
        <v>32</v>
      </c>
      <c r="AX652" s="15" t="s">
        <v>77</v>
      </c>
      <c r="AY652" s="268" t="s">
        <v>122</v>
      </c>
    </row>
    <row r="653" spans="1:65" s="2" customFormat="1" ht="16.5" customHeight="1">
      <c r="A653" s="40"/>
      <c r="B653" s="41"/>
      <c r="C653" s="269" t="s">
        <v>1141</v>
      </c>
      <c r="D653" s="269" t="s">
        <v>506</v>
      </c>
      <c r="E653" s="270" t="s">
        <v>1142</v>
      </c>
      <c r="F653" s="271" t="s">
        <v>1143</v>
      </c>
      <c r="G653" s="272" t="s">
        <v>379</v>
      </c>
      <c r="H653" s="273">
        <v>22.134</v>
      </c>
      <c r="I653" s="274"/>
      <c r="J653" s="275">
        <f>ROUND(I653*H653,2)</f>
        <v>0</v>
      </c>
      <c r="K653" s="271" t="s">
        <v>129</v>
      </c>
      <c r="L653" s="276"/>
      <c r="M653" s="277" t="s">
        <v>19</v>
      </c>
      <c r="N653" s="278" t="s">
        <v>41</v>
      </c>
      <c r="O653" s="86"/>
      <c r="P653" s="223">
        <f>O653*H653</f>
        <v>0</v>
      </c>
      <c r="Q653" s="223">
        <v>0.102</v>
      </c>
      <c r="R653" s="223">
        <f>Q653*H653</f>
        <v>2.257668</v>
      </c>
      <c r="S653" s="223">
        <v>0</v>
      </c>
      <c r="T653" s="224">
        <f>S653*H653</f>
        <v>0</v>
      </c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R653" s="225" t="s">
        <v>173</v>
      </c>
      <c r="AT653" s="225" t="s">
        <v>506</v>
      </c>
      <c r="AU653" s="225" t="s">
        <v>79</v>
      </c>
      <c r="AY653" s="19" t="s">
        <v>122</v>
      </c>
      <c r="BE653" s="226">
        <f>IF(N653="základní",J653,0)</f>
        <v>0</v>
      </c>
      <c r="BF653" s="226">
        <f>IF(N653="snížená",J653,0)</f>
        <v>0</v>
      </c>
      <c r="BG653" s="226">
        <f>IF(N653="zákl. přenesená",J653,0)</f>
        <v>0</v>
      </c>
      <c r="BH653" s="226">
        <f>IF(N653="sníž. přenesená",J653,0)</f>
        <v>0</v>
      </c>
      <c r="BI653" s="226">
        <f>IF(N653="nulová",J653,0)</f>
        <v>0</v>
      </c>
      <c r="BJ653" s="19" t="s">
        <v>77</v>
      </c>
      <c r="BK653" s="226">
        <f>ROUND(I653*H653,2)</f>
        <v>0</v>
      </c>
      <c r="BL653" s="19" t="s">
        <v>147</v>
      </c>
      <c r="BM653" s="225" t="s">
        <v>1144</v>
      </c>
    </row>
    <row r="654" spans="1:47" s="2" customFormat="1" ht="12">
      <c r="A654" s="40"/>
      <c r="B654" s="41"/>
      <c r="C654" s="42"/>
      <c r="D654" s="227" t="s">
        <v>132</v>
      </c>
      <c r="E654" s="42"/>
      <c r="F654" s="228" t="s">
        <v>1143</v>
      </c>
      <c r="G654" s="42"/>
      <c r="H654" s="42"/>
      <c r="I654" s="229"/>
      <c r="J654" s="42"/>
      <c r="K654" s="42"/>
      <c r="L654" s="46"/>
      <c r="M654" s="230"/>
      <c r="N654" s="231"/>
      <c r="O654" s="86"/>
      <c r="P654" s="86"/>
      <c r="Q654" s="86"/>
      <c r="R654" s="86"/>
      <c r="S654" s="86"/>
      <c r="T654" s="87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T654" s="19" t="s">
        <v>132</v>
      </c>
      <c r="AU654" s="19" t="s">
        <v>79</v>
      </c>
    </row>
    <row r="655" spans="1:51" s="14" customFormat="1" ht="12">
      <c r="A655" s="14"/>
      <c r="B655" s="244"/>
      <c r="C655" s="245"/>
      <c r="D655" s="227" t="s">
        <v>135</v>
      </c>
      <c r="E655" s="246" t="s">
        <v>19</v>
      </c>
      <c r="F655" s="247" t="s">
        <v>1145</v>
      </c>
      <c r="G655" s="245"/>
      <c r="H655" s="248">
        <v>21.7</v>
      </c>
      <c r="I655" s="249"/>
      <c r="J655" s="245"/>
      <c r="K655" s="245"/>
      <c r="L655" s="250"/>
      <c r="M655" s="251"/>
      <c r="N655" s="252"/>
      <c r="O655" s="252"/>
      <c r="P655" s="252"/>
      <c r="Q655" s="252"/>
      <c r="R655" s="252"/>
      <c r="S655" s="252"/>
      <c r="T655" s="253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54" t="s">
        <v>135</v>
      </c>
      <c r="AU655" s="254" t="s">
        <v>79</v>
      </c>
      <c r="AV655" s="14" t="s">
        <v>79</v>
      </c>
      <c r="AW655" s="14" t="s">
        <v>32</v>
      </c>
      <c r="AX655" s="14" t="s">
        <v>77</v>
      </c>
      <c r="AY655" s="254" t="s">
        <v>122</v>
      </c>
    </row>
    <row r="656" spans="1:51" s="14" customFormat="1" ht="12">
      <c r="A656" s="14"/>
      <c r="B656" s="244"/>
      <c r="C656" s="245"/>
      <c r="D656" s="227" t="s">
        <v>135</v>
      </c>
      <c r="E656" s="245"/>
      <c r="F656" s="247" t="s">
        <v>1146</v>
      </c>
      <c r="G656" s="245"/>
      <c r="H656" s="248">
        <v>22.134</v>
      </c>
      <c r="I656" s="249"/>
      <c r="J656" s="245"/>
      <c r="K656" s="245"/>
      <c r="L656" s="250"/>
      <c r="M656" s="251"/>
      <c r="N656" s="252"/>
      <c r="O656" s="252"/>
      <c r="P656" s="252"/>
      <c r="Q656" s="252"/>
      <c r="R656" s="252"/>
      <c r="S656" s="252"/>
      <c r="T656" s="253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4" t="s">
        <v>135</v>
      </c>
      <c r="AU656" s="254" t="s">
        <v>79</v>
      </c>
      <c r="AV656" s="14" t="s">
        <v>79</v>
      </c>
      <c r="AW656" s="14" t="s">
        <v>4</v>
      </c>
      <c r="AX656" s="14" t="s">
        <v>77</v>
      </c>
      <c r="AY656" s="254" t="s">
        <v>122</v>
      </c>
    </row>
    <row r="657" spans="1:65" s="2" customFormat="1" ht="33" customHeight="1">
      <c r="A657" s="40"/>
      <c r="B657" s="41"/>
      <c r="C657" s="214" t="s">
        <v>1147</v>
      </c>
      <c r="D657" s="214" t="s">
        <v>125</v>
      </c>
      <c r="E657" s="215" t="s">
        <v>1148</v>
      </c>
      <c r="F657" s="216" t="s">
        <v>1149</v>
      </c>
      <c r="G657" s="217" t="s">
        <v>379</v>
      </c>
      <c r="H657" s="218">
        <v>37.1</v>
      </c>
      <c r="I657" s="219"/>
      <c r="J657" s="220">
        <f>ROUND(I657*H657,2)</f>
        <v>0</v>
      </c>
      <c r="K657" s="216" t="s">
        <v>129</v>
      </c>
      <c r="L657" s="46"/>
      <c r="M657" s="221" t="s">
        <v>19</v>
      </c>
      <c r="N657" s="222" t="s">
        <v>41</v>
      </c>
      <c r="O657" s="86"/>
      <c r="P657" s="223">
        <f>O657*H657</f>
        <v>0</v>
      </c>
      <c r="Q657" s="223">
        <v>0.1295</v>
      </c>
      <c r="R657" s="223">
        <f>Q657*H657</f>
        <v>4.80445</v>
      </c>
      <c r="S657" s="223">
        <v>0</v>
      </c>
      <c r="T657" s="224">
        <f>S657*H657</f>
        <v>0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25" t="s">
        <v>147</v>
      </c>
      <c r="AT657" s="225" t="s">
        <v>125</v>
      </c>
      <c r="AU657" s="225" t="s">
        <v>79</v>
      </c>
      <c r="AY657" s="19" t="s">
        <v>122</v>
      </c>
      <c r="BE657" s="226">
        <f>IF(N657="základní",J657,0)</f>
        <v>0</v>
      </c>
      <c r="BF657" s="226">
        <f>IF(N657="snížená",J657,0)</f>
        <v>0</v>
      </c>
      <c r="BG657" s="226">
        <f>IF(N657="zákl. přenesená",J657,0)</f>
        <v>0</v>
      </c>
      <c r="BH657" s="226">
        <f>IF(N657="sníž. přenesená",J657,0)</f>
        <v>0</v>
      </c>
      <c r="BI657" s="226">
        <f>IF(N657="nulová",J657,0)</f>
        <v>0</v>
      </c>
      <c r="BJ657" s="19" t="s">
        <v>77</v>
      </c>
      <c r="BK657" s="226">
        <f>ROUND(I657*H657,2)</f>
        <v>0</v>
      </c>
      <c r="BL657" s="19" t="s">
        <v>147</v>
      </c>
      <c r="BM657" s="225" t="s">
        <v>1150</v>
      </c>
    </row>
    <row r="658" spans="1:47" s="2" customFormat="1" ht="12">
      <c r="A658" s="40"/>
      <c r="B658" s="41"/>
      <c r="C658" s="42"/>
      <c r="D658" s="227" t="s">
        <v>132</v>
      </c>
      <c r="E658" s="42"/>
      <c r="F658" s="228" t="s">
        <v>1151</v>
      </c>
      <c r="G658" s="42"/>
      <c r="H658" s="42"/>
      <c r="I658" s="229"/>
      <c r="J658" s="42"/>
      <c r="K658" s="42"/>
      <c r="L658" s="46"/>
      <c r="M658" s="230"/>
      <c r="N658" s="231"/>
      <c r="O658" s="86"/>
      <c r="P658" s="86"/>
      <c r="Q658" s="86"/>
      <c r="R658" s="86"/>
      <c r="S658" s="86"/>
      <c r="T658" s="87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T658" s="19" t="s">
        <v>132</v>
      </c>
      <c r="AU658" s="19" t="s">
        <v>79</v>
      </c>
    </row>
    <row r="659" spans="1:47" s="2" customFormat="1" ht="12">
      <c r="A659" s="40"/>
      <c r="B659" s="41"/>
      <c r="C659" s="42"/>
      <c r="D659" s="232" t="s">
        <v>133</v>
      </c>
      <c r="E659" s="42"/>
      <c r="F659" s="233" t="s">
        <v>1152</v>
      </c>
      <c r="G659" s="42"/>
      <c r="H659" s="42"/>
      <c r="I659" s="229"/>
      <c r="J659" s="42"/>
      <c r="K659" s="42"/>
      <c r="L659" s="46"/>
      <c r="M659" s="230"/>
      <c r="N659" s="231"/>
      <c r="O659" s="86"/>
      <c r="P659" s="86"/>
      <c r="Q659" s="86"/>
      <c r="R659" s="86"/>
      <c r="S659" s="86"/>
      <c r="T659" s="87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T659" s="19" t="s">
        <v>133</v>
      </c>
      <c r="AU659" s="19" t="s">
        <v>79</v>
      </c>
    </row>
    <row r="660" spans="1:51" s="14" customFormat="1" ht="12">
      <c r="A660" s="14"/>
      <c r="B660" s="244"/>
      <c r="C660" s="245"/>
      <c r="D660" s="227" t="s">
        <v>135</v>
      </c>
      <c r="E660" s="246" t="s">
        <v>19</v>
      </c>
      <c r="F660" s="247" t="s">
        <v>1153</v>
      </c>
      <c r="G660" s="245"/>
      <c r="H660" s="248">
        <v>8.3</v>
      </c>
      <c r="I660" s="249"/>
      <c r="J660" s="245"/>
      <c r="K660" s="245"/>
      <c r="L660" s="250"/>
      <c r="M660" s="251"/>
      <c r="N660" s="252"/>
      <c r="O660" s="252"/>
      <c r="P660" s="252"/>
      <c r="Q660" s="252"/>
      <c r="R660" s="252"/>
      <c r="S660" s="252"/>
      <c r="T660" s="253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4" t="s">
        <v>135</v>
      </c>
      <c r="AU660" s="254" t="s">
        <v>79</v>
      </c>
      <c r="AV660" s="14" t="s">
        <v>79</v>
      </c>
      <c r="AW660" s="14" t="s">
        <v>32</v>
      </c>
      <c r="AX660" s="14" t="s">
        <v>70</v>
      </c>
      <c r="AY660" s="254" t="s">
        <v>122</v>
      </c>
    </row>
    <row r="661" spans="1:51" s="14" customFormat="1" ht="12">
      <c r="A661" s="14"/>
      <c r="B661" s="244"/>
      <c r="C661" s="245"/>
      <c r="D661" s="227" t="s">
        <v>135</v>
      </c>
      <c r="E661" s="246" t="s">
        <v>19</v>
      </c>
      <c r="F661" s="247" t="s">
        <v>1154</v>
      </c>
      <c r="G661" s="245"/>
      <c r="H661" s="248">
        <v>28.8</v>
      </c>
      <c r="I661" s="249"/>
      <c r="J661" s="245"/>
      <c r="K661" s="245"/>
      <c r="L661" s="250"/>
      <c r="M661" s="251"/>
      <c r="N661" s="252"/>
      <c r="O661" s="252"/>
      <c r="P661" s="252"/>
      <c r="Q661" s="252"/>
      <c r="R661" s="252"/>
      <c r="S661" s="252"/>
      <c r="T661" s="253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4" t="s">
        <v>135</v>
      </c>
      <c r="AU661" s="254" t="s">
        <v>79</v>
      </c>
      <c r="AV661" s="14" t="s">
        <v>79</v>
      </c>
      <c r="AW661" s="14" t="s">
        <v>32</v>
      </c>
      <c r="AX661" s="14" t="s">
        <v>70</v>
      </c>
      <c r="AY661" s="254" t="s">
        <v>122</v>
      </c>
    </row>
    <row r="662" spans="1:51" s="15" customFormat="1" ht="12">
      <c r="A662" s="15"/>
      <c r="B662" s="258"/>
      <c r="C662" s="259"/>
      <c r="D662" s="227" t="s">
        <v>135</v>
      </c>
      <c r="E662" s="260" t="s">
        <v>19</v>
      </c>
      <c r="F662" s="261" t="s">
        <v>247</v>
      </c>
      <c r="G662" s="259"/>
      <c r="H662" s="262">
        <v>37.1</v>
      </c>
      <c r="I662" s="263"/>
      <c r="J662" s="259"/>
      <c r="K662" s="259"/>
      <c r="L662" s="264"/>
      <c r="M662" s="265"/>
      <c r="N662" s="266"/>
      <c r="O662" s="266"/>
      <c r="P662" s="266"/>
      <c r="Q662" s="266"/>
      <c r="R662" s="266"/>
      <c r="S662" s="266"/>
      <c r="T662" s="267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68" t="s">
        <v>135</v>
      </c>
      <c r="AU662" s="268" t="s">
        <v>79</v>
      </c>
      <c r="AV662" s="15" t="s">
        <v>147</v>
      </c>
      <c r="AW662" s="15" t="s">
        <v>32</v>
      </c>
      <c r="AX662" s="15" t="s">
        <v>77</v>
      </c>
      <c r="AY662" s="268" t="s">
        <v>122</v>
      </c>
    </row>
    <row r="663" spans="1:65" s="2" customFormat="1" ht="16.5" customHeight="1">
      <c r="A663" s="40"/>
      <c r="B663" s="41"/>
      <c r="C663" s="269" t="s">
        <v>1155</v>
      </c>
      <c r="D663" s="269" t="s">
        <v>506</v>
      </c>
      <c r="E663" s="270" t="s">
        <v>1156</v>
      </c>
      <c r="F663" s="271" t="s">
        <v>1157</v>
      </c>
      <c r="G663" s="272" t="s">
        <v>379</v>
      </c>
      <c r="H663" s="273">
        <v>37.842</v>
      </c>
      <c r="I663" s="274"/>
      <c r="J663" s="275">
        <f>ROUND(I663*H663,2)</f>
        <v>0</v>
      </c>
      <c r="K663" s="271" t="s">
        <v>129</v>
      </c>
      <c r="L663" s="276"/>
      <c r="M663" s="277" t="s">
        <v>19</v>
      </c>
      <c r="N663" s="278" t="s">
        <v>41</v>
      </c>
      <c r="O663" s="86"/>
      <c r="P663" s="223">
        <f>O663*H663</f>
        <v>0</v>
      </c>
      <c r="Q663" s="223">
        <v>0.05612</v>
      </c>
      <c r="R663" s="223">
        <f>Q663*H663</f>
        <v>2.12369304</v>
      </c>
      <c r="S663" s="223">
        <v>0</v>
      </c>
      <c r="T663" s="224">
        <f>S663*H663</f>
        <v>0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25" t="s">
        <v>173</v>
      </c>
      <c r="AT663" s="225" t="s">
        <v>506</v>
      </c>
      <c r="AU663" s="225" t="s">
        <v>79</v>
      </c>
      <c r="AY663" s="19" t="s">
        <v>122</v>
      </c>
      <c r="BE663" s="226">
        <f>IF(N663="základní",J663,0)</f>
        <v>0</v>
      </c>
      <c r="BF663" s="226">
        <f>IF(N663="snížená",J663,0)</f>
        <v>0</v>
      </c>
      <c r="BG663" s="226">
        <f>IF(N663="zákl. přenesená",J663,0)</f>
        <v>0</v>
      </c>
      <c r="BH663" s="226">
        <f>IF(N663="sníž. přenesená",J663,0)</f>
        <v>0</v>
      </c>
      <c r="BI663" s="226">
        <f>IF(N663="nulová",J663,0)</f>
        <v>0</v>
      </c>
      <c r="BJ663" s="19" t="s">
        <v>77</v>
      </c>
      <c r="BK663" s="226">
        <f>ROUND(I663*H663,2)</f>
        <v>0</v>
      </c>
      <c r="BL663" s="19" t="s">
        <v>147</v>
      </c>
      <c r="BM663" s="225" t="s">
        <v>1158</v>
      </c>
    </row>
    <row r="664" spans="1:47" s="2" customFormat="1" ht="12">
      <c r="A664" s="40"/>
      <c r="B664" s="41"/>
      <c r="C664" s="42"/>
      <c r="D664" s="227" t="s">
        <v>132</v>
      </c>
      <c r="E664" s="42"/>
      <c r="F664" s="228" t="s">
        <v>1157</v>
      </c>
      <c r="G664" s="42"/>
      <c r="H664" s="42"/>
      <c r="I664" s="229"/>
      <c r="J664" s="42"/>
      <c r="K664" s="42"/>
      <c r="L664" s="46"/>
      <c r="M664" s="230"/>
      <c r="N664" s="231"/>
      <c r="O664" s="86"/>
      <c r="P664" s="86"/>
      <c r="Q664" s="86"/>
      <c r="R664" s="86"/>
      <c r="S664" s="86"/>
      <c r="T664" s="87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T664" s="19" t="s">
        <v>132</v>
      </c>
      <c r="AU664" s="19" t="s">
        <v>79</v>
      </c>
    </row>
    <row r="665" spans="1:51" s="14" customFormat="1" ht="12">
      <c r="A665" s="14"/>
      <c r="B665" s="244"/>
      <c r="C665" s="245"/>
      <c r="D665" s="227" t="s">
        <v>135</v>
      </c>
      <c r="E665" s="246" t="s">
        <v>19</v>
      </c>
      <c r="F665" s="247" t="s">
        <v>1159</v>
      </c>
      <c r="G665" s="245"/>
      <c r="H665" s="248">
        <v>37.1</v>
      </c>
      <c r="I665" s="249"/>
      <c r="J665" s="245"/>
      <c r="K665" s="245"/>
      <c r="L665" s="250"/>
      <c r="M665" s="251"/>
      <c r="N665" s="252"/>
      <c r="O665" s="252"/>
      <c r="P665" s="252"/>
      <c r="Q665" s="252"/>
      <c r="R665" s="252"/>
      <c r="S665" s="252"/>
      <c r="T665" s="253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4" t="s">
        <v>135</v>
      </c>
      <c r="AU665" s="254" t="s">
        <v>79</v>
      </c>
      <c r="AV665" s="14" t="s">
        <v>79</v>
      </c>
      <c r="AW665" s="14" t="s">
        <v>32</v>
      </c>
      <c r="AX665" s="14" t="s">
        <v>77</v>
      </c>
      <c r="AY665" s="254" t="s">
        <v>122</v>
      </c>
    </row>
    <row r="666" spans="1:51" s="14" customFormat="1" ht="12">
      <c r="A666" s="14"/>
      <c r="B666" s="244"/>
      <c r="C666" s="245"/>
      <c r="D666" s="227" t="s">
        <v>135</v>
      </c>
      <c r="E666" s="245"/>
      <c r="F666" s="247" t="s">
        <v>1160</v>
      </c>
      <c r="G666" s="245"/>
      <c r="H666" s="248">
        <v>37.842</v>
      </c>
      <c r="I666" s="249"/>
      <c r="J666" s="245"/>
      <c r="K666" s="245"/>
      <c r="L666" s="250"/>
      <c r="M666" s="251"/>
      <c r="N666" s="252"/>
      <c r="O666" s="252"/>
      <c r="P666" s="252"/>
      <c r="Q666" s="252"/>
      <c r="R666" s="252"/>
      <c r="S666" s="252"/>
      <c r="T666" s="253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4" t="s">
        <v>135</v>
      </c>
      <c r="AU666" s="254" t="s">
        <v>79</v>
      </c>
      <c r="AV666" s="14" t="s">
        <v>79</v>
      </c>
      <c r="AW666" s="14" t="s">
        <v>4</v>
      </c>
      <c r="AX666" s="14" t="s">
        <v>77</v>
      </c>
      <c r="AY666" s="254" t="s">
        <v>122</v>
      </c>
    </row>
    <row r="667" spans="1:65" s="2" customFormat="1" ht="24.15" customHeight="1">
      <c r="A667" s="40"/>
      <c r="B667" s="41"/>
      <c r="C667" s="214" t="s">
        <v>1161</v>
      </c>
      <c r="D667" s="214" t="s">
        <v>125</v>
      </c>
      <c r="E667" s="215" t="s">
        <v>1162</v>
      </c>
      <c r="F667" s="216" t="s">
        <v>1163</v>
      </c>
      <c r="G667" s="217" t="s">
        <v>411</v>
      </c>
      <c r="H667" s="218">
        <v>2.646</v>
      </c>
      <c r="I667" s="219"/>
      <c r="J667" s="220">
        <f>ROUND(I667*H667,2)</f>
        <v>0</v>
      </c>
      <c r="K667" s="216" t="s">
        <v>129</v>
      </c>
      <c r="L667" s="46"/>
      <c r="M667" s="221" t="s">
        <v>19</v>
      </c>
      <c r="N667" s="222" t="s">
        <v>41</v>
      </c>
      <c r="O667" s="86"/>
      <c r="P667" s="223">
        <f>O667*H667</f>
        <v>0</v>
      </c>
      <c r="Q667" s="223">
        <v>2.25634</v>
      </c>
      <c r="R667" s="223">
        <f>Q667*H667</f>
        <v>5.97027564</v>
      </c>
      <c r="S667" s="223">
        <v>0</v>
      </c>
      <c r="T667" s="224">
        <f>S667*H667</f>
        <v>0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25" t="s">
        <v>147</v>
      </c>
      <c r="AT667" s="225" t="s">
        <v>125</v>
      </c>
      <c r="AU667" s="225" t="s">
        <v>79</v>
      </c>
      <c r="AY667" s="19" t="s">
        <v>122</v>
      </c>
      <c r="BE667" s="226">
        <f>IF(N667="základní",J667,0)</f>
        <v>0</v>
      </c>
      <c r="BF667" s="226">
        <f>IF(N667="snížená",J667,0)</f>
        <v>0</v>
      </c>
      <c r="BG667" s="226">
        <f>IF(N667="zákl. přenesená",J667,0)</f>
        <v>0</v>
      </c>
      <c r="BH667" s="226">
        <f>IF(N667="sníž. přenesená",J667,0)</f>
        <v>0</v>
      </c>
      <c r="BI667" s="226">
        <f>IF(N667="nulová",J667,0)</f>
        <v>0</v>
      </c>
      <c r="BJ667" s="19" t="s">
        <v>77</v>
      </c>
      <c r="BK667" s="226">
        <f>ROUND(I667*H667,2)</f>
        <v>0</v>
      </c>
      <c r="BL667" s="19" t="s">
        <v>147</v>
      </c>
      <c r="BM667" s="225" t="s">
        <v>1164</v>
      </c>
    </row>
    <row r="668" spans="1:47" s="2" customFormat="1" ht="12">
      <c r="A668" s="40"/>
      <c r="B668" s="41"/>
      <c r="C668" s="42"/>
      <c r="D668" s="227" t="s">
        <v>132</v>
      </c>
      <c r="E668" s="42"/>
      <c r="F668" s="228" t="s">
        <v>1165</v>
      </c>
      <c r="G668" s="42"/>
      <c r="H668" s="42"/>
      <c r="I668" s="229"/>
      <c r="J668" s="42"/>
      <c r="K668" s="42"/>
      <c r="L668" s="46"/>
      <c r="M668" s="230"/>
      <c r="N668" s="231"/>
      <c r="O668" s="86"/>
      <c r="P668" s="86"/>
      <c r="Q668" s="86"/>
      <c r="R668" s="86"/>
      <c r="S668" s="86"/>
      <c r="T668" s="87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T668" s="19" t="s">
        <v>132</v>
      </c>
      <c r="AU668" s="19" t="s">
        <v>79</v>
      </c>
    </row>
    <row r="669" spans="1:47" s="2" customFormat="1" ht="12">
      <c r="A669" s="40"/>
      <c r="B669" s="41"/>
      <c r="C669" s="42"/>
      <c r="D669" s="232" t="s">
        <v>133</v>
      </c>
      <c r="E669" s="42"/>
      <c r="F669" s="233" t="s">
        <v>1166</v>
      </c>
      <c r="G669" s="42"/>
      <c r="H669" s="42"/>
      <c r="I669" s="229"/>
      <c r="J669" s="42"/>
      <c r="K669" s="42"/>
      <c r="L669" s="46"/>
      <c r="M669" s="230"/>
      <c r="N669" s="231"/>
      <c r="O669" s="86"/>
      <c r="P669" s="86"/>
      <c r="Q669" s="86"/>
      <c r="R669" s="86"/>
      <c r="S669" s="86"/>
      <c r="T669" s="87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T669" s="19" t="s">
        <v>133</v>
      </c>
      <c r="AU669" s="19" t="s">
        <v>79</v>
      </c>
    </row>
    <row r="670" spans="1:51" s="14" customFormat="1" ht="12">
      <c r="A670" s="14"/>
      <c r="B670" s="244"/>
      <c r="C670" s="245"/>
      <c r="D670" s="227" t="s">
        <v>135</v>
      </c>
      <c r="E670" s="246" t="s">
        <v>19</v>
      </c>
      <c r="F670" s="247" t="s">
        <v>1167</v>
      </c>
      <c r="G670" s="245"/>
      <c r="H670" s="248">
        <v>2.646</v>
      </c>
      <c r="I670" s="249"/>
      <c r="J670" s="245"/>
      <c r="K670" s="245"/>
      <c r="L670" s="250"/>
      <c r="M670" s="251"/>
      <c r="N670" s="252"/>
      <c r="O670" s="252"/>
      <c r="P670" s="252"/>
      <c r="Q670" s="252"/>
      <c r="R670" s="252"/>
      <c r="S670" s="252"/>
      <c r="T670" s="253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4" t="s">
        <v>135</v>
      </c>
      <c r="AU670" s="254" t="s">
        <v>79</v>
      </c>
      <c r="AV670" s="14" t="s">
        <v>79</v>
      </c>
      <c r="AW670" s="14" t="s">
        <v>32</v>
      </c>
      <c r="AX670" s="14" t="s">
        <v>77</v>
      </c>
      <c r="AY670" s="254" t="s">
        <v>122</v>
      </c>
    </row>
    <row r="671" spans="1:65" s="2" customFormat="1" ht="24.15" customHeight="1">
      <c r="A671" s="40"/>
      <c r="B671" s="41"/>
      <c r="C671" s="214" t="s">
        <v>1168</v>
      </c>
      <c r="D671" s="214" t="s">
        <v>125</v>
      </c>
      <c r="E671" s="215" t="s">
        <v>1169</v>
      </c>
      <c r="F671" s="216" t="s">
        <v>1170</v>
      </c>
      <c r="G671" s="217" t="s">
        <v>379</v>
      </c>
      <c r="H671" s="218">
        <v>33.474</v>
      </c>
      <c r="I671" s="219"/>
      <c r="J671" s="220">
        <f>ROUND(I671*H671,2)</f>
        <v>0</v>
      </c>
      <c r="K671" s="216" t="s">
        <v>129</v>
      </c>
      <c r="L671" s="46"/>
      <c r="M671" s="221" t="s">
        <v>19</v>
      </c>
      <c r="N671" s="222" t="s">
        <v>41</v>
      </c>
      <c r="O671" s="86"/>
      <c r="P671" s="223">
        <f>O671*H671</f>
        <v>0</v>
      </c>
      <c r="Q671" s="223">
        <v>1E-05</v>
      </c>
      <c r="R671" s="223">
        <f>Q671*H671</f>
        <v>0.00033474</v>
      </c>
      <c r="S671" s="223">
        <v>0</v>
      </c>
      <c r="T671" s="224">
        <f>S671*H671</f>
        <v>0</v>
      </c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R671" s="225" t="s">
        <v>147</v>
      </c>
      <c r="AT671" s="225" t="s">
        <v>125</v>
      </c>
      <c r="AU671" s="225" t="s">
        <v>79</v>
      </c>
      <c r="AY671" s="19" t="s">
        <v>122</v>
      </c>
      <c r="BE671" s="226">
        <f>IF(N671="základní",J671,0)</f>
        <v>0</v>
      </c>
      <c r="BF671" s="226">
        <f>IF(N671="snížená",J671,0)</f>
        <v>0</v>
      </c>
      <c r="BG671" s="226">
        <f>IF(N671="zákl. přenesená",J671,0)</f>
        <v>0</v>
      </c>
      <c r="BH671" s="226">
        <f>IF(N671="sníž. přenesená",J671,0)</f>
        <v>0</v>
      </c>
      <c r="BI671" s="226">
        <f>IF(N671="nulová",J671,0)</f>
        <v>0</v>
      </c>
      <c r="BJ671" s="19" t="s">
        <v>77</v>
      </c>
      <c r="BK671" s="226">
        <f>ROUND(I671*H671,2)</f>
        <v>0</v>
      </c>
      <c r="BL671" s="19" t="s">
        <v>147</v>
      </c>
      <c r="BM671" s="225" t="s">
        <v>1171</v>
      </c>
    </row>
    <row r="672" spans="1:47" s="2" customFormat="1" ht="12">
      <c r="A672" s="40"/>
      <c r="B672" s="41"/>
      <c r="C672" s="42"/>
      <c r="D672" s="227" t="s">
        <v>132</v>
      </c>
      <c r="E672" s="42"/>
      <c r="F672" s="228" t="s">
        <v>1172</v>
      </c>
      <c r="G672" s="42"/>
      <c r="H672" s="42"/>
      <c r="I672" s="229"/>
      <c r="J672" s="42"/>
      <c r="K672" s="42"/>
      <c r="L672" s="46"/>
      <c r="M672" s="230"/>
      <c r="N672" s="231"/>
      <c r="O672" s="86"/>
      <c r="P672" s="86"/>
      <c r="Q672" s="86"/>
      <c r="R672" s="86"/>
      <c r="S672" s="86"/>
      <c r="T672" s="87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T672" s="19" t="s">
        <v>132</v>
      </c>
      <c r="AU672" s="19" t="s">
        <v>79</v>
      </c>
    </row>
    <row r="673" spans="1:47" s="2" customFormat="1" ht="12">
      <c r="A673" s="40"/>
      <c r="B673" s="41"/>
      <c r="C673" s="42"/>
      <c r="D673" s="232" t="s">
        <v>133</v>
      </c>
      <c r="E673" s="42"/>
      <c r="F673" s="233" t="s">
        <v>1173</v>
      </c>
      <c r="G673" s="42"/>
      <c r="H673" s="42"/>
      <c r="I673" s="229"/>
      <c r="J673" s="42"/>
      <c r="K673" s="42"/>
      <c r="L673" s="46"/>
      <c r="M673" s="230"/>
      <c r="N673" s="231"/>
      <c r="O673" s="86"/>
      <c r="P673" s="86"/>
      <c r="Q673" s="86"/>
      <c r="R673" s="86"/>
      <c r="S673" s="86"/>
      <c r="T673" s="87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T673" s="19" t="s">
        <v>133</v>
      </c>
      <c r="AU673" s="19" t="s">
        <v>79</v>
      </c>
    </row>
    <row r="674" spans="1:51" s="14" customFormat="1" ht="12">
      <c r="A674" s="14"/>
      <c r="B674" s="244"/>
      <c r="C674" s="245"/>
      <c r="D674" s="227" t="s">
        <v>135</v>
      </c>
      <c r="E674" s="246" t="s">
        <v>19</v>
      </c>
      <c r="F674" s="247" t="s">
        <v>1174</v>
      </c>
      <c r="G674" s="245"/>
      <c r="H674" s="248">
        <v>18.8</v>
      </c>
      <c r="I674" s="249"/>
      <c r="J674" s="245"/>
      <c r="K674" s="245"/>
      <c r="L674" s="250"/>
      <c r="M674" s="251"/>
      <c r="N674" s="252"/>
      <c r="O674" s="252"/>
      <c r="P674" s="252"/>
      <c r="Q674" s="252"/>
      <c r="R674" s="252"/>
      <c r="S674" s="252"/>
      <c r="T674" s="253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4" t="s">
        <v>135</v>
      </c>
      <c r="AU674" s="254" t="s">
        <v>79</v>
      </c>
      <c r="AV674" s="14" t="s">
        <v>79</v>
      </c>
      <c r="AW674" s="14" t="s">
        <v>32</v>
      </c>
      <c r="AX674" s="14" t="s">
        <v>70</v>
      </c>
      <c r="AY674" s="254" t="s">
        <v>122</v>
      </c>
    </row>
    <row r="675" spans="1:51" s="14" customFormat="1" ht="12">
      <c r="A675" s="14"/>
      <c r="B675" s="244"/>
      <c r="C675" s="245"/>
      <c r="D675" s="227" t="s">
        <v>135</v>
      </c>
      <c r="E675" s="246" t="s">
        <v>19</v>
      </c>
      <c r="F675" s="247" t="s">
        <v>1175</v>
      </c>
      <c r="G675" s="245"/>
      <c r="H675" s="248">
        <v>14.674</v>
      </c>
      <c r="I675" s="249"/>
      <c r="J675" s="245"/>
      <c r="K675" s="245"/>
      <c r="L675" s="250"/>
      <c r="M675" s="251"/>
      <c r="N675" s="252"/>
      <c r="O675" s="252"/>
      <c r="P675" s="252"/>
      <c r="Q675" s="252"/>
      <c r="R675" s="252"/>
      <c r="S675" s="252"/>
      <c r="T675" s="253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4" t="s">
        <v>135</v>
      </c>
      <c r="AU675" s="254" t="s">
        <v>79</v>
      </c>
      <c r="AV675" s="14" t="s">
        <v>79</v>
      </c>
      <c r="AW675" s="14" t="s">
        <v>32</v>
      </c>
      <c r="AX675" s="14" t="s">
        <v>70</v>
      </c>
      <c r="AY675" s="254" t="s">
        <v>122</v>
      </c>
    </row>
    <row r="676" spans="1:51" s="15" customFormat="1" ht="12">
      <c r="A676" s="15"/>
      <c r="B676" s="258"/>
      <c r="C676" s="259"/>
      <c r="D676" s="227" t="s">
        <v>135</v>
      </c>
      <c r="E676" s="260" t="s">
        <v>19</v>
      </c>
      <c r="F676" s="261" t="s">
        <v>247</v>
      </c>
      <c r="G676" s="259"/>
      <c r="H676" s="262">
        <v>33.474</v>
      </c>
      <c r="I676" s="263"/>
      <c r="J676" s="259"/>
      <c r="K676" s="259"/>
      <c r="L676" s="264"/>
      <c r="M676" s="265"/>
      <c r="N676" s="266"/>
      <c r="O676" s="266"/>
      <c r="P676" s="266"/>
      <c r="Q676" s="266"/>
      <c r="R676" s="266"/>
      <c r="S676" s="266"/>
      <c r="T676" s="267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T676" s="268" t="s">
        <v>135</v>
      </c>
      <c r="AU676" s="268" t="s">
        <v>79</v>
      </c>
      <c r="AV676" s="15" t="s">
        <v>147</v>
      </c>
      <c r="AW676" s="15" t="s">
        <v>32</v>
      </c>
      <c r="AX676" s="15" t="s">
        <v>77</v>
      </c>
      <c r="AY676" s="268" t="s">
        <v>122</v>
      </c>
    </row>
    <row r="677" spans="1:65" s="2" customFormat="1" ht="24.15" customHeight="1">
      <c r="A677" s="40"/>
      <c r="B677" s="41"/>
      <c r="C677" s="214" t="s">
        <v>1176</v>
      </c>
      <c r="D677" s="214" t="s">
        <v>125</v>
      </c>
      <c r="E677" s="215" t="s">
        <v>1177</v>
      </c>
      <c r="F677" s="216" t="s">
        <v>1178</v>
      </c>
      <c r="G677" s="217" t="s">
        <v>379</v>
      </c>
      <c r="H677" s="218">
        <v>9</v>
      </c>
      <c r="I677" s="219"/>
      <c r="J677" s="220">
        <f>ROUND(I677*H677,2)</f>
        <v>0</v>
      </c>
      <c r="K677" s="216" t="s">
        <v>129</v>
      </c>
      <c r="L677" s="46"/>
      <c r="M677" s="221" t="s">
        <v>19</v>
      </c>
      <c r="N677" s="222" t="s">
        <v>41</v>
      </c>
      <c r="O677" s="86"/>
      <c r="P677" s="223">
        <f>O677*H677</f>
        <v>0</v>
      </c>
      <c r="Q677" s="223">
        <v>0.00012</v>
      </c>
      <c r="R677" s="223">
        <f>Q677*H677</f>
        <v>0.00108</v>
      </c>
      <c r="S677" s="223">
        <v>0</v>
      </c>
      <c r="T677" s="224">
        <f>S677*H677</f>
        <v>0</v>
      </c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R677" s="225" t="s">
        <v>147</v>
      </c>
      <c r="AT677" s="225" t="s">
        <v>125</v>
      </c>
      <c r="AU677" s="225" t="s">
        <v>79</v>
      </c>
      <c r="AY677" s="19" t="s">
        <v>122</v>
      </c>
      <c r="BE677" s="226">
        <f>IF(N677="základní",J677,0)</f>
        <v>0</v>
      </c>
      <c r="BF677" s="226">
        <f>IF(N677="snížená",J677,0)</f>
        <v>0</v>
      </c>
      <c r="BG677" s="226">
        <f>IF(N677="zákl. přenesená",J677,0)</f>
        <v>0</v>
      </c>
      <c r="BH677" s="226">
        <f>IF(N677="sníž. přenesená",J677,0)</f>
        <v>0</v>
      </c>
      <c r="BI677" s="226">
        <f>IF(N677="nulová",J677,0)</f>
        <v>0</v>
      </c>
      <c r="BJ677" s="19" t="s">
        <v>77</v>
      </c>
      <c r="BK677" s="226">
        <f>ROUND(I677*H677,2)</f>
        <v>0</v>
      </c>
      <c r="BL677" s="19" t="s">
        <v>147</v>
      </c>
      <c r="BM677" s="225" t="s">
        <v>1179</v>
      </c>
    </row>
    <row r="678" spans="1:47" s="2" customFormat="1" ht="12">
      <c r="A678" s="40"/>
      <c r="B678" s="41"/>
      <c r="C678" s="42"/>
      <c r="D678" s="227" t="s">
        <v>132</v>
      </c>
      <c r="E678" s="42"/>
      <c r="F678" s="228" t="s">
        <v>1180</v>
      </c>
      <c r="G678" s="42"/>
      <c r="H678" s="42"/>
      <c r="I678" s="229"/>
      <c r="J678" s="42"/>
      <c r="K678" s="42"/>
      <c r="L678" s="46"/>
      <c r="M678" s="230"/>
      <c r="N678" s="231"/>
      <c r="O678" s="86"/>
      <c r="P678" s="86"/>
      <c r="Q678" s="86"/>
      <c r="R678" s="86"/>
      <c r="S678" s="86"/>
      <c r="T678" s="87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T678" s="19" t="s">
        <v>132</v>
      </c>
      <c r="AU678" s="19" t="s">
        <v>79</v>
      </c>
    </row>
    <row r="679" spans="1:47" s="2" customFormat="1" ht="12">
      <c r="A679" s="40"/>
      <c r="B679" s="41"/>
      <c r="C679" s="42"/>
      <c r="D679" s="232" t="s">
        <v>133</v>
      </c>
      <c r="E679" s="42"/>
      <c r="F679" s="233" t="s">
        <v>1181</v>
      </c>
      <c r="G679" s="42"/>
      <c r="H679" s="42"/>
      <c r="I679" s="229"/>
      <c r="J679" s="42"/>
      <c r="K679" s="42"/>
      <c r="L679" s="46"/>
      <c r="M679" s="230"/>
      <c r="N679" s="231"/>
      <c r="O679" s="86"/>
      <c r="P679" s="86"/>
      <c r="Q679" s="86"/>
      <c r="R679" s="86"/>
      <c r="S679" s="86"/>
      <c r="T679" s="87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T679" s="19" t="s">
        <v>133</v>
      </c>
      <c r="AU679" s="19" t="s">
        <v>79</v>
      </c>
    </row>
    <row r="680" spans="1:51" s="14" customFormat="1" ht="12">
      <c r="A680" s="14"/>
      <c r="B680" s="244"/>
      <c r="C680" s="245"/>
      <c r="D680" s="227" t="s">
        <v>135</v>
      </c>
      <c r="E680" s="246" t="s">
        <v>19</v>
      </c>
      <c r="F680" s="247" t="s">
        <v>1182</v>
      </c>
      <c r="G680" s="245"/>
      <c r="H680" s="248">
        <v>9</v>
      </c>
      <c r="I680" s="249"/>
      <c r="J680" s="245"/>
      <c r="K680" s="245"/>
      <c r="L680" s="250"/>
      <c r="M680" s="251"/>
      <c r="N680" s="252"/>
      <c r="O680" s="252"/>
      <c r="P680" s="252"/>
      <c r="Q680" s="252"/>
      <c r="R680" s="252"/>
      <c r="S680" s="252"/>
      <c r="T680" s="253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54" t="s">
        <v>135</v>
      </c>
      <c r="AU680" s="254" t="s">
        <v>79</v>
      </c>
      <c r="AV680" s="14" t="s">
        <v>79</v>
      </c>
      <c r="AW680" s="14" t="s">
        <v>32</v>
      </c>
      <c r="AX680" s="14" t="s">
        <v>77</v>
      </c>
      <c r="AY680" s="254" t="s">
        <v>122</v>
      </c>
    </row>
    <row r="681" spans="1:65" s="2" customFormat="1" ht="24.15" customHeight="1">
      <c r="A681" s="40"/>
      <c r="B681" s="41"/>
      <c r="C681" s="214" t="s">
        <v>1183</v>
      </c>
      <c r="D681" s="214" t="s">
        <v>125</v>
      </c>
      <c r="E681" s="215" t="s">
        <v>1184</v>
      </c>
      <c r="F681" s="216" t="s">
        <v>1185</v>
      </c>
      <c r="G681" s="217" t="s">
        <v>379</v>
      </c>
      <c r="H681" s="218">
        <v>100.464</v>
      </c>
      <c r="I681" s="219"/>
      <c r="J681" s="220">
        <f>ROUND(I681*H681,2)</f>
        <v>0</v>
      </c>
      <c r="K681" s="216" t="s">
        <v>129</v>
      </c>
      <c r="L681" s="46"/>
      <c r="M681" s="221" t="s">
        <v>19</v>
      </c>
      <c r="N681" s="222" t="s">
        <v>41</v>
      </c>
      <c r="O681" s="86"/>
      <c r="P681" s="223">
        <f>O681*H681</f>
        <v>0</v>
      </c>
      <c r="Q681" s="223">
        <v>0.00034</v>
      </c>
      <c r="R681" s="223">
        <f>Q681*H681</f>
        <v>0.03415776</v>
      </c>
      <c r="S681" s="223">
        <v>0</v>
      </c>
      <c r="T681" s="224">
        <f>S681*H681</f>
        <v>0</v>
      </c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R681" s="225" t="s">
        <v>147</v>
      </c>
      <c r="AT681" s="225" t="s">
        <v>125</v>
      </c>
      <c r="AU681" s="225" t="s">
        <v>79</v>
      </c>
      <c r="AY681" s="19" t="s">
        <v>122</v>
      </c>
      <c r="BE681" s="226">
        <f>IF(N681="základní",J681,0)</f>
        <v>0</v>
      </c>
      <c r="BF681" s="226">
        <f>IF(N681="snížená",J681,0)</f>
        <v>0</v>
      </c>
      <c r="BG681" s="226">
        <f>IF(N681="zákl. přenesená",J681,0)</f>
        <v>0</v>
      </c>
      <c r="BH681" s="226">
        <f>IF(N681="sníž. přenesená",J681,0)</f>
        <v>0</v>
      </c>
      <c r="BI681" s="226">
        <f>IF(N681="nulová",J681,0)</f>
        <v>0</v>
      </c>
      <c r="BJ681" s="19" t="s">
        <v>77</v>
      </c>
      <c r="BK681" s="226">
        <f>ROUND(I681*H681,2)</f>
        <v>0</v>
      </c>
      <c r="BL681" s="19" t="s">
        <v>147</v>
      </c>
      <c r="BM681" s="225" t="s">
        <v>1186</v>
      </c>
    </row>
    <row r="682" spans="1:47" s="2" customFormat="1" ht="12">
      <c r="A682" s="40"/>
      <c r="B682" s="41"/>
      <c r="C682" s="42"/>
      <c r="D682" s="227" t="s">
        <v>132</v>
      </c>
      <c r="E682" s="42"/>
      <c r="F682" s="228" t="s">
        <v>1187</v>
      </c>
      <c r="G682" s="42"/>
      <c r="H682" s="42"/>
      <c r="I682" s="229"/>
      <c r="J682" s="42"/>
      <c r="K682" s="42"/>
      <c r="L682" s="46"/>
      <c r="M682" s="230"/>
      <c r="N682" s="231"/>
      <c r="O682" s="86"/>
      <c r="P682" s="86"/>
      <c r="Q682" s="86"/>
      <c r="R682" s="86"/>
      <c r="S682" s="86"/>
      <c r="T682" s="87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T682" s="19" t="s">
        <v>132</v>
      </c>
      <c r="AU682" s="19" t="s">
        <v>79</v>
      </c>
    </row>
    <row r="683" spans="1:47" s="2" customFormat="1" ht="12">
      <c r="A683" s="40"/>
      <c r="B683" s="41"/>
      <c r="C683" s="42"/>
      <c r="D683" s="232" t="s">
        <v>133</v>
      </c>
      <c r="E683" s="42"/>
      <c r="F683" s="233" t="s">
        <v>1188</v>
      </c>
      <c r="G683" s="42"/>
      <c r="H683" s="42"/>
      <c r="I683" s="229"/>
      <c r="J683" s="42"/>
      <c r="K683" s="42"/>
      <c r="L683" s="46"/>
      <c r="M683" s="230"/>
      <c r="N683" s="231"/>
      <c r="O683" s="86"/>
      <c r="P683" s="86"/>
      <c r="Q683" s="86"/>
      <c r="R683" s="86"/>
      <c r="S683" s="86"/>
      <c r="T683" s="87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T683" s="19" t="s">
        <v>133</v>
      </c>
      <c r="AU683" s="19" t="s">
        <v>79</v>
      </c>
    </row>
    <row r="684" spans="1:51" s="13" customFormat="1" ht="12">
      <c r="A684" s="13"/>
      <c r="B684" s="234"/>
      <c r="C684" s="235"/>
      <c r="D684" s="227" t="s">
        <v>135</v>
      </c>
      <c r="E684" s="236" t="s">
        <v>19</v>
      </c>
      <c r="F684" s="237" t="s">
        <v>1189</v>
      </c>
      <c r="G684" s="235"/>
      <c r="H684" s="236" t="s">
        <v>19</v>
      </c>
      <c r="I684" s="238"/>
      <c r="J684" s="235"/>
      <c r="K684" s="235"/>
      <c r="L684" s="239"/>
      <c r="M684" s="240"/>
      <c r="N684" s="241"/>
      <c r="O684" s="241"/>
      <c r="P684" s="241"/>
      <c r="Q684" s="241"/>
      <c r="R684" s="241"/>
      <c r="S684" s="241"/>
      <c r="T684" s="242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43" t="s">
        <v>135</v>
      </c>
      <c r="AU684" s="243" t="s">
        <v>79</v>
      </c>
      <c r="AV684" s="13" t="s">
        <v>77</v>
      </c>
      <c r="AW684" s="13" t="s">
        <v>32</v>
      </c>
      <c r="AX684" s="13" t="s">
        <v>70</v>
      </c>
      <c r="AY684" s="243" t="s">
        <v>122</v>
      </c>
    </row>
    <row r="685" spans="1:51" s="13" customFormat="1" ht="12">
      <c r="A685" s="13"/>
      <c r="B685" s="234"/>
      <c r="C685" s="235"/>
      <c r="D685" s="227" t="s">
        <v>135</v>
      </c>
      <c r="E685" s="236" t="s">
        <v>19</v>
      </c>
      <c r="F685" s="237" t="s">
        <v>1190</v>
      </c>
      <c r="G685" s="235"/>
      <c r="H685" s="236" t="s">
        <v>19</v>
      </c>
      <c r="I685" s="238"/>
      <c r="J685" s="235"/>
      <c r="K685" s="235"/>
      <c r="L685" s="239"/>
      <c r="M685" s="240"/>
      <c r="N685" s="241"/>
      <c r="O685" s="241"/>
      <c r="P685" s="241"/>
      <c r="Q685" s="241"/>
      <c r="R685" s="241"/>
      <c r="S685" s="241"/>
      <c r="T685" s="242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3" t="s">
        <v>135</v>
      </c>
      <c r="AU685" s="243" t="s">
        <v>79</v>
      </c>
      <c r="AV685" s="13" t="s">
        <v>77</v>
      </c>
      <c r="AW685" s="13" t="s">
        <v>32</v>
      </c>
      <c r="AX685" s="13" t="s">
        <v>70</v>
      </c>
      <c r="AY685" s="243" t="s">
        <v>122</v>
      </c>
    </row>
    <row r="686" spans="1:51" s="13" customFormat="1" ht="12">
      <c r="A686" s="13"/>
      <c r="B686" s="234"/>
      <c r="C686" s="235"/>
      <c r="D686" s="227" t="s">
        <v>135</v>
      </c>
      <c r="E686" s="236" t="s">
        <v>19</v>
      </c>
      <c r="F686" s="237" t="s">
        <v>1191</v>
      </c>
      <c r="G686" s="235"/>
      <c r="H686" s="236" t="s">
        <v>19</v>
      </c>
      <c r="I686" s="238"/>
      <c r="J686" s="235"/>
      <c r="K686" s="235"/>
      <c r="L686" s="239"/>
      <c r="M686" s="240"/>
      <c r="N686" s="241"/>
      <c r="O686" s="241"/>
      <c r="P686" s="241"/>
      <c r="Q686" s="241"/>
      <c r="R686" s="241"/>
      <c r="S686" s="241"/>
      <c r="T686" s="242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3" t="s">
        <v>135</v>
      </c>
      <c r="AU686" s="243" t="s">
        <v>79</v>
      </c>
      <c r="AV686" s="13" t="s">
        <v>77</v>
      </c>
      <c r="AW686" s="13" t="s">
        <v>32</v>
      </c>
      <c r="AX686" s="13" t="s">
        <v>70</v>
      </c>
      <c r="AY686" s="243" t="s">
        <v>122</v>
      </c>
    </row>
    <row r="687" spans="1:51" s="13" customFormat="1" ht="12">
      <c r="A687" s="13"/>
      <c r="B687" s="234"/>
      <c r="C687" s="235"/>
      <c r="D687" s="227" t="s">
        <v>135</v>
      </c>
      <c r="E687" s="236" t="s">
        <v>19</v>
      </c>
      <c r="F687" s="237" t="s">
        <v>1192</v>
      </c>
      <c r="G687" s="235"/>
      <c r="H687" s="236" t="s">
        <v>19</v>
      </c>
      <c r="I687" s="238"/>
      <c r="J687" s="235"/>
      <c r="K687" s="235"/>
      <c r="L687" s="239"/>
      <c r="M687" s="240"/>
      <c r="N687" s="241"/>
      <c r="O687" s="241"/>
      <c r="P687" s="241"/>
      <c r="Q687" s="241"/>
      <c r="R687" s="241"/>
      <c r="S687" s="241"/>
      <c r="T687" s="242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3" t="s">
        <v>135</v>
      </c>
      <c r="AU687" s="243" t="s">
        <v>79</v>
      </c>
      <c r="AV687" s="13" t="s">
        <v>77</v>
      </c>
      <c r="AW687" s="13" t="s">
        <v>32</v>
      </c>
      <c r="AX687" s="13" t="s">
        <v>70</v>
      </c>
      <c r="AY687" s="243" t="s">
        <v>122</v>
      </c>
    </row>
    <row r="688" spans="1:51" s="14" customFormat="1" ht="12">
      <c r="A688" s="14"/>
      <c r="B688" s="244"/>
      <c r="C688" s="245"/>
      <c r="D688" s="227" t="s">
        <v>135</v>
      </c>
      <c r="E688" s="246" t="s">
        <v>19</v>
      </c>
      <c r="F688" s="247" t="s">
        <v>1193</v>
      </c>
      <c r="G688" s="245"/>
      <c r="H688" s="248">
        <v>12.8</v>
      </c>
      <c r="I688" s="249"/>
      <c r="J688" s="245"/>
      <c r="K688" s="245"/>
      <c r="L688" s="250"/>
      <c r="M688" s="251"/>
      <c r="N688" s="252"/>
      <c r="O688" s="252"/>
      <c r="P688" s="252"/>
      <c r="Q688" s="252"/>
      <c r="R688" s="252"/>
      <c r="S688" s="252"/>
      <c r="T688" s="253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4" t="s">
        <v>135</v>
      </c>
      <c r="AU688" s="254" t="s">
        <v>79</v>
      </c>
      <c r="AV688" s="14" t="s">
        <v>79</v>
      </c>
      <c r="AW688" s="14" t="s">
        <v>32</v>
      </c>
      <c r="AX688" s="14" t="s">
        <v>70</v>
      </c>
      <c r="AY688" s="254" t="s">
        <v>122</v>
      </c>
    </row>
    <row r="689" spans="1:51" s="14" customFormat="1" ht="12">
      <c r="A689" s="14"/>
      <c r="B689" s="244"/>
      <c r="C689" s="245"/>
      <c r="D689" s="227" t="s">
        <v>135</v>
      </c>
      <c r="E689" s="246" t="s">
        <v>19</v>
      </c>
      <c r="F689" s="247" t="s">
        <v>1194</v>
      </c>
      <c r="G689" s="245"/>
      <c r="H689" s="248">
        <v>14.674</v>
      </c>
      <c r="I689" s="249"/>
      <c r="J689" s="245"/>
      <c r="K689" s="245"/>
      <c r="L689" s="250"/>
      <c r="M689" s="251"/>
      <c r="N689" s="252"/>
      <c r="O689" s="252"/>
      <c r="P689" s="252"/>
      <c r="Q689" s="252"/>
      <c r="R689" s="252"/>
      <c r="S689" s="252"/>
      <c r="T689" s="253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54" t="s">
        <v>135</v>
      </c>
      <c r="AU689" s="254" t="s">
        <v>79</v>
      </c>
      <c r="AV689" s="14" t="s">
        <v>79</v>
      </c>
      <c r="AW689" s="14" t="s">
        <v>32</v>
      </c>
      <c r="AX689" s="14" t="s">
        <v>70</v>
      </c>
      <c r="AY689" s="254" t="s">
        <v>122</v>
      </c>
    </row>
    <row r="690" spans="1:51" s="14" customFormat="1" ht="12">
      <c r="A690" s="14"/>
      <c r="B690" s="244"/>
      <c r="C690" s="245"/>
      <c r="D690" s="227" t="s">
        <v>135</v>
      </c>
      <c r="E690" s="246" t="s">
        <v>19</v>
      </c>
      <c r="F690" s="247" t="s">
        <v>1195</v>
      </c>
      <c r="G690" s="245"/>
      <c r="H690" s="248">
        <v>35.892</v>
      </c>
      <c r="I690" s="249"/>
      <c r="J690" s="245"/>
      <c r="K690" s="245"/>
      <c r="L690" s="250"/>
      <c r="M690" s="251"/>
      <c r="N690" s="252"/>
      <c r="O690" s="252"/>
      <c r="P690" s="252"/>
      <c r="Q690" s="252"/>
      <c r="R690" s="252"/>
      <c r="S690" s="252"/>
      <c r="T690" s="253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4" t="s">
        <v>135</v>
      </c>
      <c r="AU690" s="254" t="s">
        <v>79</v>
      </c>
      <c r="AV690" s="14" t="s">
        <v>79</v>
      </c>
      <c r="AW690" s="14" t="s">
        <v>32</v>
      </c>
      <c r="AX690" s="14" t="s">
        <v>70</v>
      </c>
      <c r="AY690" s="254" t="s">
        <v>122</v>
      </c>
    </row>
    <row r="691" spans="1:51" s="13" customFormat="1" ht="12">
      <c r="A691" s="13"/>
      <c r="B691" s="234"/>
      <c r="C691" s="235"/>
      <c r="D691" s="227" t="s">
        <v>135</v>
      </c>
      <c r="E691" s="236" t="s">
        <v>19</v>
      </c>
      <c r="F691" s="237" t="s">
        <v>1196</v>
      </c>
      <c r="G691" s="235"/>
      <c r="H691" s="236" t="s">
        <v>19</v>
      </c>
      <c r="I691" s="238"/>
      <c r="J691" s="235"/>
      <c r="K691" s="235"/>
      <c r="L691" s="239"/>
      <c r="M691" s="240"/>
      <c r="N691" s="241"/>
      <c r="O691" s="241"/>
      <c r="P691" s="241"/>
      <c r="Q691" s="241"/>
      <c r="R691" s="241"/>
      <c r="S691" s="241"/>
      <c r="T691" s="242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3" t="s">
        <v>135</v>
      </c>
      <c r="AU691" s="243" t="s">
        <v>79</v>
      </c>
      <c r="AV691" s="13" t="s">
        <v>77</v>
      </c>
      <c r="AW691" s="13" t="s">
        <v>32</v>
      </c>
      <c r="AX691" s="13" t="s">
        <v>70</v>
      </c>
      <c r="AY691" s="243" t="s">
        <v>122</v>
      </c>
    </row>
    <row r="692" spans="1:51" s="14" customFormat="1" ht="12">
      <c r="A692" s="14"/>
      <c r="B692" s="244"/>
      <c r="C692" s="245"/>
      <c r="D692" s="227" t="s">
        <v>135</v>
      </c>
      <c r="E692" s="246" t="s">
        <v>19</v>
      </c>
      <c r="F692" s="247" t="s">
        <v>1197</v>
      </c>
      <c r="G692" s="245"/>
      <c r="H692" s="248">
        <v>15.128</v>
      </c>
      <c r="I692" s="249"/>
      <c r="J692" s="245"/>
      <c r="K692" s="245"/>
      <c r="L692" s="250"/>
      <c r="M692" s="251"/>
      <c r="N692" s="252"/>
      <c r="O692" s="252"/>
      <c r="P692" s="252"/>
      <c r="Q692" s="252"/>
      <c r="R692" s="252"/>
      <c r="S692" s="252"/>
      <c r="T692" s="253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54" t="s">
        <v>135</v>
      </c>
      <c r="AU692" s="254" t="s">
        <v>79</v>
      </c>
      <c r="AV692" s="14" t="s">
        <v>79</v>
      </c>
      <c r="AW692" s="14" t="s">
        <v>32</v>
      </c>
      <c r="AX692" s="14" t="s">
        <v>70</v>
      </c>
      <c r="AY692" s="254" t="s">
        <v>122</v>
      </c>
    </row>
    <row r="693" spans="1:51" s="13" customFormat="1" ht="12">
      <c r="A693" s="13"/>
      <c r="B693" s="234"/>
      <c r="C693" s="235"/>
      <c r="D693" s="227" t="s">
        <v>135</v>
      </c>
      <c r="E693" s="236" t="s">
        <v>19</v>
      </c>
      <c r="F693" s="237" t="s">
        <v>1198</v>
      </c>
      <c r="G693" s="235"/>
      <c r="H693" s="236" t="s">
        <v>19</v>
      </c>
      <c r="I693" s="238"/>
      <c r="J693" s="235"/>
      <c r="K693" s="235"/>
      <c r="L693" s="239"/>
      <c r="M693" s="240"/>
      <c r="N693" s="241"/>
      <c r="O693" s="241"/>
      <c r="P693" s="241"/>
      <c r="Q693" s="241"/>
      <c r="R693" s="241"/>
      <c r="S693" s="241"/>
      <c r="T693" s="242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3" t="s">
        <v>135</v>
      </c>
      <c r="AU693" s="243" t="s">
        <v>79</v>
      </c>
      <c r="AV693" s="13" t="s">
        <v>77</v>
      </c>
      <c r="AW693" s="13" t="s">
        <v>32</v>
      </c>
      <c r="AX693" s="13" t="s">
        <v>70</v>
      </c>
      <c r="AY693" s="243" t="s">
        <v>122</v>
      </c>
    </row>
    <row r="694" spans="1:51" s="14" customFormat="1" ht="12">
      <c r="A694" s="14"/>
      <c r="B694" s="244"/>
      <c r="C694" s="245"/>
      <c r="D694" s="227" t="s">
        <v>135</v>
      </c>
      <c r="E694" s="246" t="s">
        <v>19</v>
      </c>
      <c r="F694" s="247" t="s">
        <v>1199</v>
      </c>
      <c r="G694" s="245"/>
      <c r="H694" s="248">
        <v>21.97</v>
      </c>
      <c r="I694" s="249"/>
      <c r="J694" s="245"/>
      <c r="K694" s="245"/>
      <c r="L694" s="250"/>
      <c r="M694" s="251"/>
      <c r="N694" s="252"/>
      <c r="O694" s="252"/>
      <c r="P694" s="252"/>
      <c r="Q694" s="252"/>
      <c r="R694" s="252"/>
      <c r="S694" s="252"/>
      <c r="T694" s="253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54" t="s">
        <v>135</v>
      </c>
      <c r="AU694" s="254" t="s">
        <v>79</v>
      </c>
      <c r="AV694" s="14" t="s">
        <v>79</v>
      </c>
      <c r="AW694" s="14" t="s">
        <v>32</v>
      </c>
      <c r="AX694" s="14" t="s">
        <v>70</v>
      </c>
      <c r="AY694" s="254" t="s">
        <v>122</v>
      </c>
    </row>
    <row r="695" spans="1:51" s="15" customFormat="1" ht="12">
      <c r="A695" s="15"/>
      <c r="B695" s="258"/>
      <c r="C695" s="259"/>
      <c r="D695" s="227" t="s">
        <v>135</v>
      </c>
      <c r="E695" s="260" t="s">
        <v>19</v>
      </c>
      <c r="F695" s="261" t="s">
        <v>247</v>
      </c>
      <c r="G695" s="259"/>
      <c r="H695" s="262">
        <v>100.464</v>
      </c>
      <c r="I695" s="263"/>
      <c r="J695" s="259"/>
      <c r="K695" s="259"/>
      <c r="L695" s="264"/>
      <c r="M695" s="265"/>
      <c r="N695" s="266"/>
      <c r="O695" s="266"/>
      <c r="P695" s="266"/>
      <c r="Q695" s="266"/>
      <c r="R695" s="266"/>
      <c r="S695" s="266"/>
      <c r="T695" s="267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68" t="s">
        <v>135</v>
      </c>
      <c r="AU695" s="268" t="s">
        <v>79</v>
      </c>
      <c r="AV695" s="15" t="s">
        <v>147</v>
      </c>
      <c r="AW695" s="15" t="s">
        <v>32</v>
      </c>
      <c r="AX695" s="15" t="s">
        <v>77</v>
      </c>
      <c r="AY695" s="268" t="s">
        <v>122</v>
      </c>
    </row>
    <row r="696" spans="1:65" s="2" customFormat="1" ht="24.15" customHeight="1">
      <c r="A696" s="40"/>
      <c r="B696" s="41"/>
      <c r="C696" s="214" t="s">
        <v>1200</v>
      </c>
      <c r="D696" s="214" t="s">
        <v>125</v>
      </c>
      <c r="E696" s="215" t="s">
        <v>1201</v>
      </c>
      <c r="F696" s="216" t="s">
        <v>1202</v>
      </c>
      <c r="G696" s="217" t="s">
        <v>379</v>
      </c>
      <c r="H696" s="218">
        <v>33.474</v>
      </c>
      <c r="I696" s="219"/>
      <c r="J696" s="220">
        <f>ROUND(I696*H696,2)</f>
        <v>0</v>
      </c>
      <c r="K696" s="216" t="s">
        <v>129</v>
      </c>
      <c r="L696" s="46"/>
      <c r="M696" s="221" t="s">
        <v>19</v>
      </c>
      <c r="N696" s="222" t="s">
        <v>41</v>
      </c>
      <c r="O696" s="86"/>
      <c r="P696" s="223">
        <f>O696*H696</f>
        <v>0</v>
      </c>
      <c r="Q696" s="223">
        <v>0.00088</v>
      </c>
      <c r="R696" s="223">
        <f>Q696*H696</f>
        <v>0.02945712</v>
      </c>
      <c r="S696" s="223">
        <v>0</v>
      </c>
      <c r="T696" s="224">
        <f>S696*H696</f>
        <v>0</v>
      </c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R696" s="225" t="s">
        <v>147</v>
      </c>
      <c r="AT696" s="225" t="s">
        <v>125</v>
      </c>
      <c r="AU696" s="225" t="s">
        <v>79</v>
      </c>
      <c r="AY696" s="19" t="s">
        <v>122</v>
      </c>
      <c r="BE696" s="226">
        <f>IF(N696="základní",J696,0)</f>
        <v>0</v>
      </c>
      <c r="BF696" s="226">
        <f>IF(N696="snížená",J696,0)</f>
        <v>0</v>
      </c>
      <c r="BG696" s="226">
        <f>IF(N696="zákl. přenesená",J696,0)</f>
        <v>0</v>
      </c>
      <c r="BH696" s="226">
        <f>IF(N696="sníž. přenesená",J696,0)</f>
        <v>0</v>
      </c>
      <c r="BI696" s="226">
        <f>IF(N696="nulová",J696,0)</f>
        <v>0</v>
      </c>
      <c r="BJ696" s="19" t="s">
        <v>77</v>
      </c>
      <c r="BK696" s="226">
        <f>ROUND(I696*H696,2)</f>
        <v>0</v>
      </c>
      <c r="BL696" s="19" t="s">
        <v>147</v>
      </c>
      <c r="BM696" s="225" t="s">
        <v>1203</v>
      </c>
    </row>
    <row r="697" spans="1:47" s="2" customFormat="1" ht="12">
      <c r="A697" s="40"/>
      <c r="B697" s="41"/>
      <c r="C697" s="42"/>
      <c r="D697" s="227" t="s">
        <v>132</v>
      </c>
      <c r="E697" s="42"/>
      <c r="F697" s="228" t="s">
        <v>1204</v>
      </c>
      <c r="G697" s="42"/>
      <c r="H697" s="42"/>
      <c r="I697" s="229"/>
      <c r="J697" s="42"/>
      <c r="K697" s="42"/>
      <c r="L697" s="46"/>
      <c r="M697" s="230"/>
      <c r="N697" s="231"/>
      <c r="O697" s="86"/>
      <c r="P697" s="86"/>
      <c r="Q697" s="86"/>
      <c r="R697" s="86"/>
      <c r="S697" s="86"/>
      <c r="T697" s="87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T697" s="19" t="s">
        <v>132</v>
      </c>
      <c r="AU697" s="19" t="s">
        <v>79</v>
      </c>
    </row>
    <row r="698" spans="1:47" s="2" customFormat="1" ht="12">
      <c r="A698" s="40"/>
      <c r="B698" s="41"/>
      <c r="C698" s="42"/>
      <c r="D698" s="232" t="s">
        <v>133</v>
      </c>
      <c r="E698" s="42"/>
      <c r="F698" s="233" t="s">
        <v>1205</v>
      </c>
      <c r="G698" s="42"/>
      <c r="H698" s="42"/>
      <c r="I698" s="229"/>
      <c r="J698" s="42"/>
      <c r="K698" s="42"/>
      <c r="L698" s="46"/>
      <c r="M698" s="230"/>
      <c r="N698" s="231"/>
      <c r="O698" s="86"/>
      <c r="P698" s="86"/>
      <c r="Q698" s="86"/>
      <c r="R698" s="86"/>
      <c r="S698" s="86"/>
      <c r="T698" s="87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T698" s="19" t="s">
        <v>133</v>
      </c>
      <c r="AU698" s="19" t="s">
        <v>79</v>
      </c>
    </row>
    <row r="699" spans="1:51" s="14" customFormat="1" ht="12">
      <c r="A699" s="14"/>
      <c r="B699" s="244"/>
      <c r="C699" s="245"/>
      <c r="D699" s="227" t="s">
        <v>135</v>
      </c>
      <c r="E699" s="246" t="s">
        <v>19</v>
      </c>
      <c r="F699" s="247" t="s">
        <v>1174</v>
      </c>
      <c r="G699" s="245"/>
      <c r="H699" s="248">
        <v>18.8</v>
      </c>
      <c r="I699" s="249"/>
      <c r="J699" s="245"/>
      <c r="K699" s="245"/>
      <c r="L699" s="250"/>
      <c r="M699" s="251"/>
      <c r="N699" s="252"/>
      <c r="O699" s="252"/>
      <c r="P699" s="252"/>
      <c r="Q699" s="252"/>
      <c r="R699" s="252"/>
      <c r="S699" s="252"/>
      <c r="T699" s="253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54" t="s">
        <v>135</v>
      </c>
      <c r="AU699" s="254" t="s">
        <v>79</v>
      </c>
      <c r="AV699" s="14" t="s">
        <v>79</v>
      </c>
      <c r="AW699" s="14" t="s">
        <v>32</v>
      </c>
      <c r="AX699" s="14" t="s">
        <v>70</v>
      </c>
      <c r="AY699" s="254" t="s">
        <v>122</v>
      </c>
    </row>
    <row r="700" spans="1:51" s="14" customFormat="1" ht="12">
      <c r="A700" s="14"/>
      <c r="B700" s="244"/>
      <c r="C700" s="245"/>
      <c r="D700" s="227" t="s">
        <v>135</v>
      </c>
      <c r="E700" s="246" t="s">
        <v>19</v>
      </c>
      <c r="F700" s="247" t="s">
        <v>1175</v>
      </c>
      <c r="G700" s="245"/>
      <c r="H700" s="248">
        <v>14.674</v>
      </c>
      <c r="I700" s="249"/>
      <c r="J700" s="245"/>
      <c r="K700" s="245"/>
      <c r="L700" s="250"/>
      <c r="M700" s="251"/>
      <c r="N700" s="252"/>
      <c r="O700" s="252"/>
      <c r="P700" s="252"/>
      <c r="Q700" s="252"/>
      <c r="R700" s="252"/>
      <c r="S700" s="252"/>
      <c r="T700" s="253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4" t="s">
        <v>135</v>
      </c>
      <c r="AU700" s="254" t="s">
        <v>79</v>
      </c>
      <c r="AV700" s="14" t="s">
        <v>79</v>
      </c>
      <c r="AW700" s="14" t="s">
        <v>32</v>
      </c>
      <c r="AX700" s="14" t="s">
        <v>70</v>
      </c>
      <c r="AY700" s="254" t="s">
        <v>122</v>
      </c>
    </row>
    <row r="701" spans="1:51" s="15" customFormat="1" ht="12">
      <c r="A701" s="15"/>
      <c r="B701" s="258"/>
      <c r="C701" s="259"/>
      <c r="D701" s="227" t="s">
        <v>135</v>
      </c>
      <c r="E701" s="260" t="s">
        <v>19</v>
      </c>
      <c r="F701" s="261" t="s">
        <v>247</v>
      </c>
      <c r="G701" s="259"/>
      <c r="H701" s="262">
        <v>33.474</v>
      </c>
      <c r="I701" s="263"/>
      <c r="J701" s="259"/>
      <c r="K701" s="259"/>
      <c r="L701" s="264"/>
      <c r="M701" s="265"/>
      <c r="N701" s="266"/>
      <c r="O701" s="266"/>
      <c r="P701" s="266"/>
      <c r="Q701" s="266"/>
      <c r="R701" s="266"/>
      <c r="S701" s="266"/>
      <c r="T701" s="267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T701" s="268" t="s">
        <v>135</v>
      </c>
      <c r="AU701" s="268" t="s">
        <v>79</v>
      </c>
      <c r="AV701" s="15" t="s">
        <v>147</v>
      </c>
      <c r="AW701" s="15" t="s">
        <v>32</v>
      </c>
      <c r="AX701" s="15" t="s">
        <v>77</v>
      </c>
      <c r="AY701" s="268" t="s">
        <v>122</v>
      </c>
    </row>
    <row r="702" spans="1:65" s="2" customFormat="1" ht="24.15" customHeight="1">
      <c r="A702" s="40"/>
      <c r="B702" s="41"/>
      <c r="C702" s="214" t="s">
        <v>1206</v>
      </c>
      <c r="D702" s="214" t="s">
        <v>125</v>
      </c>
      <c r="E702" s="215" t="s">
        <v>1207</v>
      </c>
      <c r="F702" s="216" t="s">
        <v>1208</v>
      </c>
      <c r="G702" s="217" t="s">
        <v>181</v>
      </c>
      <c r="H702" s="218">
        <v>2</v>
      </c>
      <c r="I702" s="219"/>
      <c r="J702" s="220">
        <f>ROUND(I702*H702,2)</f>
        <v>0</v>
      </c>
      <c r="K702" s="216" t="s">
        <v>129</v>
      </c>
      <c r="L702" s="46"/>
      <c r="M702" s="221" t="s">
        <v>19</v>
      </c>
      <c r="N702" s="222" t="s">
        <v>41</v>
      </c>
      <c r="O702" s="86"/>
      <c r="P702" s="223">
        <f>O702*H702</f>
        <v>0</v>
      </c>
      <c r="Q702" s="223">
        <v>5.80039</v>
      </c>
      <c r="R702" s="223">
        <f>Q702*H702</f>
        <v>11.60078</v>
      </c>
      <c r="S702" s="223">
        <v>0</v>
      </c>
      <c r="T702" s="224">
        <f>S702*H702</f>
        <v>0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25" t="s">
        <v>147</v>
      </c>
      <c r="AT702" s="225" t="s">
        <v>125</v>
      </c>
      <c r="AU702" s="225" t="s">
        <v>79</v>
      </c>
      <c r="AY702" s="19" t="s">
        <v>122</v>
      </c>
      <c r="BE702" s="226">
        <f>IF(N702="základní",J702,0)</f>
        <v>0</v>
      </c>
      <c r="BF702" s="226">
        <f>IF(N702="snížená",J702,0)</f>
        <v>0</v>
      </c>
      <c r="BG702" s="226">
        <f>IF(N702="zákl. přenesená",J702,0)</f>
        <v>0</v>
      </c>
      <c r="BH702" s="226">
        <f>IF(N702="sníž. přenesená",J702,0)</f>
        <v>0</v>
      </c>
      <c r="BI702" s="226">
        <f>IF(N702="nulová",J702,0)</f>
        <v>0</v>
      </c>
      <c r="BJ702" s="19" t="s">
        <v>77</v>
      </c>
      <c r="BK702" s="226">
        <f>ROUND(I702*H702,2)</f>
        <v>0</v>
      </c>
      <c r="BL702" s="19" t="s">
        <v>147</v>
      </c>
      <c r="BM702" s="225" t="s">
        <v>1209</v>
      </c>
    </row>
    <row r="703" spans="1:47" s="2" customFormat="1" ht="12">
      <c r="A703" s="40"/>
      <c r="B703" s="41"/>
      <c r="C703" s="42"/>
      <c r="D703" s="227" t="s">
        <v>132</v>
      </c>
      <c r="E703" s="42"/>
      <c r="F703" s="228" t="s">
        <v>1210</v>
      </c>
      <c r="G703" s="42"/>
      <c r="H703" s="42"/>
      <c r="I703" s="229"/>
      <c r="J703" s="42"/>
      <c r="K703" s="42"/>
      <c r="L703" s="46"/>
      <c r="M703" s="230"/>
      <c r="N703" s="231"/>
      <c r="O703" s="86"/>
      <c r="P703" s="86"/>
      <c r="Q703" s="86"/>
      <c r="R703" s="86"/>
      <c r="S703" s="86"/>
      <c r="T703" s="87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T703" s="19" t="s">
        <v>132</v>
      </c>
      <c r="AU703" s="19" t="s">
        <v>79</v>
      </c>
    </row>
    <row r="704" spans="1:47" s="2" customFormat="1" ht="12">
      <c r="A704" s="40"/>
      <c r="B704" s="41"/>
      <c r="C704" s="42"/>
      <c r="D704" s="232" t="s">
        <v>133</v>
      </c>
      <c r="E704" s="42"/>
      <c r="F704" s="233" t="s">
        <v>1211</v>
      </c>
      <c r="G704" s="42"/>
      <c r="H704" s="42"/>
      <c r="I704" s="229"/>
      <c r="J704" s="42"/>
      <c r="K704" s="42"/>
      <c r="L704" s="46"/>
      <c r="M704" s="230"/>
      <c r="N704" s="231"/>
      <c r="O704" s="86"/>
      <c r="P704" s="86"/>
      <c r="Q704" s="86"/>
      <c r="R704" s="86"/>
      <c r="S704" s="86"/>
      <c r="T704" s="87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T704" s="19" t="s">
        <v>133</v>
      </c>
      <c r="AU704" s="19" t="s">
        <v>79</v>
      </c>
    </row>
    <row r="705" spans="1:51" s="13" customFormat="1" ht="12">
      <c r="A705" s="13"/>
      <c r="B705" s="234"/>
      <c r="C705" s="235"/>
      <c r="D705" s="227" t="s">
        <v>135</v>
      </c>
      <c r="E705" s="236" t="s">
        <v>19</v>
      </c>
      <c r="F705" s="237" t="s">
        <v>1212</v>
      </c>
      <c r="G705" s="235"/>
      <c r="H705" s="236" t="s">
        <v>19</v>
      </c>
      <c r="I705" s="238"/>
      <c r="J705" s="235"/>
      <c r="K705" s="235"/>
      <c r="L705" s="239"/>
      <c r="M705" s="240"/>
      <c r="N705" s="241"/>
      <c r="O705" s="241"/>
      <c r="P705" s="241"/>
      <c r="Q705" s="241"/>
      <c r="R705" s="241"/>
      <c r="S705" s="241"/>
      <c r="T705" s="242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T705" s="243" t="s">
        <v>135</v>
      </c>
      <c r="AU705" s="243" t="s">
        <v>79</v>
      </c>
      <c r="AV705" s="13" t="s">
        <v>77</v>
      </c>
      <c r="AW705" s="13" t="s">
        <v>32</v>
      </c>
      <c r="AX705" s="13" t="s">
        <v>70</v>
      </c>
      <c r="AY705" s="243" t="s">
        <v>122</v>
      </c>
    </row>
    <row r="706" spans="1:51" s="14" customFormat="1" ht="12">
      <c r="A706" s="14"/>
      <c r="B706" s="244"/>
      <c r="C706" s="245"/>
      <c r="D706" s="227" t="s">
        <v>135</v>
      </c>
      <c r="E706" s="246" t="s">
        <v>19</v>
      </c>
      <c r="F706" s="247" t="s">
        <v>79</v>
      </c>
      <c r="G706" s="245"/>
      <c r="H706" s="248">
        <v>2</v>
      </c>
      <c r="I706" s="249"/>
      <c r="J706" s="245"/>
      <c r="K706" s="245"/>
      <c r="L706" s="250"/>
      <c r="M706" s="251"/>
      <c r="N706" s="252"/>
      <c r="O706" s="252"/>
      <c r="P706" s="252"/>
      <c r="Q706" s="252"/>
      <c r="R706" s="252"/>
      <c r="S706" s="252"/>
      <c r="T706" s="253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T706" s="254" t="s">
        <v>135</v>
      </c>
      <c r="AU706" s="254" t="s">
        <v>79</v>
      </c>
      <c r="AV706" s="14" t="s">
        <v>79</v>
      </c>
      <c r="AW706" s="14" t="s">
        <v>32</v>
      </c>
      <c r="AX706" s="14" t="s">
        <v>77</v>
      </c>
      <c r="AY706" s="254" t="s">
        <v>122</v>
      </c>
    </row>
    <row r="707" spans="1:65" s="2" customFormat="1" ht="24.15" customHeight="1">
      <c r="A707" s="40"/>
      <c r="B707" s="41"/>
      <c r="C707" s="214" t="s">
        <v>1213</v>
      </c>
      <c r="D707" s="214" t="s">
        <v>125</v>
      </c>
      <c r="E707" s="215" t="s">
        <v>1214</v>
      </c>
      <c r="F707" s="216" t="s">
        <v>1215</v>
      </c>
      <c r="G707" s="217" t="s">
        <v>379</v>
      </c>
      <c r="H707" s="218">
        <v>12.5</v>
      </c>
      <c r="I707" s="219"/>
      <c r="J707" s="220">
        <f>ROUND(I707*H707,2)</f>
        <v>0</v>
      </c>
      <c r="K707" s="216" t="s">
        <v>129</v>
      </c>
      <c r="L707" s="46"/>
      <c r="M707" s="221" t="s">
        <v>19</v>
      </c>
      <c r="N707" s="222" t="s">
        <v>41</v>
      </c>
      <c r="O707" s="86"/>
      <c r="P707" s="223">
        <f>O707*H707</f>
        <v>0</v>
      </c>
      <c r="Q707" s="223">
        <v>0.74932</v>
      </c>
      <c r="R707" s="223">
        <f>Q707*H707</f>
        <v>9.3665</v>
      </c>
      <c r="S707" s="223">
        <v>0</v>
      </c>
      <c r="T707" s="224">
        <f>S707*H707</f>
        <v>0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25" t="s">
        <v>147</v>
      </c>
      <c r="AT707" s="225" t="s">
        <v>125</v>
      </c>
      <c r="AU707" s="225" t="s">
        <v>79</v>
      </c>
      <c r="AY707" s="19" t="s">
        <v>122</v>
      </c>
      <c r="BE707" s="226">
        <f>IF(N707="základní",J707,0)</f>
        <v>0</v>
      </c>
      <c r="BF707" s="226">
        <f>IF(N707="snížená",J707,0)</f>
        <v>0</v>
      </c>
      <c r="BG707" s="226">
        <f>IF(N707="zákl. přenesená",J707,0)</f>
        <v>0</v>
      </c>
      <c r="BH707" s="226">
        <f>IF(N707="sníž. přenesená",J707,0)</f>
        <v>0</v>
      </c>
      <c r="BI707" s="226">
        <f>IF(N707="nulová",J707,0)</f>
        <v>0</v>
      </c>
      <c r="BJ707" s="19" t="s">
        <v>77</v>
      </c>
      <c r="BK707" s="226">
        <f>ROUND(I707*H707,2)</f>
        <v>0</v>
      </c>
      <c r="BL707" s="19" t="s">
        <v>147</v>
      </c>
      <c r="BM707" s="225" t="s">
        <v>1216</v>
      </c>
    </row>
    <row r="708" spans="1:47" s="2" customFormat="1" ht="12">
      <c r="A708" s="40"/>
      <c r="B708" s="41"/>
      <c r="C708" s="42"/>
      <c r="D708" s="227" t="s">
        <v>132</v>
      </c>
      <c r="E708" s="42"/>
      <c r="F708" s="228" t="s">
        <v>1217</v>
      </c>
      <c r="G708" s="42"/>
      <c r="H708" s="42"/>
      <c r="I708" s="229"/>
      <c r="J708" s="42"/>
      <c r="K708" s="42"/>
      <c r="L708" s="46"/>
      <c r="M708" s="230"/>
      <c r="N708" s="231"/>
      <c r="O708" s="86"/>
      <c r="P708" s="86"/>
      <c r="Q708" s="86"/>
      <c r="R708" s="86"/>
      <c r="S708" s="86"/>
      <c r="T708" s="87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T708" s="19" t="s">
        <v>132</v>
      </c>
      <c r="AU708" s="19" t="s">
        <v>79</v>
      </c>
    </row>
    <row r="709" spans="1:47" s="2" customFormat="1" ht="12">
      <c r="A709" s="40"/>
      <c r="B709" s="41"/>
      <c r="C709" s="42"/>
      <c r="D709" s="232" t="s">
        <v>133</v>
      </c>
      <c r="E709" s="42"/>
      <c r="F709" s="233" t="s">
        <v>1218</v>
      </c>
      <c r="G709" s="42"/>
      <c r="H709" s="42"/>
      <c r="I709" s="229"/>
      <c r="J709" s="42"/>
      <c r="K709" s="42"/>
      <c r="L709" s="46"/>
      <c r="M709" s="230"/>
      <c r="N709" s="231"/>
      <c r="O709" s="86"/>
      <c r="P709" s="86"/>
      <c r="Q709" s="86"/>
      <c r="R709" s="86"/>
      <c r="S709" s="86"/>
      <c r="T709" s="87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T709" s="19" t="s">
        <v>133</v>
      </c>
      <c r="AU709" s="19" t="s">
        <v>79</v>
      </c>
    </row>
    <row r="710" spans="1:51" s="13" customFormat="1" ht="12">
      <c r="A710" s="13"/>
      <c r="B710" s="234"/>
      <c r="C710" s="235"/>
      <c r="D710" s="227" t="s">
        <v>135</v>
      </c>
      <c r="E710" s="236" t="s">
        <v>19</v>
      </c>
      <c r="F710" s="237" t="s">
        <v>1219</v>
      </c>
      <c r="G710" s="235"/>
      <c r="H710" s="236" t="s">
        <v>19</v>
      </c>
      <c r="I710" s="238"/>
      <c r="J710" s="235"/>
      <c r="K710" s="235"/>
      <c r="L710" s="239"/>
      <c r="M710" s="240"/>
      <c r="N710" s="241"/>
      <c r="O710" s="241"/>
      <c r="P710" s="241"/>
      <c r="Q710" s="241"/>
      <c r="R710" s="241"/>
      <c r="S710" s="241"/>
      <c r="T710" s="242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43" t="s">
        <v>135</v>
      </c>
      <c r="AU710" s="243" t="s">
        <v>79</v>
      </c>
      <c r="AV710" s="13" t="s">
        <v>77</v>
      </c>
      <c r="AW710" s="13" t="s">
        <v>32</v>
      </c>
      <c r="AX710" s="13" t="s">
        <v>70</v>
      </c>
      <c r="AY710" s="243" t="s">
        <v>122</v>
      </c>
    </row>
    <row r="711" spans="1:51" s="13" customFormat="1" ht="12">
      <c r="A711" s="13"/>
      <c r="B711" s="234"/>
      <c r="C711" s="235"/>
      <c r="D711" s="227" t="s">
        <v>135</v>
      </c>
      <c r="E711" s="236" t="s">
        <v>19</v>
      </c>
      <c r="F711" s="237" t="s">
        <v>1220</v>
      </c>
      <c r="G711" s="235"/>
      <c r="H711" s="236" t="s">
        <v>19</v>
      </c>
      <c r="I711" s="238"/>
      <c r="J711" s="235"/>
      <c r="K711" s="235"/>
      <c r="L711" s="239"/>
      <c r="M711" s="240"/>
      <c r="N711" s="241"/>
      <c r="O711" s="241"/>
      <c r="P711" s="241"/>
      <c r="Q711" s="241"/>
      <c r="R711" s="241"/>
      <c r="S711" s="241"/>
      <c r="T711" s="242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3" t="s">
        <v>135</v>
      </c>
      <c r="AU711" s="243" t="s">
        <v>79</v>
      </c>
      <c r="AV711" s="13" t="s">
        <v>77</v>
      </c>
      <c r="AW711" s="13" t="s">
        <v>32</v>
      </c>
      <c r="AX711" s="13" t="s">
        <v>70</v>
      </c>
      <c r="AY711" s="243" t="s">
        <v>122</v>
      </c>
    </row>
    <row r="712" spans="1:51" s="14" customFormat="1" ht="12">
      <c r="A712" s="14"/>
      <c r="B712" s="244"/>
      <c r="C712" s="245"/>
      <c r="D712" s="227" t="s">
        <v>135</v>
      </c>
      <c r="E712" s="246" t="s">
        <v>19</v>
      </c>
      <c r="F712" s="247" t="s">
        <v>1221</v>
      </c>
      <c r="G712" s="245"/>
      <c r="H712" s="248">
        <v>12.5</v>
      </c>
      <c r="I712" s="249"/>
      <c r="J712" s="245"/>
      <c r="K712" s="245"/>
      <c r="L712" s="250"/>
      <c r="M712" s="251"/>
      <c r="N712" s="252"/>
      <c r="O712" s="252"/>
      <c r="P712" s="252"/>
      <c r="Q712" s="252"/>
      <c r="R712" s="252"/>
      <c r="S712" s="252"/>
      <c r="T712" s="253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4" t="s">
        <v>135</v>
      </c>
      <c r="AU712" s="254" t="s">
        <v>79</v>
      </c>
      <c r="AV712" s="14" t="s">
        <v>79</v>
      </c>
      <c r="AW712" s="14" t="s">
        <v>32</v>
      </c>
      <c r="AX712" s="14" t="s">
        <v>77</v>
      </c>
      <c r="AY712" s="254" t="s">
        <v>122</v>
      </c>
    </row>
    <row r="713" spans="1:65" s="2" customFormat="1" ht="16.5" customHeight="1">
      <c r="A713" s="40"/>
      <c r="B713" s="41"/>
      <c r="C713" s="269" t="s">
        <v>1222</v>
      </c>
      <c r="D713" s="269" t="s">
        <v>506</v>
      </c>
      <c r="E713" s="270" t="s">
        <v>1223</v>
      </c>
      <c r="F713" s="271" t="s">
        <v>1224</v>
      </c>
      <c r="G713" s="272" t="s">
        <v>379</v>
      </c>
      <c r="H713" s="273">
        <v>12.625</v>
      </c>
      <c r="I713" s="274"/>
      <c r="J713" s="275">
        <f>ROUND(I713*H713,2)</f>
        <v>0</v>
      </c>
      <c r="K713" s="271" t="s">
        <v>129</v>
      </c>
      <c r="L713" s="276"/>
      <c r="M713" s="277" t="s">
        <v>19</v>
      </c>
      <c r="N713" s="278" t="s">
        <v>41</v>
      </c>
      <c r="O713" s="86"/>
      <c r="P713" s="223">
        <f>O713*H713</f>
        <v>0</v>
      </c>
      <c r="Q713" s="223">
        <v>0.416</v>
      </c>
      <c r="R713" s="223">
        <f>Q713*H713</f>
        <v>5.252</v>
      </c>
      <c r="S713" s="223">
        <v>0</v>
      </c>
      <c r="T713" s="224">
        <f>S713*H713</f>
        <v>0</v>
      </c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R713" s="225" t="s">
        <v>173</v>
      </c>
      <c r="AT713" s="225" t="s">
        <v>506</v>
      </c>
      <c r="AU713" s="225" t="s">
        <v>79</v>
      </c>
      <c r="AY713" s="19" t="s">
        <v>122</v>
      </c>
      <c r="BE713" s="226">
        <f>IF(N713="základní",J713,0)</f>
        <v>0</v>
      </c>
      <c r="BF713" s="226">
        <f>IF(N713="snížená",J713,0)</f>
        <v>0</v>
      </c>
      <c r="BG713" s="226">
        <f>IF(N713="zákl. přenesená",J713,0)</f>
        <v>0</v>
      </c>
      <c r="BH713" s="226">
        <f>IF(N713="sníž. přenesená",J713,0)</f>
        <v>0</v>
      </c>
      <c r="BI713" s="226">
        <f>IF(N713="nulová",J713,0)</f>
        <v>0</v>
      </c>
      <c r="BJ713" s="19" t="s">
        <v>77</v>
      </c>
      <c r="BK713" s="226">
        <f>ROUND(I713*H713,2)</f>
        <v>0</v>
      </c>
      <c r="BL713" s="19" t="s">
        <v>147</v>
      </c>
      <c r="BM713" s="225" t="s">
        <v>1225</v>
      </c>
    </row>
    <row r="714" spans="1:47" s="2" customFormat="1" ht="12">
      <c r="A714" s="40"/>
      <c r="B714" s="41"/>
      <c r="C714" s="42"/>
      <c r="D714" s="227" t="s">
        <v>132</v>
      </c>
      <c r="E714" s="42"/>
      <c r="F714" s="228" t="s">
        <v>1224</v>
      </c>
      <c r="G714" s="42"/>
      <c r="H714" s="42"/>
      <c r="I714" s="229"/>
      <c r="J714" s="42"/>
      <c r="K714" s="42"/>
      <c r="L714" s="46"/>
      <c r="M714" s="230"/>
      <c r="N714" s="231"/>
      <c r="O714" s="86"/>
      <c r="P714" s="86"/>
      <c r="Q714" s="86"/>
      <c r="R714" s="86"/>
      <c r="S714" s="86"/>
      <c r="T714" s="87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T714" s="19" t="s">
        <v>132</v>
      </c>
      <c r="AU714" s="19" t="s">
        <v>79</v>
      </c>
    </row>
    <row r="715" spans="1:51" s="14" customFormat="1" ht="12">
      <c r="A715" s="14"/>
      <c r="B715" s="244"/>
      <c r="C715" s="245"/>
      <c r="D715" s="227" t="s">
        <v>135</v>
      </c>
      <c r="E715" s="245"/>
      <c r="F715" s="247" t="s">
        <v>1226</v>
      </c>
      <c r="G715" s="245"/>
      <c r="H715" s="248">
        <v>12.625</v>
      </c>
      <c r="I715" s="249"/>
      <c r="J715" s="245"/>
      <c r="K715" s="245"/>
      <c r="L715" s="250"/>
      <c r="M715" s="251"/>
      <c r="N715" s="252"/>
      <c r="O715" s="252"/>
      <c r="P715" s="252"/>
      <c r="Q715" s="252"/>
      <c r="R715" s="252"/>
      <c r="S715" s="252"/>
      <c r="T715" s="253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4" t="s">
        <v>135</v>
      </c>
      <c r="AU715" s="254" t="s">
        <v>79</v>
      </c>
      <c r="AV715" s="14" t="s">
        <v>79</v>
      </c>
      <c r="AW715" s="14" t="s">
        <v>4</v>
      </c>
      <c r="AX715" s="14" t="s">
        <v>77</v>
      </c>
      <c r="AY715" s="254" t="s">
        <v>122</v>
      </c>
    </row>
    <row r="716" spans="1:65" s="2" customFormat="1" ht="24.15" customHeight="1">
      <c r="A716" s="40"/>
      <c r="B716" s="41"/>
      <c r="C716" s="214" t="s">
        <v>1227</v>
      </c>
      <c r="D716" s="214" t="s">
        <v>125</v>
      </c>
      <c r="E716" s="215" t="s">
        <v>1228</v>
      </c>
      <c r="F716" s="216" t="s">
        <v>1229</v>
      </c>
      <c r="G716" s="217" t="s">
        <v>411</v>
      </c>
      <c r="H716" s="218">
        <v>10.314</v>
      </c>
      <c r="I716" s="219"/>
      <c r="J716" s="220">
        <f>ROUND(I716*H716,2)</f>
        <v>0</v>
      </c>
      <c r="K716" s="216" t="s">
        <v>129</v>
      </c>
      <c r="L716" s="46"/>
      <c r="M716" s="221" t="s">
        <v>19</v>
      </c>
      <c r="N716" s="222" t="s">
        <v>41</v>
      </c>
      <c r="O716" s="86"/>
      <c r="P716" s="223">
        <f>O716*H716</f>
        <v>0</v>
      </c>
      <c r="Q716" s="223">
        <v>2.3114</v>
      </c>
      <c r="R716" s="223">
        <f>Q716*H716</f>
        <v>23.8397796</v>
      </c>
      <c r="S716" s="223">
        <v>0</v>
      </c>
      <c r="T716" s="224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25" t="s">
        <v>147</v>
      </c>
      <c r="AT716" s="225" t="s">
        <v>125</v>
      </c>
      <c r="AU716" s="225" t="s">
        <v>79</v>
      </c>
      <c r="AY716" s="19" t="s">
        <v>122</v>
      </c>
      <c r="BE716" s="226">
        <f>IF(N716="základní",J716,0)</f>
        <v>0</v>
      </c>
      <c r="BF716" s="226">
        <f>IF(N716="snížená",J716,0)</f>
        <v>0</v>
      </c>
      <c r="BG716" s="226">
        <f>IF(N716="zákl. přenesená",J716,0)</f>
        <v>0</v>
      </c>
      <c r="BH716" s="226">
        <f>IF(N716="sníž. přenesená",J716,0)</f>
        <v>0</v>
      </c>
      <c r="BI716" s="226">
        <f>IF(N716="nulová",J716,0)</f>
        <v>0</v>
      </c>
      <c r="BJ716" s="19" t="s">
        <v>77</v>
      </c>
      <c r="BK716" s="226">
        <f>ROUND(I716*H716,2)</f>
        <v>0</v>
      </c>
      <c r="BL716" s="19" t="s">
        <v>147</v>
      </c>
      <c r="BM716" s="225" t="s">
        <v>1230</v>
      </c>
    </row>
    <row r="717" spans="1:47" s="2" customFormat="1" ht="12">
      <c r="A717" s="40"/>
      <c r="B717" s="41"/>
      <c r="C717" s="42"/>
      <c r="D717" s="227" t="s">
        <v>132</v>
      </c>
      <c r="E717" s="42"/>
      <c r="F717" s="228" t="s">
        <v>1231</v>
      </c>
      <c r="G717" s="42"/>
      <c r="H717" s="42"/>
      <c r="I717" s="229"/>
      <c r="J717" s="42"/>
      <c r="K717" s="42"/>
      <c r="L717" s="46"/>
      <c r="M717" s="230"/>
      <c r="N717" s="231"/>
      <c r="O717" s="86"/>
      <c r="P717" s="86"/>
      <c r="Q717" s="86"/>
      <c r="R717" s="86"/>
      <c r="S717" s="86"/>
      <c r="T717" s="87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T717" s="19" t="s">
        <v>132</v>
      </c>
      <c r="AU717" s="19" t="s">
        <v>79</v>
      </c>
    </row>
    <row r="718" spans="1:47" s="2" customFormat="1" ht="12">
      <c r="A718" s="40"/>
      <c r="B718" s="41"/>
      <c r="C718" s="42"/>
      <c r="D718" s="232" t="s">
        <v>133</v>
      </c>
      <c r="E718" s="42"/>
      <c r="F718" s="233" t="s">
        <v>1232</v>
      </c>
      <c r="G718" s="42"/>
      <c r="H718" s="42"/>
      <c r="I718" s="229"/>
      <c r="J718" s="42"/>
      <c r="K718" s="42"/>
      <c r="L718" s="46"/>
      <c r="M718" s="230"/>
      <c r="N718" s="231"/>
      <c r="O718" s="86"/>
      <c r="P718" s="86"/>
      <c r="Q718" s="86"/>
      <c r="R718" s="86"/>
      <c r="S718" s="86"/>
      <c r="T718" s="87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T718" s="19" t="s">
        <v>133</v>
      </c>
      <c r="AU718" s="19" t="s">
        <v>79</v>
      </c>
    </row>
    <row r="719" spans="1:51" s="13" customFormat="1" ht="12">
      <c r="A719" s="13"/>
      <c r="B719" s="234"/>
      <c r="C719" s="235"/>
      <c r="D719" s="227" t="s">
        <v>135</v>
      </c>
      <c r="E719" s="236" t="s">
        <v>19</v>
      </c>
      <c r="F719" s="237" t="s">
        <v>1233</v>
      </c>
      <c r="G719" s="235"/>
      <c r="H719" s="236" t="s">
        <v>19</v>
      </c>
      <c r="I719" s="238"/>
      <c r="J719" s="235"/>
      <c r="K719" s="235"/>
      <c r="L719" s="239"/>
      <c r="M719" s="240"/>
      <c r="N719" s="241"/>
      <c r="O719" s="241"/>
      <c r="P719" s="241"/>
      <c r="Q719" s="241"/>
      <c r="R719" s="241"/>
      <c r="S719" s="241"/>
      <c r="T719" s="242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3" t="s">
        <v>135</v>
      </c>
      <c r="AU719" s="243" t="s">
        <v>79</v>
      </c>
      <c r="AV719" s="13" t="s">
        <v>77</v>
      </c>
      <c r="AW719" s="13" t="s">
        <v>32</v>
      </c>
      <c r="AX719" s="13" t="s">
        <v>70</v>
      </c>
      <c r="AY719" s="243" t="s">
        <v>122</v>
      </c>
    </row>
    <row r="720" spans="1:51" s="13" customFormat="1" ht="12">
      <c r="A720" s="13"/>
      <c r="B720" s="234"/>
      <c r="C720" s="235"/>
      <c r="D720" s="227" t="s">
        <v>135</v>
      </c>
      <c r="E720" s="236" t="s">
        <v>19</v>
      </c>
      <c r="F720" s="237" t="s">
        <v>1234</v>
      </c>
      <c r="G720" s="235"/>
      <c r="H720" s="236" t="s">
        <v>19</v>
      </c>
      <c r="I720" s="238"/>
      <c r="J720" s="235"/>
      <c r="K720" s="235"/>
      <c r="L720" s="239"/>
      <c r="M720" s="240"/>
      <c r="N720" s="241"/>
      <c r="O720" s="241"/>
      <c r="P720" s="241"/>
      <c r="Q720" s="241"/>
      <c r="R720" s="241"/>
      <c r="S720" s="241"/>
      <c r="T720" s="242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3" t="s">
        <v>135</v>
      </c>
      <c r="AU720" s="243" t="s">
        <v>79</v>
      </c>
      <c r="AV720" s="13" t="s">
        <v>77</v>
      </c>
      <c r="AW720" s="13" t="s">
        <v>32</v>
      </c>
      <c r="AX720" s="13" t="s">
        <v>70</v>
      </c>
      <c r="AY720" s="243" t="s">
        <v>122</v>
      </c>
    </row>
    <row r="721" spans="1:51" s="14" customFormat="1" ht="12">
      <c r="A721" s="14"/>
      <c r="B721" s="244"/>
      <c r="C721" s="245"/>
      <c r="D721" s="227" t="s">
        <v>135</v>
      </c>
      <c r="E721" s="246" t="s">
        <v>19</v>
      </c>
      <c r="F721" s="247" t="s">
        <v>1235</v>
      </c>
      <c r="G721" s="245"/>
      <c r="H721" s="248">
        <v>10.314</v>
      </c>
      <c r="I721" s="249"/>
      <c r="J721" s="245"/>
      <c r="K721" s="245"/>
      <c r="L721" s="250"/>
      <c r="M721" s="251"/>
      <c r="N721" s="252"/>
      <c r="O721" s="252"/>
      <c r="P721" s="252"/>
      <c r="Q721" s="252"/>
      <c r="R721" s="252"/>
      <c r="S721" s="252"/>
      <c r="T721" s="253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4" t="s">
        <v>135</v>
      </c>
      <c r="AU721" s="254" t="s">
        <v>79</v>
      </c>
      <c r="AV721" s="14" t="s">
        <v>79</v>
      </c>
      <c r="AW721" s="14" t="s">
        <v>32</v>
      </c>
      <c r="AX721" s="14" t="s">
        <v>77</v>
      </c>
      <c r="AY721" s="254" t="s">
        <v>122</v>
      </c>
    </row>
    <row r="722" spans="1:65" s="2" customFormat="1" ht="24.15" customHeight="1">
      <c r="A722" s="40"/>
      <c r="B722" s="41"/>
      <c r="C722" s="214" t="s">
        <v>1236</v>
      </c>
      <c r="D722" s="214" t="s">
        <v>125</v>
      </c>
      <c r="E722" s="215" t="s">
        <v>1237</v>
      </c>
      <c r="F722" s="216" t="s">
        <v>1238</v>
      </c>
      <c r="G722" s="217" t="s">
        <v>379</v>
      </c>
      <c r="H722" s="218">
        <v>15.9</v>
      </c>
      <c r="I722" s="219"/>
      <c r="J722" s="220">
        <f>ROUND(I722*H722,2)</f>
        <v>0</v>
      </c>
      <c r="K722" s="216" t="s">
        <v>129</v>
      </c>
      <c r="L722" s="46"/>
      <c r="M722" s="221" t="s">
        <v>19</v>
      </c>
      <c r="N722" s="222" t="s">
        <v>41</v>
      </c>
      <c r="O722" s="86"/>
      <c r="P722" s="223">
        <f>O722*H722</f>
        <v>0</v>
      </c>
      <c r="Q722" s="223">
        <v>3E-05</v>
      </c>
      <c r="R722" s="223">
        <f>Q722*H722</f>
        <v>0.00047700000000000005</v>
      </c>
      <c r="S722" s="223">
        <v>0</v>
      </c>
      <c r="T722" s="224">
        <f>S722*H722</f>
        <v>0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25" t="s">
        <v>147</v>
      </c>
      <c r="AT722" s="225" t="s">
        <v>125</v>
      </c>
      <c r="AU722" s="225" t="s">
        <v>79</v>
      </c>
      <c r="AY722" s="19" t="s">
        <v>122</v>
      </c>
      <c r="BE722" s="226">
        <f>IF(N722="základní",J722,0)</f>
        <v>0</v>
      </c>
      <c r="BF722" s="226">
        <f>IF(N722="snížená",J722,0)</f>
        <v>0</v>
      </c>
      <c r="BG722" s="226">
        <f>IF(N722="zákl. přenesená",J722,0)</f>
        <v>0</v>
      </c>
      <c r="BH722" s="226">
        <f>IF(N722="sníž. přenesená",J722,0)</f>
        <v>0</v>
      </c>
      <c r="BI722" s="226">
        <f>IF(N722="nulová",J722,0)</f>
        <v>0</v>
      </c>
      <c r="BJ722" s="19" t="s">
        <v>77</v>
      </c>
      <c r="BK722" s="226">
        <f>ROUND(I722*H722,2)</f>
        <v>0</v>
      </c>
      <c r="BL722" s="19" t="s">
        <v>147</v>
      </c>
      <c r="BM722" s="225" t="s">
        <v>1239</v>
      </c>
    </row>
    <row r="723" spans="1:47" s="2" customFormat="1" ht="12">
      <c r="A723" s="40"/>
      <c r="B723" s="41"/>
      <c r="C723" s="42"/>
      <c r="D723" s="227" t="s">
        <v>132</v>
      </c>
      <c r="E723" s="42"/>
      <c r="F723" s="228" t="s">
        <v>1240</v>
      </c>
      <c r="G723" s="42"/>
      <c r="H723" s="42"/>
      <c r="I723" s="229"/>
      <c r="J723" s="42"/>
      <c r="K723" s="42"/>
      <c r="L723" s="46"/>
      <c r="M723" s="230"/>
      <c r="N723" s="231"/>
      <c r="O723" s="86"/>
      <c r="P723" s="86"/>
      <c r="Q723" s="86"/>
      <c r="R723" s="86"/>
      <c r="S723" s="86"/>
      <c r="T723" s="87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T723" s="19" t="s">
        <v>132</v>
      </c>
      <c r="AU723" s="19" t="s">
        <v>79</v>
      </c>
    </row>
    <row r="724" spans="1:47" s="2" customFormat="1" ht="12">
      <c r="A724" s="40"/>
      <c r="B724" s="41"/>
      <c r="C724" s="42"/>
      <c r="D724" s="232" t="s">
        <v>133</v>
      </c>
      <c r="E724" s="42"/>
      <c r="F724" s="233" t="s">
        <v>1241</v>
      </c>
      <c r="G724" s="42"/>
      <c r="H724" s="42"/>
      <c r="I724" s="229"/>
      <c r="J724" s="42"/>
      <c r="K724" s="42"/>
      <c r="L724" s="46"/>
      <c r="M724" s="230"/>
      <c r="N724" s="231"/>
      <c r="O724" s="86"/>
      <c r="P724" s="86"/>
      <c r="Q724" s="86"/>
      <c r="R724" s="86"/>
      <c r="S724" s="86"/>
      <c r="T724" s="87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T724" s="19" t="s">
        <v>133</v>
      </c>
      <c r="AU724" s="19" t="s">
        <v>79</v>
      </c>
    </row>
    <row r="725" spans="1:51" s="13" customFormat="1" ht="12">
      <c r="A725" s="13"/>
      <c r="B725" s="234"/>
      <c r="C725" s="235"/>
      <c r="D725" s="227" t="s">
        <v>135</v>
      </c>
      <c r="E725" s="236" t="s">
        <v>19</v>
      </c>
      <c r="F725" s="237" t="s">
        <v>1242</v>
      </c>
      <c r="G725" s="235"/>
      <c r="H725" s="236" t="s">
        <v>19</v>
      </c>
      <c r="I725" s="238"/>
      <c r="J725" s="235"/>
      <c r="K725" s="235"/>
      <c r="L725" s="239"/>
      <c r="M725" s="240"/>
      <c r="N725" s="241"/>
      <c r="O725" s="241"/>
      <c r="P725" s="241"/>
      <c r="Q725" s="241"/>
      <c r="R725" s="241"/>
      <c r="S725" s="241"/>
      <c r="T725" s="242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3" t="s">
        <v>135</v>
      </c>
      <c r="AU725" s="243" t="s">
        <v>79</v>
      </c>
      <c r="AV725" s="13" t="s">
        <v>77</v>
      </c>
      <c r="AW725" s="13" t="s">
        <v>32</v>
      </c>
      <c r="AX725" s="13" t="s">
        <v>70</v>
      </c>
      <c r="AY725" s="243" t="s">
        <v>122</v>
      </c>
    </row>
    <row r="726" spans="1:51" s="14" customFormat="1" ht="12">
      <c r="A726" s="14"/>
      <c r="B726" s="244"/>
      <c r="C726" s="245"/>
      <c r="D726" s="227" t="s">
        <v>135</v>
      </c>
      <c r="E726" s="246" t="s">
        <v>19</v>
      </c>
      <c r="F726" s="247" t="s">
        <v>1069</v>
      </c>
      <c r="G726" s="245"/>
      <c r="H726" s="248">
        <v>5.7</v>
      </c>
      <c r="I726" s="249"/>
      <c r="J726" s="245"/>
      <c r="K726" s="245"/>
      <c r="L726" s="250"/>
      <c r="M726" s="251"/>
      <c r="N726" s="252"/>
      <c r="O726" s="252"/>
      <c r="P726" s="252"/>
      <c r="Q726" s="252"/>
      <c r="R726" s="252"/>
      <c r="S726" s="252"/>
      <c r="T726" s="253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54" t="s">
        <v>135</v>
      </c>
      <c r="AU726" s="254" t="s">
        <v>79</v>
      </c>
      <c r="AV726" s="14" t="s">
        <v>79</v>
      </c>
      <c r="AW726" s="14" t="s">
        <v>32</v>
      </c>
      <c r="AX726" s="14" t="s">
        <v>70</v>
      </c>
      <c r="AY726" s="254" t="s">
        <v>122</v>
      </c>
    </row>
    <row r="727" spans="1:51" s="14" customFormat="1" ht="12">
      <c r="A727" s="14"/>
      <c r="B727" s="244"/>
      <c r="C727" s="245"/>
      <c r="D727" s="227" t="s">
        <v>135</v>
      </c>
      <c r="E727" s="246" t="s">
        <v>19</v>
      </c>
      <c r="F727" s="247" t="s">
        <v>1070</v>
      </c>
      <c r="G727" s="245"/>
      <c r="H727" s="248">
        <v>10.2</v>
      </c>
      <c r="I727" s="249"/>
      <c r="J727" s="245"/>
      <c r="K727" s="245"/>
      <c r="L727" s="250"/>
      <c r="M727" s="251"/>
      <c r="N727" s="252"/>
      <c r="O727" s="252"/>
      <c r="P727" s="252"/>
      <c r="Q727" s="252"/>
      <c r="R727" s="252"/>
      <c r="S727" s="252"/>
      <c r="T727" s="253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54" t="s">
        <v>135</v>
      </c>
      <c r="AU727" s="254" t="s">
        <v>79</v>
      </c>
      <c r="AV727" s="14" t="s">
        <v>79</v>
      </c>
      <c r="AW727" s="14" t="s">
        <v>32</v>
      </c>
      <c r="AX727" s="14" t="s">
        <v>70</v>
      </c>
      <c r="AY727" s="254" t="s">
        <v>122</v>
      </c>
    </row>
    <row r="728" spans="1:51" s="15" customFormat="1" ht="12">
      <c r="A728" s="15"/>
      <c r="B728" s="258"/>
      <c r="C728" s="259"/>
      <c r="D728" s="227" t="s">
        <v>135</v>
      </c>
      <c r="E728" s="260" t="s">
        <v>19</v>
      </c>
      <c r="F728" s="261" t="s">
        <v>247</v>
      </c>
      <c r="G728" s="259"/>
      <c r="H728" s="262">
        <v>15.9</v>
      </c>
      <c r="I728" s="263"/>
      <c r="J728" s="259"/>
      <c r="K728" s="259"/>
      <c r="L728" s="264"/>
      <c r="M728" s="265"/>
      <c r="N728" s="266"/>
      <c r="O728" s="266"/>
      <c r="P728" s="266"/>
      <c r="Q728" s="266"/>
      <c r="R728" s="266"/>
      <c r="S728" s="266"/>
      <c r="T728" s="267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T728" s="268" t="s">
        <v>135</v>
      </c>
      <c r="AU728" s="268" t="s">
        <v>79</v>
      </c>
      <c r="AV728" s="15" t="s">
        <v>147</v>
      </c>
      <c r="AW728" s="15" t="s">
        <v>32</v>
      </c>
      <c r="AX728" s="15" t="s">
        <v>77</v>
      </c>
      <c r="AY728" s="268" t="s">
        <v>122</v>
      </c>
    </row>
    <row r="729" spans="1:65" s="2" customFormat="1" ht="24.15" customHeight="1">
      <c r="A729" s="40"/>
      <c r="B729" s="41"/>
      <c r="C729" s="214" t="s">
        <v>1243</v>
      </c>
      <c r="D729" s="214" t="s">
        <v>125</v>
      </c>
      <c r="E729" s="215" t="s">
        <v>1244</v>
      </c>
      <c r="F729" s="216" t="s">
        <v>1245</v>
      </c>
      <c r="G729" s="217" t="s">
        <v>379</v>
      </c>
      <c r="H729" s="218">
        <v>10</v>
      </c>
      <c r="I729" s="219"/>
      <c r="J729" s="220">
        <f>ROUND(I729*H729,2)</f>
        <v>0</v>
      </c>
      <c r="K729" s="216" t="s">
        <v>129</v>
      </c>
      <c r="L729" s="46"/>
      <c r="M729" s="221" t="s">
        <v>19</v>
      </c>
      <c r="N729" s="222" t="s">
        <v>41</v>
      </c>
      <c r="O729" s="86"/>
      <c r="P729" s="223">
        <f>O729*H729</f>
        <v>0</v>
      </c>
      <c r="Q729" s="223">
        <v>0.16371</v>
      </c>
      <c r="R729" s="223">
        <f>Q729*H729</f>
        <v>1.6371</v>
      </c>
      <c r="S729" s="223">
        <v>0</v>
      </c>
      <c r="T729" s="224">
        <f>S729*H729</f>
        <v>0</v>
      </c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  <c r="AE729" s="40"/>
      <c r="AR729" s="225" t="s">
        <v>147</v>
      </c>
      <c r="AT729" s="225" t="s">
        <v>125</v>
      </c>
      <c r="AU729" s="225" t="s">
        <v>79</v>
      </c>
      <c r="AY729" s="19" t="s">
        <v>122</v>
      </c>
      <c r="BE729" s="226">
        <f>IF(N729="základní",J729,0)</f>
        <v>0</v>
      </c>
      <c r="BF729" s="226">
        <f>IF(N729="snížená",J729,0)</f>
        <v>0</v>
      </c>
      <c r="BG729" s="226">
        <f>IF(N729="zákl. přenesená",J729,0)</f>
        <v>0</v>
      </c>
      <c r="BH729" s="226">
        <f>IF(N729="sníž. přenesená",J729,0)</f>
        <v>0</v>
      </c>
      <c r="BI729" s="226">
        <f>IF(N729="nulová",J729,0)</f>
        <v>0</v>
      </c>
      <c r="BJ729" s="19" t="s">
        <v>77</v>
      </c>
      <c r="BK729" s="226">
        <f>ROUND(I729*H729,2)</f>
        <v>0</v>
      </c>
      <c r="BL729" s="19" t="s">
        <v>147</v>
      </c>
      <c r="BM729" s="225" t="s">
        <v>1246</v>
      </c>
    </row>
    <row r="730" spans="1:47" s="2" customFormat="1" ht="12">
      <c r="A730" s="40"/>
      <c r="B730" s="41"/>
      <c r="C730" s="42"/>
      <c r="D730" s="227" t="s">
        <v>132</v>
      </c>
      <c r="E730" s="42"/>
      <c r="F730" s="228" t="s">
        <v>1247</v>
      </c>
      <c r="G730" s="42"/>
      <c r="H730" s="42"/>
      <c r="I730" s="229"/>
      <c r="J730" s="42"/>
      <c r="K730" s="42"/>
      <c r="L730" s="46"/>
      <c r="M730" s="230"/>
      <c r="N730" s="231"/>
      <c r="O730" s="86"/>
      <c r="P730" s="86"/>
      <c r="Q730" s="86"/>
      <c r="R730" s="86"/>
      <c r="S730" s="86"/>
      <c r="T730" s="87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T730" s="19" t="s">
        <v>132</v>
      </c>
      <c r="AU730" s="19" t="s">
        <v>79</v>
      </c>
    </row>
    <row r="731" spans="1:47" s="2" customFormat="1" ht="12">
      <c r="A731" s="40"/>
      <c r="B731" s="41"/>
      <c r="C731" s="42"/>
      <c r="D731" s="232" t="s">
        <v>133</v>
      </c>
      <c r="E731" s="42"/>
      <c r="F731" s="233" t="s">
        <v>1248</v>
      </c>
      <c r="G731" s="42"/>
      <c r="H731" s="42"/>
      <c r="I731" s="229"/>
      <c r="J731" s="42"/>
      <c r="K731" s="42"/>
      <c r="L731" s="46"/>
      <c r="M731" s="230"/>
      <c r="N731" s="231"/>
      <c r="O731" s="86"/>
      <c r="P731" s="86"/>
      <c r="Q731" s="86"/>
      <c r="R731" s="86"/>
      <c r="S731" s="86"/>
      <c r="T731" s="87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T731" s="19" t="s">
        <v>133</v>
      </c>
      <c r="AU731" s="19" t="s">
        <v>79</v>
      </c>
    </row>
    <row r="732" spans="1:51" s="14" customFormat="1" ht="12">
      <c r="A732" s="14"/>
      <c r="B732" s="244"/>
      <c r="C732" s="245"/>
      <c r="D732" s="227" t="s">
        <v>135</v>
      </c>
      <c r="E732" s="246" t="s">
        <v>19</v>
      </c>
      <c r="F732" s="247" t="s">
        <v>1249</v>
      </c>
      <c r="G732" s="245"/>
      <c r="H732" s="248">
        <v>10</v>
      </c>
      <c r="I732" s="249"/>
      <c r="J732" s="245"/>
      <c r="K732" s="245"/>
      <c r="L732" s="250"/>
      <c r="M732" s="251"/>
      <c r="N732" s="252"/>
      <c r="O732" s="252"/>
      <c r="P732" s="252"/>
      <c r="Q732" s="252"/>
      <c r="R732" s="252"/>
      <c r="S732" s="252"/>
      <c r="T732" s="253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54" t="s">
        <v>135</v>
      </c>
      <c r="AU732" s="254" t="s">
        <v>79</v>
      </c>
      <c r="AV732" s="14" t="s">
        <v>79</v>
      </c>
      <c r="AW732" s="14" t="s">
        <v>32</v>
      </c>
      <c r="AX732" s="14" t="s">
        <v>77</v>
      </c>
      <c r="AY732" s="254" t="s">
        <v>122</v>
      </c>
    </row>
    <row r="733" spans="1:65" s="2" customFormat="1" ht="16.5" customHeight="1">
      <c r="A733" s="40"/>
      <c r="B733" s="41"/>
      <c r="C733" s="269" t="s">
        <v>1250</v>
      </c>
      <c r="D733" s="269" t="s">
        <v>506</v>
      </c>
      <c r="E733" s="270" t="s">
        <v>1251</v>
      </c>
      <c r="F733" s="271" t="s">
        <v>1252</v>
      </c>
      <c r="G733" s="272" t="s">
        <v>379</v>
      </c>
      <c r="H733" s="273">
        <v>10</v>
      </c>
      <c r="I733" s="274"/>
      <c r="J733" s="275">
        <f>ROUND(I733*H733,2)</f>
        <v>0</v>
      </c>
      <c r="K733" s="271" t="s">
        <v>129</v>
      </c>
      <c r="L733" s="276"/>
      <c r="M733" s="277" t="s">
        <v>19</v>
      </c>
      <c r="N733" s="278" t="s">
        <v>41</v>
      </c>
      <c r="O733" s="86"/>
      <c r="P733" s="223">
        <f>O733*H733</f>
        <v>0</v>
      </c>
      <c r="Q733" s="223">
        <v>0.134</v>
      </c>
      <c r="R733" s="223">
        <f>Q733*H733</f>
        <v>1.34</v>
      </c>
      <c r="S733" s="223">
        <v>0</v>
      </c>
      <c r="T733" s="224">
        <f>S733*H733</f>
        <v>0</v>
      </c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R733" s="225" t="s">
        <v>173</v>
      </c>
      <c r="AT733" s="225" t="s">
        <v>506</v>
      </c>
      <c r="AU733" s="225" t="s">
        <v>79</v>
      </c>
      <c r="AY733" s="19" t="s">
        <v>122</v>
      </c>
      <c r="BE733" s="226">
        <f>IF(N733="základní",J733,0)</f>
        <v>0</v>
      </c>
      <c r="BF733" s="226">
        <f>IF(N733="snížená",J733,0)</f>
        <v>0</v>
      </c>
      <c r="BG733" s="226">
        <f>IF(N733="zákl. přenesená",J733,0)</f>
        <v>0</v>
      </c>
      <c r="BH733" s="226">
        <f>IF(N733="sníž. přenesená",J733,0)</f>
        <v>0</v>
      </c>
      <c r="BI733" s="226">
        <f>IF(N733="nulová",J733,0)</f>
        <v>0</v>
      </c>
      <c r="BJ733" s="19" t="s">
        <v>77</v>
      </c>
      <c r="BK733" s="226">
        <f>ROUND(I733*H733,2)</f>
        <v>0</v>
      </c>
      <c r="BL733" s="19" t="s">
        <v>147</v>
      </c>
      <c r="BM733" s="225" t="s">
        <v>1253</v>
      </c>
    </row>
    <row r="734" spans="1:47" s="2" customFormat="1" ht="12">
      <c r="A734" s="40"/>
      <c r="B734" s="41"/>
      <c r="C734" s="42"/>
      <c r="D734" s="227" t="s">
        <v>132</v>
      </c>
      <c r="E734" s="42"/>
      <c r="F734" s="228" t="s">
        <v>1252</v>
      </c>
      <c r="G734" s="42"/>
      <c r="H734" s="42"/>
      <c r="I734" s="229"/>
      <c r="J734" s="42"/>
      <c r="K734" s="42"/>
      <c r="L734" s="46"/>
      <c r="M734" s="230"/>
      <c r="N734" s="231"/>
      <c r="O734" s="86"/>
      <c r="P734" s="86"/>
      <c r="Q734" s="86"/>
      <c r="R734" s="86"/>
      <c r="S734" s="86"/>
      <c r="T734" s="87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T734" s="19" t="s">
        <v>132</v>
      </c>
      <c r="AU734" s="19" t="s">
        <v>79</v>
      </c>
    </row>
    <row r="735" spans="1:65" s="2" customFormat="1" ht="24.15" customHeight="1">
      <c r="A735" s="40"/>
      <c r="B735" s="41"/>
      <c r="C735" s="214" t="s">
        <v>1254</v>
      </c>
      <c r="D735" s="214" t="s">
        <v>125</v>
      </c>
      <c r="E735" s="215" t="s">
        <v>1255</v>
      </c>
      <c r="F735" s="216" t="s">
        <v>1256</v>
      </c>
      <c r="G735" s="217" t="s">
        <v>181</v>
      </c>
      <c r="H735" s="218">
        <v>1</v>
      </c>
      <c r="I735" s="219"/>
      <c r="J735" s="220">
        <f>ROUND(I735*H735,2)</f>
        <v>0</v>
      </c>
      <c r="K735" s="216" t="s">
        <v>19</v>
      </c>
      <c r="L735" s="46"/>
      <c r="M735" s="221" t="s">
        <v>19</v>
      </c>
      <c r="N735" s="222" t="s">
        <v>41</v>
      </c>
      <c r="O735" s="86"/>
      <c r="P735" s="223">
        <f>O735*H735</f>
        <v>0</v>
      </c>
      <c r="Q735" s="223">
        <v>0</v>
      </c>
      <c r="R735" s="223">
        <f>Q735*H735</f>
        <v>0</v>
      </c>
      <c r="S735" s="223">
        <v>0</v>
      </c>
      <c r="T735" s="224">
        <f>S735*H735</f>
        <v>0</v>
      </c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R735" s="225" t="s">
        <v>147</v>
      </c>
      <c r="AT735" s="225" t="s">
        <v>125</v>
      </c>
      <c r="AU735" s="225" t="s">
        <v>79</v>
      </c>
      <c r="AY735" s="19" t="s">
        <v>122</v>
      </c>
      <c r="BE735" s="226">
        <f>IF(N735="základní",J735,0)</f>
        <v>0</v>
      </c>
      <c r="BF735" s="226">
        <f>IF(N735="snížená",J735,0)</f>
        <v>0</v>
      </c>
      <c r="BG735" s="226">
        <f>IF(N735="zákl. přenesená",J735,0)</f>
        <v>0</v>
      </c>
      <c r="BH735" s="226">
        <f>IF(N735="sníž. přenesená",J735,0)</f>
        <v>0</v>
      </c>
      <c r="BI735" s="226">
        <f>IF(N735="nulová",J735,0)</f>
        <v>0</v>
      </c>
      <c r="BJ735" s="19" t="s">
        <v>77</v>
      </c>
      <c r="BK735" s="226">
        <f>ROUND(I735*H735,2)</f>
        <v>0</v>
      </c>
      <c r="BL735" s="19" t="s">
        <v>147</v>
      </c>
      <c r="BM735" s="225" t="s">
        <v>1257</v>
      </c>
    </row>
    <row r="736" spans="1:47" s="2" customFormat="1" ht="12">
      <c r="A736" s="40"/>
      <c r="B736" s="41"/>
      <c r="C736" s="42"/>
      <c r="D736" s="227" t="s">
        <v>132</v>
      </c>
      <c r="E736" s="42"/>
      <c r="F736" s="228" t="s">
        <v>1256</v>
      </c>
      <c r="G736" s="42"/>
      <c r="H736" s="42"/>
      <c r="I736" s="229"/>
      <c r="J736" s="42"/>
      <c r="K736" s="42"/>
      <c r="L736" s="46"/>
      <c r="M736" s="230"/>
      <c r="N736" s="231"/>
      <c r="O736" s="86"/>
      <c r="P736" s="86"/>
      <c r="Q736" s="86"/>
      <c r="R736" s="86"/>
      <c r="S736" s="86"/>
      <c r="T736" s="87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T736" s="19" t="s">
        <v>132</v>
      </c>
      <c r="AU736" s="19" t="s">
        <v>79</v>
      </c>
    </row>
    <row r="737" spans="1:51" s="14" customFormat="1" ht="12">
      <c r="A737" s="14"/>
      <c r="B737" s="244"/>
      <c r="C737" s="245"/>
      <c r="D737" s="227" t="s">
        <v>135</v>
      </c>
      <c r="E737" s="246" t="s">
        <v>19</v>
      </c>
      <c r="F737" s="247" t="s">
        <v>1258</v>
      </c>
      <c r="G737" s="245"/>
      <c r="H737" s="248">
        <v>1</v>
      </c>
      <c r="I737" s="249"/>
      <c r="J737" s="245"/>
      <c r="K737" s="245"/>
      <c r="L737" s="250"/>
      <c r="M737" s="251"/>
      <c r="N737" s="252"/>
      <c r="O737" s="252"/>
      <c r="P737" s="252"/>
      <c r="Q737" s="252"/>
      <c r="R737" s="252"/>
      <c r="S737" s="252"/>
      <c r="T737" s="253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54" t="s">
        <v>135</v>
      </c>
      <c r="AU737" s="254" t="s">
        <v>79</v>
      </c>
      <c r="AV737" s="14" t="s">
        <v>79</v>
      </c>
      <c r="AW737" s="14" t="s">
        <v>32</v>
      </c>
      <c r="AX737" s="14" t="s">
        <v>77</v>
      </c>
      <c r="AY737" s="254" t="s">
        <v>122</v>
      </c>
    </row>
    <row r="738" spans="1:65" s="2" customFormat="1" ht="24.15" customHeight="1">
      <c r="A738" s="40"/>
      <c r="B738" s="41"/>
      <c r="C738" s="214" t="s">
        <v>1259</v>
      </c>
      <c r="D738" s="214" t="s">
        <v>125</v>
      </c>
      <c r="E738" s="215" t="s">
        <v>1260</v>
      </c>
      <c r="F738" s="216" t="s">
        <v>1261</v>
      </c>
      <c r="G738" s="217" t="s">
        <v>181</v>
      </c>
      <c r="H738" s="218">
        <v>1</v>
      </c>
      <c r="I738" s="219"/>
      <c r="J738" s="220">
        <f>ROUND(I738*H738,2)</f>
        <v>0</v>
      </c>
      <c r="K738" s="216" t="s">
        <v>129</v>
      </c>
      <c r="L738" s="46"/>
      <c r="M738" s="221" t="s">
        <v>19</v>
      </c>
      <c r="N738" s="222" t="s">
        <v>41</v>
      </c>
      <c r="O738" s="86"/>
      <c r="P738" s="223">
        <f>O738*H738</f>
        <v>0</v>
      </c>
      <c r="Q738" s="223">
        <v>0.00649</v>
      </c>
      <c r="R738" s="223">
        <f>Q738*H738</f>
        <v>0.00649</v>
      </c>
      <c r="S738" s="223">
        <v>0</v>
      </c>
      <c r="T738" s="224">
        <f>S738*H738</f>
        <v>0</v>
      </c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R738" s="225" t="s">
        <v>147</v>
      </c>
      <c r="AT738" s="225" t="s">
        <v>125</v>
      </c>
      <c r="AU738" s="225" t="s">
        <v>79</v>
      </c>
      <c r="AY738" s="19" t="s">
        <v>122</v>
      </c>
      <c r="BE738" s="226">
        <f>IF(N738="základní",J738,0)</f>
        <v>0</v>
      </c>
      <c r="BF738" s="226">
        <f>IF(N738="snížená",J738,0)</f>
        <v>0</v>
      </c>
      <c r="BG738" s="226">
        <f>IF(N738="zákl. přenesená",J738,0)</f>
        <v>0</v>
      </c>
      <c r="BH738" s="226">
        <f>IF(N738="sníž. přenesená",J738,0)</f>
        <v>0</v>
      </c>
      <c r="BI738" s="226">
        <f>IF(N738="nulová",J738,0)</f>
        <v>0</v>
      </c>
      <c r="BJ738" s="19" t="s">
        <v>77</v>
      </c>
      <c r="BK738" s="226">
        <f>ROUND(I738*H738,2)</f>
        <v>0</v>
      </c>
      <c r="BL738" s="19" t="s">
        <v>147</v>
      </c>
      <c r="BM738" s="225" t="s">
        <v>1262</v>
      </c>
    </row>
    <row r="739" spans="1:47" s="2" customFormat="1" ht="12">
      <c r="A739" s="40"/>
      <c r="B739" s="41"/>
      <c r="C739" s="42"/>
      <c r="D739" s="227" t="s">
        <v>132</v>
      </c>
      <c r="E739" s="42"/>
      <c r="F739" s="228" t="s">
        <v>1263</v>
      </c>
      <c r="G739" s="42"/>
      <c r="H739" s="42"/>
      <c r="I739" s="229"/>
      <c r="J739" s="42"/>
      <c r="K739" s="42"/>
      <c r="L739" s="46"/>
      <c r="M739" s="230"/>
      <c r="N739" s="231"/>
      <c r="O739" s="86"/>
      <c r="P739" s="86"/>
      <c r="Q739" s="86"/>
      <c r="R739" s="86"/>
      <c r="S739" s="86"/>
      <c r="T739" s="87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T739" s="19" t="s">
        <v>132</v>
      </c>
      <c r="AU739" s="19" t="s">
        <v>79</v>
      </c>
    </row>
    <row r="740" spans="1:47" s="2" customFormat="1" ht="12">
      <c r="A740" s="40"/>
      <c r="B740" s="41"/>
      <c r="C740" s="42"/>
      <c r="D740" s="232" t="s">
        <v>133</v>
      </c>
      <c r="E740" s="42"/>
      <c r="F740" s="233" t="s">
        <v>1264</v>
      </c>
      <c r="G740" s="42"/>
      <c r="H740" s="42"/>
      <c r="I740" s="229"/>
      <c r="J740" s="42"/>
      <c r="K740" s="42"/>
      <c r="L740" s="46"/>
      <c r="M740" s="230"/>
      <c r="N740" s="231"/>
      <c r="O740" s="86"/>
      <c r="P740" s="86"/>
      <c r="Q740" s="86"/>
      <c r="R740" s="86"/>
      <c r="S740" s="86"/>
      <c r="T740" s="87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T740" s="19" t="s">
        <v>133</v>
      </c>
      <c r="AU740" s="19" t="s">
        <v>79</v>
      </c>
    </row>
    <row r="741" spans="1:65" s="2" customFormat="1" ht="37.8" customHeight="1">
      <c r="A741" s="40"/>
      <c r="B741" s="41"/>
      <c r="C741" s="214" t="s">
        <v>1265</v>
      </c>
      <c r="D741" s="214" t="s">
        <v>125</v>
      </c>
      <c r="E741" s="215" t="s">
        <v>1266</v>
      </c>
      <c r="F741" s="216" t="s">
        <v>1267</v>
      </c>
      <c r="G741" s="217" t="s">
        <v>225</v>
      </c>
      <c r="H741" s="218">
        <v>90</v>
      </c>
      <c r="I741" s="219"/>
      <c r="J741" s="220">
        <f>ROUND(I741*H741,2)</f>
        <v>0</v>
      </c>
      <c r="K741" s="216" t="s">
        <v>129</v>
      </c>
      <c r="L741" s="46"/>
      <c r="M741" s="221" t="s">
        <v>19</v>
      </c>
      <c r="N741" s="222" t="s">
        <v>41</v>
      </c>
      <c r="O741" s="86"/>
      <c r="P741" s="223">
        <f>O741*H741</f>
        <v>0</v>
      </c>
      <c r="Q741" s="223">
        <v>0</v>
      </c>
      <c r="R741" s="223">
        <f>Q741*H741</f>
        <v>0</v>
      </c>
      <c r="S741" s="223">
        <v>0</v>
      </c>
      <c r="T741" s="224">
        <f>S741*H741</f>
        <v>0</v>
      </c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0"/>
      <c r="AR741" s="225" t="s">
        <v>147</v>
      </c>
      <c r="AT741" s="225" t="s">
        <v>125</v>
      </c>
      <c r="AU741" s="225" t="s">
        <v>79</v>
      </c>
      <c r="AY741" s="19" t="s">
        <v>122</v>
      </c>
      <c r="BE741" s="226">
        <f>IF(N741="základní",J741,0)</f>
        <v>0</v>
      </c>
      <c r="BF741" s="226">
        <f>IF(N741="snížená",J741,0)</f>
        <v>0</v>
      </c>
      <c r="BG741" s="226">
        <f>IF(N741="zákl. přenesená",J741,0)</f>
        <v>0</v>
      </c>
      <c r="BH741" s="226">
        <f>IF(N741="sníž. přenesená",J741,0)</f>
        <v>0</v>
      </c>
      <c r="BI741" s="226">
        <f>IF(N741="nulová",J741,0)</f>
        <v>0</v>
      </c>
      <c r="BJ741" s="19" t="s">
        <v>77</v>
      </c>
      <c r="BK741" s="226">
        <f>ROUND(I741*H741,2)</f>
        <v>0</v>
      </c>
      <c r="BL741" s="19" t="s">
        <v>147</v>
      </c>
      <c r="BM741" s="225" t="s">
        <v>1268</v>
      </c>
    </row>
    <row r="742" spans="1:47" s="2" customFormat="1" ht="12">
      <c r="A742" s="40"/>
      <c r="B742" s="41"/>
      <c r="C742" s="42"/>
      <c r="D742" s="227" t="s">
        <v>132</v>
      </c>
      <c r="E742" s="42"/>
      <c r="F742" s="228" t="s">
        <v>1269</v>
      </c>
      <c r="G742" s="42"/>
      <c r="H742" s="42"/>
      <c r="I742" s="229"/>
      <c r="J742" s="42"/>
      <c r="K742" s="42"/>
      <c r="L742" s="46"/>
      <c r="M742" s="230"/>
      <c r="N742" s="231"/>
      <c r="O742" s="86"/>
      <c r="P742" s="86"/>
      <c r="Q742" s="86"/>
      <c r="R742" s="86"/>
      <c r="S742" s="86"/>
      <c r="T742" s="87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  <c r="AE742" s="40"/>
      <c r="AT742" s="19" t="s">
        <v>132</v>
      </c>
      <c r="AU742" s="19" t="s">
        <v>79</v>
      </c>
    </row>
    <row r="743" spans="1:47" s="2" customFormat="1" ht="12">
      <c r="A743" s="40"/>
      <c r="B743" s="41"/>
      <c r="C743" s="42"/>
      <c r="D743" s="232" t="s">
        <v>133</v>
      </c>
      <c r="E743" s="42"/>
      <c r="F743" s="233" t="s">
        <v>1270</v>
      </c>
      <c r="G743" s="42"/>
      <c r="H743" s="42"/>
      <c r="I743" s="229"/>
      <c r="J743" s="42"/>
      <c r="K743" s="42"/>
      <c r="L743" s="46"/>
      <c r="M743" s="230"/>
      <c r="N743" s="231"/>
      <c r="O743" s="86"/>
      <c r="P743" s="86"/>
      <c r="Q743" s="86"/>
      <c r="R743" s="86"/>
      <c r="S743" s="86"/>
      <c r="T743" s="87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T743" s="19" t="s">
        <v>133</v>
      </c>
      <c r="AU743" s="19" t="s">
        <v>79</v>
      </c>
    </row>
    <row r="744" spans="1:51" s="14" customFormat="1" ht="12">
      <c r="A744" s="14"/>
      <c r="B744" s="244"/>
      <c r="C744" s="245"/>
      <c r="D744" s="227" t="s">
        <v>135</v>
      </c>
      <c r="E744" s="246" t="s">
        <v>19</v>
      </c>
      <c r="F744" s="247" t="s">
        <v>1271</v>
      </c>
      <c r="G744" s="245"/>
      <c r="H744" s="248">
        <v>27</v>
      </c>
      <c r="I744" s="249"/>
      <c r="J744" s="245"/>
      <c r="K744" s="245"/>
      <c r="L744" s="250"/>
      <c r="M744" s="251"/>
      <c r="N744" s="252"/>
      <c r="O744" s="252"/>
      <c r="P744" s="252"/>
      <c r="Q744" s="252"/>
      <c r="R744" s="252"/>
      <c r="S744" s="252"/>
      <c r="T744" s="253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54" t="s">
        <v>135</v>
      </c>
      <c r="AU744" s="254" t="s">
        <v>79</v>
      </c>
      <c r="AV744" s="14" t="s">
        <v>79</v>
      </c>
      <c r="AW744" s="14" t="s">
        <v>32</v>
      </c>
      <c r="AX744" s="14" t="s">
        <v>70</v>
      </c>
      <c r="AY744" s="254" t="s">
        <v>122</v>
      </c>
    </row>
    <row r="745" spans="1:51" s="14" customFormat="1" ht="12">
      <c r="A745" s="14"/>
      <c r="B745" s="244"/>
      <c r="C745" s="245"/>
      <c r="D745" s="227" t="s">
        <v>135</v>
      </c>
      <c r="E745" s="246" t="s">
        <v>19</v>
      </c>
      <c r="F745" s="247" t="s">
        <v>1272</v>
      </c>
      <c r="G745" s="245"/>
      <c r="H745" s="248">
        <v>63</v>
      </c>
      <c r="I745" s="249"/>
      <c r="J745" s="245"/>
      <c r="K745" s="245"/>
      <c r="L745" s="250"/>
      <c r="M745" s="251"/>
      <c r="N745" s="252"/>
      <c r="O745" s="252"/>
      <c r="P745" s="252"/>
      <c r="Q745" s="252"/>
      <c r="R745" s="252"/>
      <c r="S745" s="252"/>
      <c r="T745" s="253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T745" s="254" t="s">
        <v>135</v>
      </c>
      <c r="AU745" s="254" t="s">
        <v>79</v>
      </c>
      <c r="AV745" s="14" t="s">
        <v>79</v>
      </c>
      <c r="AW745" s="14" t="s">
        <v>32</v>
      </c>
      <c r="AX745" s="14" t="s">
        <v>70</v>
      </c>
      <c r="AY745" s="254" t="s">
        <v>122</v>
      </c>
    </row>
    <row r="746" spans="1:51" s="15" customFormat="1" ht="12">
      <c r="A746" s="15"/>
      <c r="B746" s="258"/>
      <c r="C746" s="259"/>
      <c r="D746" s="227" t="s">
        <v>135</v>
      </c>
      <c r="E746" s="260" t="s">
        <v>19</v>
      </c>
      <c r="F746" s="261" t="s">
        <v>247</v>
      </c>
      <c r="G746" s="259"/>
      <c r="H746" s="262">
        <v>90</v>
      </c>
      <c r="I746" s="263"/>
      <c r="J746" s="259"/>
      <c r="K746" s="259"/>
      <c r="L746" s="264"/>
      <c r="M746" s="265"/>
      <c r="N746" s="266"/>
      <c r="O746" s="266"/>
      <c r="P746" s="266"/>
      <c r="Q746" s="266"/>
      <c r="R746" s="266"/>
      <c r="S746" s="266"/>
      <c r="T746" s="267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T746" s="268" t="s">
        <v>135</v>
      </c>
      <c r="AU746" s="268" t="s">
        <v>79</v>
      </c>
      <c r="AV746" s="15" t="s">
        <v>147</v>
      </c>
      <c r="AW746" s="15" t="s">
        <v>32</v>
      </c>
      <c r="AX746" s="15" t="s">
        <v>77</v>
      </c>
      <c r="AY746" s="268" t="s">
        <v>122</v>
      </c>
    </row>
    <row r="747" spans="1:65" s="2" customFormat="1" ht="33" customHeight="1">
      <c r="A747" s="40"/>
      <c r="B747" s="41"/>
      <c r="C747" s="214" t="s">
        <v>1273</v>
      </c>
      <c r="D747" s="214" t="s">
        <v>125</v>
      </c>
      <c r="E747" s="215" t="s">
        <v>1274</v>
      </c>
      <c r="F747" s="216" t="s">
        <v>1275</v>
      </c>
      <c r="G747" s="217" t="s">
        <v>225</v>
      </c>
      <c r="H747" s="218">
        <v>2700</v>
      </c>
      <c r="I747" s="219"/>
      <c r="J747" s="220">
        <f>ROUND(I747*H747,2)</f>
        <v>0</v>
      </c>
      <c r="K747" s="216" t="s">
        <v>129</v>
      </c>
      <c r="L747" s="46"/>
      <c r="M747" s="221" t="s">
        <v>19</v>
      </c>
      <c r="N747" s="222" t="s">
        <v>41</v>
      </c>
      <c r="O747" s="86"/>
      <c r="P747" s="223">
        <f>O747*H747</f>
        <v>0</v>
      </c>
      <c r="Q747" s="223">
        <v>0</v>
      </c>
      <c r="R747" s="223">
        <f>Q747*H747</f>
        <v>0</v>
      </c>
      <c r="S747" s="223">
        <v>0</v>
      </c>
      <c r="T747" s="224">
        <f>S747*H747</f>
        <v>0</v>
      </c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R747" s="225" t="s">
        <v>147</v>
      </c>
      <c r="AT747" s="225" t="s">
        <v>125</v>
      </c>
      <c r="AU747" s="225" t="s">
        <v>79</v>
      </c>
      <c r="AY747" s="19" t="s">
        <v>122</v>
      </c>
      <c r="BE747" s="226">
        <f>IF(N747="základní",J747,0)</f>
        <v>0</v>
      </c>
      <c r="BF747" s="226">
        <f>IF(N747="snížená",J747,0)</f>
        <v>0</v>
      </c>
      <c r="BG747" s="226">
        <f>IF(N747="zákl. přenesená",J747,0)</f>
        <v>0</v>
      </c>
      <c r="BH747" s="226">
        <f>IF(N747="sníž. přenesená",J747,0)</f>
        <v>0</v>
      </c>
      <c r="BI747" s="226">
        <f>IF(N747="nulová",J747,0)</f>
        <v>0</v>
      </c>
      <c r="BJ747" s="19" t="s">
        <v>77</v>
      </c>
      <c r="BK747" s="226">
        <f>ROUND(I747*H747,2)</f>
        <v>0</v>
      </c>
      <c r="BL747" s="19" t="s">
        <v>147</v>
      </c>
      <c r="BM747" s="225" t="s">
        <v>1276</v>
      </c>
    </row>
    <row r="748" spans="1:47" s="2" customFormat="1" ht="12">
      <c r="A748" s="40"/>
      <c r="B748" s="41"/>
      <c r="C748" s="42"/>
      <c r="D748" s="227" t="s">
        <v>132</v>
      </c>
      <c r="E748" s="42"/>
      <c r="F748" s="228" t="s">
        <v>1277</v>
      </c>
      <c r="G748" s="42"/>
      <c r="H748" s="42"/>
      <c r="I748" s="229"/>
      <c r="J748" s="42"/>
      <c r="K748" s="42"/>
      <c r="L748" s="46"/>
      <c r="M748" s="230"/>
      <c r="N748" s="231"/>
      <c r="O748" s="86"/>
      <c r="P748" s="86"/>
      <c r="Q748" s="86"/>
      <c r="R748" s="86"/>
      <c r="S748" s="86"/>
      <c r="T748" s="87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T748" s="19" t="s">
        <v>132</v>
      </c>
      <c r="AU748" s="19" t="s">
        <v>79</v>
      </c>
    </row>
    <row r="749" spans="1:47" s="2" customFormat="1" ht="12">
      <c r="A749" s="40"/>
      <c r="B749" s="41"/>
      <c r="C749" s="42"/>
      <c r="D749" s="232" t="s">
        <v>133</v>
      </c>
      <c r="E749" s="42"/>
      <c r="F749" s="233" t="s">
        <v>1278</v>
      </c>
      <c r="G749" s="42"/>
      <c r="H749" s="42"/>
      <c r="I749" s="229"/>
      <c r="J749" s="42"/>
      <c r="K749" s="42"/>
      <c r="L749" s="46"/>
      <c r="M749" s="230"/>
      <c r="N749" s="231"/>
      <c r="O749" s="86"/>
      <c r="P749" s="86"/>
      <c r="Q749" s="86"/>
      <c r="R749" s="86"/>
      <c r="S749" s="86"/>
      <c r="T749" s="87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T749" s="19" t="s">
        <v>133</v>
      </c>
      <c r="AU749" s="19" t="s">
        <v>79</v>
      </c>
    </row>
    <row r="750" spans="1:51" s="13" customFormat="1" ht="12">
      <c r="A750" s="13"/>
      <c r="B750" s="234"/>
      <c r="C750" s="235"/>
      <c r="D750" s="227" t="s">
        <v>135</v>
      </c>
      <c r="E750" s="236" t="s">
        <v>19</v>
      </c>
      <c r="F750" s="237" t="s">
        <v>1279</v>
      </c>
      <c r="G750" s="235"/>
      <c r="H750" s="236" t="s">
        <v>19</v>
      </c>
      <c r="I750" s="238"/>
      <c r="J750" s="235"/>
      <c r="K750" s="235"/>
      <c r="L750" s="239"/>
      <c r="M750" s="240"/>
      <c r="N750" s="241"/>
      <c r="O750" s="241"/>
      <c r="P750" s="241"/>
      <c r="Q750" s="241"/>
      <c r="R750" s="241"/>
      <c r="S750" s="241"/>
      <c r="T750" s="242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43" t="s">
        <v>135</v>
      </c>
      <c r="AU750" s="243" t="s">
        <v>79</v>
      </c>
      <c r="AV750" s="13" t="s">
        <v>77</v>
      </c>
      <c r="AW750" s="13" t="s">
        <v>32</v>
      </c>
      <c r="AX750" s="13" t="s">
        <v>70</v>
      </c>
      <c r="AY750" s="243" t="s">
        <v>122</v>
      </c>
    </row>
    <row r="751" spans="1:51" s="14" customFormat="1" ht="12">
      <c r="A751" s="14"/>
      <c r="B751" s="244"/>
      <c r="C751" s="245"/>
      <c r="D751" s="227" t="s">
        <v>135</v>
      </c>
      <c r="E751" s="246" t="s">
        <v>19</v>
      </c>
      <c r="F751" s="247" t="s">
        <v>1280</v>
      </c>
      <c r="G751" s="245"/>
      <c r="H751" s="248">
        <v>2700</v>
      </c>
      <c r="I751" s="249"/>
      <c r="J751" s="245"/>
      <c r="K751" s="245"/>
      <c r="L751" s="250"/>
      <c r="M751" s="251"/>
      <c r="N751" s="252"/>
      <c r="O751" s="252"/>
      <c r="P751" s="252"/>
      <c r="Q751" s="252"/>
      <c r="R751" s="252"/>
      <c r="S751" s="252"/>
      <c r="T751" s="253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4" t="s">
        <v>135</v>
      </c>
      <c r="AU751" s="254" t="s">
        <v>79</v>
      </c>
      <c r="AV751" s="14" t="s">
        <v>79</v>
      </c>
      <c r="AW751" s="14" t="s">
        <v>32</v>
      </c>
      <c r="AX751" s="14" t="s">
        <v>77</v>
      </c>
      <c r="AY751" s="254" t="s">
        <v>122</v>
      </c>
    </row>
    <row r="752" spans="1:65" s="2" customFormat="1" ht="37.8" customHeight="1">
      <c r="A752" s="40"/>
      <c r="B752" s="41"/>
      <c r="C752" s="214" t="s">
        <v>1281</v>
      </c>
      <c r="D752" s="214" t="s">
        <v>125</v>
      </c>
      <c r="E752" s="215" t="s">
        <v>1282</v>
      </c>
      <c r="F752" s="216" t="s">
        <v>1283</v>
      </c>
      <c r="G752" s="217" t="s">
        <v>225</v>
      </c>
      <c r="H752" s="218">
        <v>90</v>
      </c>
      <c r="I752" s="219"/>
      <c r="J752" s="220">
        <f>ROUND(I752*H752,2)</f>
        <v>0</v>
      </c>
      <c r="K752" s="216" t="s">
        <v>129</v>
      </c>
      <c r="L752" s="46"/>
      <c r="M752" s="221" t="s">
        <v>19</v>
      </c>
      <c r="N752" s="222" t="s">
        <v>41</v>
      </c>
      <c r="O752" s="86"/>
      <c r="P752" s="223">
        <f>O752*H752</f>
        <v>0</v>
      </c>
      <c r="Q752" s="223">
        <v>0</v>
      </c>
      <c r="R752" s="223">
        <f>Q752*H752</f>
        <v>0</v>
      </c>
      <c r="S752" s="223">
        <v>0</v>
      </c>
      <c r="T752" s="224">
        <f>S752*H752</f>
        <v>0</v>
      </c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R752" s="225" t="s">
        <v>147</v>
      </c>
      <c r="AT752" s="225" t="s">
        <v>125</v>
      </c>
      <c r="AU752" s="225" t="s">
        <v>79</v>
      </c>
      <c r="AY752" s="19" t="s">
        <v>122</v>
      </c>
      <c r="BE752" s="226">
        <f>IF(N752="základní",J752,0)</f>
        <v>0</v>
      </c>
      <c r="BF752" s="226">
        <f>IF(N752="snížená",J752,0)</f>
        <v>0</v>
      </c>
      <c r="BG752" s="226">
        <f>IF(N752="zákl. přenesená",J752,0)</f>
        <v>0</v>
      </c>
      <c r="BH752" s="226">
        <f>IF(N752="sníž. přenesená",J752,0)</f>
        <v>0</v>
      </c>
      <c r="BI752" s="226">
        <f>IF(N752="nulová",J752,0)</f>
        <v>0</v>
      </c>
      <c r="BJ752" s="19" t="s">
        <v>77</v>
      </c>
      <c r="BK752" s="226">
        <f>ROUND(I752*H752,2)</f>
        <v>0</v>
      </c>
      <c r="BL752" s="19" t="s">
        <v>147</v>
      </c>
      <c r="BM752" s="225" t="s">
        <v>1284</v>
      </c>
    </row>
    <row r="753" spans="1:47" s="2" customFormat="1" ht="12">
      <c r="A753" s="40"/>
      <c r="B753" s="41"/>
      <c r="C753" s="42"/>
      <c r="D753" s="227" t="s">
        <v>132</v>
      </c>
      <c r="E753" s="42"/>
      <c r="F753" s="228" t="s">
        <v>1285</v>
      </c>
      <c r="G753" s="42"/>
      <c r="H753" s="42"/>
      <c r="I753" s="229"/>
      <c r="J753" s="42"/>
      <c r="K753" s="42"/>
      <c r="L753" s="46"/>
      <c r="M753" s="230"/>
      <c r="N753" s="231"/>
      <c r="O753" s="86"/>
      <c r="P753" s="86"/>
      <c r="Q753" s="86"/>
      <c r="R753" s="86"/>
      <c r="S753" s="86"/>
      <c r="T753" s="87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T753" s="19" t="s">
        <v>132</v>
      </c>
      <c r="AU753" s="19" t="s">
        <v>79</v>
      </c>
    </row>
    <row r="754" spans="1:47" s="2" customFormat="1" ht="12">
      <c r="A754" s="40"/>
      <c r="B754" s="41"/>
      <c r="C754" s="42"/>
      <c r="D754" s="232" t="s">
        <v>133</v>
      </c>
      <c r="E754" s="42"/>
      <c r="F754" s="233" t="s">
        <v>1286</v>
      </c>
      <c r="G754" s="42"/>
      <c r="H754" s="42"/>
      <c r="I754" s="229"/>
      <c r="J754" s="42"/>
      <c r="K754" s="42"/>
      <c r="L754" s="46"/>
      <c r="M754" s="230"/>
      <c r="N754" s="231"/>
      <c r="O754" s="86"/>
      <c r="P754" s="86"/>
      <c r="Q754" s="86"/>
      <c r="R754" s="86"/>
      <c r="S754" s="86"/>
      <c r="T754" s="87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T754" s="19" t="s">
        <v>133</v>
      </c>
      <c r="AU754" s="19" t="s">
        <v>79</v>
      </c>
    </row>
    <row r="755" spans="1:65" s="2" customFormat="1" ht="24.15" customHeight="1">
      <c r="A755" s="40"/>
      <c r="B755" s="41"/>
      <c r="C755" s="214" t="s">
        <v>1287</v>
      </c>
      <c r="D755" s="214" t="s">
        <v>125</v>
      </c>
      <c r="E755" s="215" t="s">
        <v>1288</v>
      </c>
      <c r="F755" s="216" t="s">
        <v>1289</v>
      </c>
      <c r="G755" s="217" t="s">
        <v>379</v>
      </c>
      <c r="H755" s="218">
        <v>32</v>
      </c>
      <c r="I755" s="219"/>
      <c r="J755" s="220">
        <f>ROUND(I755*H755,2)</f>
        <v>0</v>
      </c>
      <c r="K755" s="216" t="s">
        <v>129</v>
      </c>
      <c r="L755" s="46"/>
      <c r="M755" s="221" t="s">
        <v>19</v>
      </c>
      <c r="N755" s="222" t="s">
        <v>41</v>
      </c>
      <c r="O755" s="86"/>
      <c r="P755" s="223">
        <f>O755*H755</f>
        <v>0</v>
      </c>
      <c r="Q755" s="223">
        <v>0.0082</v>
      </c>
      <c r="R755" s="223">
        <f>Q755*H755</f>
        <v>0.2624</v>
      </c>
      <c r="S755" s="223">
        <v>0</v>
      </c>
      <c r="T755" s="224">
        <f>S755*H755</f>
        <v>0</v>
      </c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R755" s="225" t="s">
        <v>147</v>
      </c>
      <c r="AT755" s="225" t="s">
        <v>125</v>
      </c>
      <c r="AU755" s="225" t="s">
        <v>79</v>
      </c>
      <c r="AY755" s="19" t="s">
        <v>122</v>
      </c>
      <c r="BE755" s="226">
        <f>IF(N755="základní",J755,0)</f>
        <v>0</v>
      </c>
      <c r="BF755" s="226">
        <f>IF(N755="snížená",J755,0)</f>
        <v>0</v>
      </c>
      <c r="BG755" s="226">
        <f>IF(N755="zákl. přenesená",J755,0)</f>
        <v>0</v>
      </c>
      <c r="BH755" s="226">
        <f>IF(N755="sníž. přenesená",J755,0)</f>
        <v>0</v>
      </c>
      <c r="BI755" s="226">
        <f>IF(N755="nulová",J755,0)</f>
        <v>0</v>
      </c>
      <c r="BJ755" s="19" t="s">
        <v>77</v>
      </c>
      <c r="BK755" s="226">
        <f>ROUND(I755*H755,2)</f>
        <v>0</v>
      </c>
      <c r="BL755" s="19" t="s">
        <v>147</v>
      </c>
      <c r="BM755" s="225" t="s">
        <v>1290</v>
      </c>
    </row>
    <row r="756" spans="1:47" s="2" customFormat="1" ht="12">
      <c r="A756" s="40"/>
      <c r="B756" s="41"/>
      <c r="C756" s="42"/>
      <c r="D756" s="227" t="s">
        <v>132</v>
      </c>
      <c r="E756" s="42"/>
      <c r="F756" s="228" t="s">
        <v>1291</v>
      </c>
      <c r="G756" s="42"/>
      <c r="H756" s="42"/>
      <c r="I756" s="229"/>
      <c r="J756" s="42"/>
      <c r="K756" s="42"/>
      <c r="L756" s="46"/>
      <c r="M756" s="230"/>
      <c r="N756" s="231"/>
      <c r="O756" s="86"/>
      <c r="P756" s="86"/>
      <c r="Q756" s="86"/>
      <c r="R756" s="86"/>
      <c r="S756" s="86"/>
      <c r="T756" s="87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T756" s="19" t="s">
        <v>132</v>
      </c>
      <c r="AU756" s="19" t="s">
        <v>79</v>
      </c>
    </row>
    <row r="757" spans="1:47" s="2" customFormat="1" ht="12">
      <c r="A757" s="40"/>
      <c r="B757" s="41"/>
      <c r="C757" s="42"/>
      <c r="D757" s="232" t="s">
        <v>133</v>
      </c>
      <c r="E757" s="42"/>
      <c r="F757" s="233" t="s">
        <v>1292</v>
      </c>
      <c r="G757" s="42"/>
      <c r="H757" s="42"/>
      <c r="I757" s="229"/>
      <c r="J757" s="42"/>
      <c r="K757" s="42"/>
      <c r="L757" s="46"/>
      <c r="M757" s="230"/>
      <c r="N757" s="231"/>
      <c r="O757" s="86"/>
      <c r="P757" s="86"/>
      <c r="Q757" s="86"/>
      <c r="R757" s="86"/>
      <c r="S757" s="86"/>
      <c r="T757" s="87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T757" s="19" t="s">
        <v>133</v>
      </c>
      <c r="AU757" s="19" t="s">
        <v>79</v>
      </c>
    </row>
    <row r="758" spans="1:51" s="14" customFormat="1" ht="12">
      <c r="A758" s="14"/>
      <c r="B758" s="244"/>
      <c r="C758" s="245"/>
      <c r="D758" s="227" t="s">
        <v>135</v>
      </c>
      <c r="E758" s="246" t="s">
        <v>19</v>
      </c>
      <c r="F758" s="247" t="s">
        <v>1293</v>
      </c>
      <c r="G758" s="245"/>
      <c r="H758" s="248">
        <v>32</v>
      </c>
      <c r="I758" s="249"/>
      <c r="J758" s="245"/>
      <c r="K758" s="245"/>
      <c r="L758" s="250"/>
      <c r="M758" s="251"/>
      <c r="N758" s="252"/>
      <c r="O758" s="252"/>
      <c r="P758" s="252"/>
      <c r="Q758" s="252"/>
      <c r="R758" s="252"/>
      <c r="S758" s="252"/>
      <c r="T758" s="253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54" t="s">
        <v>135</v>
      </c>
      <c r="AU758" s="254" t="s">
        <v>79</v>
      </c>
      <c r="AV758" s="14" t="s">
        <v>79</v>
      </c>
      <c r="AW758" s="14" t="s">
        <v>32</v>
      </c>
      <c r="AX758" s="14" t="s">
        <v>77</v>
      </c>
      <c r="AY758" s="254" t="s">
        <v>122</v>
      </c>
    </row>
    <row r="759" spans="1:65" s="2" customFormat="1" ht="24.15" customHeight="1">
      <c r="A759" s="40"/>
      <c r="B759" s="41"/>
      <c r="C759" s="214" t="s">
        <v>1294</v>
      </c>
      <c r="D759" s="214" t="s">
        <v>125</v>
      </c>
      <c r="E759" s="215" t="s">
        <v>1295</v>
      </c>
      <c r="F759" s="216" t="s">
        <v>1296</v>
      </c>
      <c r="G759" s="217" t="s">
        <v>379</v>
      </c>
      <c r="H759" s="218">
        <v>32</v>
      </c>
      <c r="I759" s="219"/>
      <c r="J759" s="220">
        <f>ROUND(I759*H759,2)</f>
        <v>0</v>
      </c>
      <c r="K759" s="216" t="s">
        <v>129</v>
      </c>
      <c r="L759" s="46"/>
      <c r="M759" s="221" t="s">
        <v>19</v>
      </c>
      <c r="N759" s="222" t="s">
        <v>41</v>
      </c>
      <c r="O759" s="86"/>
      <c r="P759" s="223">
        <f>O759*H759</f>
        <v>0</v>
      </c>
      <c r="Q759" s="223">
        <v>0</v>
      </c>
      <c r="R759" s="223">
        <f>Q759*H759</f>
        <v>0</v>
      </c>
      <c r="S759" s="223">
        <v>0</v>
      </c>
      <c r="T759" s="224">
        <f>S759*H759</f>
        <v>0</v>
      </c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R759" s="225" t="s">
        <v>147</v>
      </c>
      <c r="AT759" s="225" t="s">
        <v>125</v>
      </c>
      <c r="AU759" s="225" t="s">
        <v>79</v>
      </c>
      <c r="AY759" s="19" t="s">
        <v>122</v>
      </c>
      <c r="BE759" s="226">
        <f>IF(N759="základní",J759,0)</f>
        <v>0</v>
      </c>
      <c r="BF759" s="226">
        <f>IF(N759="snížená",J759,0)</f>
        <v>0</v>
      </c>
      <c r="BG759" s="226">
        <f>IF(N759="zákl. přenesená",J759,0)</f>
        <v>0</v>
      </c>
      <c r="BH759" s="226">
        <f>IF(N759="sníž. přenesená",J759,0)</f>
        <v>0</v>
      </c>
      <c r="BI759" s="226">
        <f>IF(N759="nulová",J759,0)</f>
        <v>0</v>
      </c>
      <c r="BJ759" s="19" t="s">
        <v>77</v>
      </c>
      <c r="BK759" s="226">
        <f>ROUND(I759*H759,2)</f>
        <v>0</v>
      </c>
      <c r="BL759" s="19" t="s">
        <v>147</v>
      </c>
      <c r="BM759" s="225" t="s">
        <v>1297</v>
      </c>
    </row>
    <row r="760" spans="1:47" s="2" customFormat="1" ht="12">
      <c r="A760" s="40"/>
      <c r="B760" s="41"/>
      <c r="C760" s="42"/>
      <c r="D760" s="227" t="s">
        <v>132</v>
      </c>
      <c r="E760" s="42"/>
      <c r="F760" s="228" t="s">
        <v>1298</v>
      </c>
      <c r="G760" s="42"/>
      <c r="H760" s="42"/>
      <c r="I760" s="229"/>
      <c r="J760" s="42"/>
      <c r="K760" s="42"/>
      <c r="L760" s="46"/>
      <c r="M760" s="230"/>
      <c r="N760" s="231"/>
      <c r="O760" s="86"/>
      <c r="P760" s="86"/>
      <c r="Q760" s="86"/>
      <c r="R760" s="86"/>
      <c r="S760" s="86"/>
      <c r="T760" s="87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T760" s="19" t="s">
        <v>132</v>
      </c>
      <c r="AU760" s="19" t="s">
        <v>79</v>
      </c>
    </row>
    <row r="761" spans="1:47" s="2" customFormat="1" ht="12">
      <c r="A761" s="40"/>
      <c r="B761" s="41"/>
      <c r="C761" s="42"/>
      <c r="D761" s="232" t="s">
        <v>133</v>
      </c>
      <c r="E761" s="42"/>
      <c r="F761" s="233" t="s">
        <v>1299</v>
      </c>
      <c r="G761" s="42"/>
      <c r="H761" s="42"/>
      <c r="I761" s="229"/>
      <c r="J761" s="42"/>
      <c r="K761" s="42"/>
      <c r="L761" s="46"/>
      <c r="M761" s="230"/>
      <c r="N761" s="231"/>
      <c r="O761" s="86"/>
      <c r="P761" s="86"/>
      <c r="Q761" s="86"/>
      <c r="R761" s="86"/>
      <c r="S761" s="86"/>
      <c r="T761" s="87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T761" s="19" t="s">
        <v>133</v>
      </c>
      <c r="AU761" s="19" t="s">
        <v>79</v>
      </c>
    </row>
    <row r="762" spans="1:65" s="2" customFormat="1" ht="24.15" customHeight="1">
      <c r="A762" s="40"/>
      <c r="B762" s="41"/>
      <c r="C762" s="214" t="s">
        <v>1300</v>
      </c>
      <c r="D762" s="214" t="s">
        <v>125</v>
      </c>
      <c r="E762" s="215" t="s">
        <v>1301</v>
      </c>
      <c r="F762" s="216" t="s">
        <v>1302</v>
      </c>
      <c r="G762" s="217" t="s">
        <v>411</v>
      </c>
      <c r="H762" s="218">
        <v>134.4</v>
      </c>
      <c r="I762" s="219"/>
      <c r="J762" s="220">
        <f>ROUND(I762*H762,2)</f>
        <v>0</v>
      </c>
      <c r="K762" s="216" t="s">
        <v>129</v>
      </c>
      <c r="L762" s="46"/>
      <c r="M762" s="221" t="s">
        <v>19</v>
      </c>
      <c r="N762" s="222" t="s">
        <v>41</v>
      </c>
      <c r="O762" s="86"/>
      <c r="P762" s="223">
        <f>O762*H762</f>
        <v>0</v>
      </c>
      <c r="Q762" s="223">
        <v>0.00088</v>
      </c>
      <c r="R762" s="223">
        <f>Q762*H762</f>
        <v>0.11827200000000002</v>
      </c>
      <c r="S762" s="223">
        <v>0</v>
      </c>
      <c r="T762" s="224">
        <f>S762*H762</f>
        <v>0</v>
      </c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R762" s="225" t="s">
        <v>147</v>
      </c>
      <c r="AT762" s="225" t="s">
        <v>125</v>
      </c>
      <c r="AU762" s="225" t="s">
        <v>79</v>
      </c>
      <c r="AY762" s="19" t="s">
        <v>122</v>
      </c>
      <c r="BE762" s="226">
        <f>IF(N762="základní",J762,0)</f>
        <v>0</v>
      </c>
      <c r="BF762" s="226">
        <f>IF(N762="snížená",J762,0)</f>
        <v>0</v>
      </c>
      <c r="BG762" s="226">
        <f>IF(N762="zákl. přenesená",J762,0)</f>
        <v>0</v>
      </c>
      <c r="BH762" s="226">
        <f>IF(N762="sníž. přenesená",J762,0)</f>
        <v>0</v>
      </c>
      <c r="BI762" s="226">
        <f>IF(N762="nulová",J762,0)</f>
        <v>0</v>
      </c>
      <c r="BJ762" s="19" t="s">
        <v>77</v>
      </c>
      <c r="BK762" s="226">
        <f>ROUND(I762*H762,2)</f>
        <v>0</v>
      </c>
      <c r="BL762" s="19" t="s">
        <v>147</v>
      </c>
      <c r="BM762" s="225" t="s">
        <v>1303</v>
      </c>
    </row>
    <row r="763" spans="1:47" s="2" customFormat="1" ht="12">
      <c r="A763" s="40"/>
      <c r="B763" s="41"/>
      <c r="C763" s="42"/>
      <c r="D763" s="227" t="s">
        <v>132</v>
      </c>
      <c r="E763" s="42"/>
      <c r="F763" s="228" t="s">
        <v>1304</v>
      </c>
      <c r="G763" s="42"/>
      <c r="H763" s="42"/>
      <c r="I763" s="229"/>
      <c r="J763" s="42"/>
      <c r="K763" s="42"/>
      <c r="L763" s="46"/>
      <c r="M763" s="230"/>
      <c r="N763" s="231"/>
      <c r="O763" s="86"/>
      <c r="P763" s="86"/>
      <c r="Q763" s="86"/>
      <c r="R763" s="86"/>
      <c r="S763" s="86"/>
      <c r="T763" s="87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T763" s="19" t="s">
        <v>132</v>
      </c>
      <c r="AU763" s="19" t="s">
        <v>79</v>
      </c>
    </row>
    <row r="764" spans="1:47" s="2" customFormat="1" ht="12">
      <c r="A764" s="40"/>
      <c r="B764" s="41"/>
      <c r="C764" s="42"/>
      <c r="D764" s="232" t="s">
        <v>133</v>
      </c>
      <c r="E764" s="42"/>
      <c r="F764" s="233" t="s">
        <v>1305</v>
      </c>
      <c r="G764" s="42"/>
      <c r="H764" s="42"/>
      <c r="I764" s="229"/>
      <c r="J764" s="42"/>
      <c r="K764" s="42"/>
      <c r="L764" s="46"/>
      <c r="M764" s="230"/>
      <c r="N764" s="231"/>
      <c r="O764" s="86"/>
      <c r="P764" s="86"/>
      <c r="Q764" s="86"/>
      <c r="R764" s="86"/>
      <c r="S764" s="86"/>
      <c r="T764" s="87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T764" s="19" t="s">
        <v>133</v>
      </c>
      <c r="AU764" s="19" t="s">
        <v>79</v>
      </c>
    </row>
    <row r="765" spans="1:51" s="14" customFormat="1" ht="12">
      <c r="A765" s="14"/>
      <c r="B765" s="244"/>
      <c r="C765" s="245"/>
      <c r="D765" s="227" t="s">
        <v>135</v>
      </c>
      <c r="E765" s="246" t="s">
        <v>19</v>
      </c>
      <c r="F765" s="247" t="s">
        <v>1306</v>
      </c>
      <c r="G765" s="245"/>
      <c r="H765" s="248">
        <v>134.4</v>
      </c>
      <c r="I765" s="249"/>
      <c r="J765" s="245"/>
      <c r="K765" s="245"/>
      <c r="L765" s="250"/>
      <c r="M765" s="251"/>
      <c r="N765" s="252"/>
      <c r="O765" s="252"/>
      <c r="P765" s="252"/>
      <c r="Q765" s="252"/>
      <c r="R765" s="252"/>
      <c r="S765" s="252"/>
      <c r="T765" s="253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54" t="s">
        <v>135</v>
      </c>
      <c r="AU765" s="254" t="s">
        <v>79</v>
      </c>
      <c r="AV765" s="14" t="s">
        <v>79</v>
      </c>
      <c r="AW765" s="14" t="s">
        <v>32</v>
      </c>
      <c r="AX765" s="14" t="s">
        <v>77</v>
      </c>
      <c r="AY765" s="254" t="s">
        <v>122</v>
      </c>
    </row>
    <row r="766" spans="1:65" s="2" customFormat="1" ht="24.15" customHeight="1">
      <c r="A766" s="40"/>
      <c r="B766" s="41"/>
      <c r="C766" s="214" t="s">
        <v>1307</v>
      </c>
      <c r="D766" s="214" t="s">
        <v>125</v>
      </c>
      <c r="E766" s="215" t="s">
        <v>1308</v>
      </c>
      <c r="F766" s="216" t="s">
        <v>1309</v>
      </c>
      <c r="G766" s="217" t="s">
        <v>411</v>
      </c>
      <c r="H766" s="218">
        <v>134.4</v>
      </c>
      <c r="I766" s="219"/>
      <c r="J766" s="220">
        <f>ROUND(I766*H766,2)</f>
        <v>0</v>
      </c>
      <c r="K766" s="216" t="s">
        <v>129</v>
      </c>
      <c r="L766" s="46"/>
      <c r="M766" s="221" t="s">
        <v>19</v>
      </c>
      <c r="N766" s="222" t="s">
        <v>41</v>
      </c>
      <c r="O766" s="86"/>
      <c r="P766" s="223">
        <f>O766*H766</f>
        <v>0</v>
      </c>
      <c r="Q766" s="223">
        <v>0</v>
      </c>
      <c r="R766" s="223">
        <f>Q766*H766</f>
        <v>0</v>
      </c>
      <c r="S766" s="223">
        <v>0</v>
      </c>
      <c r="T766" s="224">
        <f>S766*H766</f>
        <v>0</v>
      </c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R766" s="225" t="s">
        <v>147</v>
      </c>
      <c r="AT766" s="225" t="s">
        <v>125</v>
      </c>
      <c r="AU766" s="225" t="s">
        <v>79</v>
      </c>
      <c r="AY766" s="19" t="s">
        <v>122</v>
      </c>
      <c r="BE766" s="226">
        <f>IF(N766="základní",J766,0)</f>
        <v>0</v>
      </c>
      <c r="BF766" s="226">
        <f>IF(N766="snížená",J766,0)</f>
        <v>0</v>
      </c>
      <c r="BG766" s="226">
        <f>IF(N766="zákl. přenesená",J766,0)</f>
        <v>0</v>
      </c>
      <c r="BH766" s="226">
        <f>IF(N766="sníž. přenesená",J766,0)</f>
        <v>0</v>
      </c>
      <c r="BI766" s="226">
        <f>IF(N766="nulová",J766,0)</f>
        <v>0</v>
      </c>
      <c r="BJ766" s="19" t="s">
        <v>77</v>
      </c>
      <c r="BK766" s="226">
        <f>ROUND(I766*H766,2)</f>
        <v>0</v>
      </c>
      <c r="BL766" s="19" t="s">
        <v>147</v>
      </c>
      <c r="BM766" s="225" t="s">
        <v>1310</v>
      </c>
    </row>
    <row r="767" spans="1:47" s="2" customFormat="1" ht="12">
      <c r="A767" s="40"/>
      <c r="B767" s="41"/>
      <c r="C767" s="42"/>
      <c r="D767" s="227" t="s">
        <v>132</v>
      </c>
      <c r="E767" s="42"/>
      <c r="F767" s="228" t="s">
        <v>1311</v>
      </c>
      <c r="G767" s="42"/>
      <c r="H767" s="42"/>
      <c r="I767" s="229"/>
      <c r="J767" s="42"/>
      <c r="K767" s="42"/>
      <c r="L767" s="46"/>
      <c r="M767" s="230"/>
      <c r="N767" s="231"/>
      <c r="O767" s="86"/>
      <c r="P767" s="86"/>
      <c r="Q767" s="86"/>
      <c r="R767" s="86"/>
      <c r="S767" s="86"/>
      <c r="T767" s="87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T767" s="19" t="s">
        <v>132</v>
      </c>
      <c r="AU767" s="19" t="s">
        <v>79</v>
      </c>
    </row>
    <row r="768" spans="1:47" s="2" customFormat="1" ht="12">
      <c r="A768" s="40"/>
      <c r="B768" s="41"/>
      <c r="C768" s="42"/>
      <c r="D768" s="232" t="s">
        <v>133</v>
      </c>
      <c r="E768" s="42"/>
      <c r="F768" s="233" t="s">
        <v>1312</v>
      </c>
      <c r="G768" s="42"/>
      <c r="H768" s="42"/>
      <c r="I768" s="229"/>
      <c r="J768" s="42"/>
      <c r="K768" s="42"/>
      <c r="L768" s="46"/>
      <c r="M768" s="230"/>
      <c r="N768" s="231"/>
      <c r="O768" s="86"/>
      <c r="P768" s="86"/>
      <c r="Q768" s="86"/>
      <c r="R768" s="86"/>
      <c r="S768" s="86"/>
      <c r="T768" s="87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T768" s="19" t="s">
        <v>133</v>
      </c>
      <c r="AU768" s="19" t="s">
        <v>79</v>
      </c>
    </row>
    <row r="769" spans="1:65" s="2" customFormat="1" ht="24.15" customHeight="1">
      <c r="A769" s="40"/>
      <c r="B769" s="41"/>
      <c r="C769" s="214" t="s">
        <v>1313</v>
      </c>
      <c r="D769" s="214" t="s">
        <v>125</v>
      </c>
      <c r="E769" s="215" t="s">
        <v>1314</v>
      </c>
      <c r="F769" s="216" t="s">
        <v>1315</v>
      </c>
      <c r="G769" s="217" t="s">
        <v>411</v>
      </c>
      <c r="H769" s="218">
        <v>134.4</v>
      </c>
      <c r="I769" s="219"/>
      <c r="J769" s="220">
        <f>ROUND(I769*H769,2)</f>
        <v>0</v>
      </c>
      <c r="K769" s="216" t="s">
        <v>129</v>
      </c>
      <c r="L769" s="46"/>
      <c r="M769" s="221" t="s">
        <v>19</v>
      </c>
      <c r="N769" s="222" t="s">
        <v>41</v>
      </c>
      <c r="O769" s="86"/>
      <c r="P769" s="223">
        <f>O769*H769</f>
        <v>0</v>
      </c>
      <c r="Q769" s="223">
        <v>0</v>
      </c>
      <c r="R769" s="223">
        <f>Q769*H769</f>
        <v>0</v>
      </c>
      <c r="S769" s="223">
        <v>0</v>
      </c>
      <c r="T769" s="224">
        <f>S769*H769</f>
        <v>0</v>
      </c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R769" s="225" t="s">
        <v>147</v>
      </c>
      <c r="AT769" s="225" t="s">
        <v>125</v>
      </c>
      <c r="AU769" s="225" t="s">
        <v>79</v>
      </c>
      <c r="AY769" s="19" t="s">
        <v>122</v>
      </c>
      <c r="BE769" s="226">
        <f>IF(N769="základní",J769,0)</f>
        <v>0</v>
      </c>
      <c r="BF769" s="226">
        <f>IF(N769="snížená",J769,0)</f>
        <v>0</v>
      </c>
      <c r="BG769" s="226">
        <f>IF(N769="zákl. přenesená",J769,0)</f>
        <v>0</v>
      </c>
      <c r="BH769" s="226">
        <f>IF(N769="sníž. přenesená",J769,0)</f>
        <v>0</v>
      </c>
      <c r="BI769" s="226">
        <f>IF(N769="nulová",J769,0)</f>
        <v>0</v>
      </c>
      <c r="BJ769" s="19" t="s">
        <v>77</v>
      </c>
      <c r="BK769" s="226">
        <f>ROUND(I769*H769,2)</f>
        <v>0</v>
      </c>
      <c r="BL769" s="19" t="s">
        <v>147</v>
      </c>
      <c r="BM769" s="225" t="s">
        <v>1316</v>
      </c>
    </row>
    <row r="770" spans="1:47" s="2" customFormat="1" ht="12">
      <c r="A770" s="40"/>
      <c r="B770" s="41"/>
      <c r="C770" s="42"/>
      <c r="D770" s="227" t="s">
        <v>132</v>
      </c>
      <c r="E770" s="42"/>
      <c r="F770" s="228" t="s">
        <v>1317</v>
      </c>
      <c r="G770" s="42"/>
      <c r="H770" s="42"/>
      <c r="I770" s="229"/>
      <c r="J770" s="42"/>
      <c r="K770" s="42"/>
      <c r="L770" s="46"/>
      <c r="M770" s="230"/>
      <c r="N770" s="231"/>
      <c r="O770" s="86"/>
      <c r="P770" s="86"/>
      <c r="Q770" s="86"/>
      <c r="R770" s="86"/>
      <c r="S770" s="86"/>
      <c r="T770" s="87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T770" s="19" t="s">
        <v>132</v>
      </c>
      <c r="AU770" s="19" t="s">
        <v>79</v>
      </c>
    </row>
    <row r="771" spans="1:47" s="2" customFormat="1" ht="12">
      <c r="A771" s="40"/>
      <c r="B771" s="41"/>
      <c r="C771" s="42"/>
      <c r="D771" s="232" t="s">
        <v>133</v>
      </c>
      <c r="E771" s="42"/>
      <c r="F771" s="233" t="s">
        <v>1318</v>
      </c>
      <c r="G771" s="42"/>
      <c r="H771" s="42"/>
      <c r="I771" s="229"/>
      <c r="J771" s="42"/>
      <c r="K771" s="42"/>
      <c r="L771" s="46"/>
      <c r="M771" s="230"/>
      <c r="N771" s="231"/>
      <c r="O771" s="86"/>
      <c r="P771" s="86"/>
      <c r="Q771" s="86"/>
      <c r="R771" s="86"/>
      <c r="S771" s="86"/>
      <c r="T771" s="87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T771" s="19" t="s">
        <v>133</v>
      </c>
      <c r="AU771" s="19" t="s">
        <v>79</v>
      </c>
    </row>
    <row r="772" spans="1:51" s="14" customFormat="1" ht="12">
      <c r="A772" s="14"/>
      <c r="B772" s="244"/>
      <c r="C772" s="245"/>
      <c r="D772" s="227" t="s">
        <v>135</v>
      </c>
      <c r="E772" s="246" t="s">
        <v>19</v>
      </c>
      <c r="F772" s="247" t="s">
        <v>1319</v>
      </c>
      <c r="G772" s="245"/>
      <c r="H772" s="248">
        <v>134.4</v>
      </c>
      <c r="I772" s="249"/>
      <c r="J772" s="245"/>
      <c r="K772" s="245"/>
      <c r="L772" s="250"/>
      <c r="M772" s="251"/>
      <c r="N772" s="252"/>
      <c r="O772" s="252"/>
      <c r="P772" s="252"/>
      <c r="Q772" s="252"/>
      <c r="R772" s="252"/>
      <c r="S772" s="252"/>
      <c r="T772" s="253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54" t="s">
        <v>135</v>
      </c>
      <c r="AU772" s="254" t="s">
        <v>79</v>
      </c>
      <c r="AV772" s="14" t="s">
        <v>79</v>
      </c>
      <c r="AW772" s="14" t="s">
        <v>32</v>
      </c>
      <c r="AX772" s="14" t="s">
        <v>77</v>
      </c>
      <c r="AY772" s="254" t="s">
        <v>122</v>
      </c>
    </row>
    <row r="773" spans="1:65" s="2" customFormat="1" ht="16.5" customHeight="1">
      <c r="A773" s="40"/>
      <c r="B773" s="41"/>
      <c r="C773" s="214" t="s">
        <v>1320</v>
      </c>
      <c r="D773" s="214" t="s">
        <v>125</v>
      </c>
      <c r="E773" s="215" t="s">
        <v>1321</v>
      </c>
      <c r="F773" s="216" t="s">
        <v>1322</v>
      </c>
      <c r="G773" s="217" t="s">
        <v>411</v>
      </c>
      <c r="H773" s="218">
        <v>68.25</v>
      </c>
      <c r="I773" s="219"/>
      <c r="J773" s="220">
        <f>ROUND(I773*H773,2)</f>
        <v>0</v>
      </c>
      <c r="K773" s="216" t="s">
        <v>129</v>
      </c>
      <c r="L773" s="46"/>
      <c r="M773" s="221" t="s">
        <v>19</v>
      </c>
      <c r="N773" s="222" t="s">
        <v>41</v>
      </c>
      <c r="O773" s="86"/>
      <c r="P773" s="223">
        <f>O773*H773</f>
        <v>0</v>
      </c>
      <c r="Q773" s="223">
        <v>0.12</v>
      </c>
      <c r="R773" s="223">
        <f>Q773*H773</f>
        <v>8.19</v>
      </c>
      <c r="S773" s="223">
        <v>2.49</v>
      </c>
      <c r="T773" s="224">
        <f>S773*H773</f>
        <v>169.94250000000002</v>
      </c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  <c r="AE773" s="40"/>
      <c r="AR773" s="225" t="s">
        <v>147</v>
      </c>
      <c r="AT773" s="225" t="s">
        <v>125</v>
      </c>
      <c r="AU773" s="225" t="s">
        <v>79</v>
      </c>
      <c r="AY773" s="19" t="s">
        <v>122</v>
      </c>
      <c r="BE773" s="226">
        <f>IF(N773="základní",J773,0)</f>
        <v>0</v>
      </c>
      <c r="BF773" s="226">
        <f>IF(N773="snížená",J773,0)</f>
        <v>0</v>
      </c>
      <c r="BG773" s="226">
        <f>IF(N773="zákl. přenesená",J773,0)</f>
        <v>0</v>
      </c>
      <c r="BH773" s="226">
        <f>IF(N773="sníž. přenesená",J773,0)</f>
        <v>0</v>
      </c>
      <c r="BI773" s="226">
        <f>IF(N773="nulová",J773,0)</f>
        <v>0</v>
      </c>
      <c r="BJ773" s="19" t="s">
        <v>77</v>
      </c>
      <c r="BK773" s="226">
        <f>ROUND(I773*H773,2)</f>
        <v>0</v>
      </c>
      <c r="BL773" s="19" t="s">
        <v>147</v>
      </c>
      <c r="BM773" s="225" t="s">
        <v>1323</v>
      </c>
    </row>
    <row r="774" spans="1:47" s="2" customFormat="1" ht="12">
      <c r="A774" s="40"/>
      <c r="B774" s="41"/>
      <c r="C774" s="42"/>
      <c r="D774" s="227" t="s">
        <v>132</v>
      </c>
      <c r="E774" s="42"/>
      <c r="F774" s="228" t="s">
        <v>1324</v>
      </c>
      <c r="G774" s="42"/>
      <c r="H774" s="42"/>
      <c r="I774" s="229"/>
      <c r="J774" s="42"/>
      <c r="K774" s="42"/>
      <c r="L774" s="46"/>
      <c r="M774" s="230"/>
      <c r="N774" s="231"/>
      <c r="O774" s="86"/>
      <c r="P774" s="86"/>
      <c r="Q774" s="86"/>
      <c r="R774" s="86"/>
      <c r="S774" s="86"/>
      <c r="T774" s="87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T774" s="19" t="s">
        <v>132</v>
      </c>
      <c r="AU774" s="19" t="s">
        <v>79</v>
      </c>
    </row>
    <row r="775" spans="1:47" s="2" customFormat="1" ht="12">
      <c r="A775" s="40"/>
      <c r="B775" s="41"/>
      <c r="C775" s="42"/>
      <c r="D775" s="232" t="s">
        <v>133</v>
      </c>
      <c r="E775" s="42"/>
      <c r="F775" s="233" t="s">
        <v>1325</v>
      </c>
      <c r="G775" s="42"/>
      <c r="H775" s="42"/>
      <c r="I775" s="229"/>
      <c r="J775" s="42"/>
      <c r="K775" s="42"/>
      <c r="L775" s="46"/>
      <c r="M775" s="230"/>
      <c r="N775" s="231"/>
      <c r="O775" s="86"/>
      <c r="P775" s="86"/>
      <c r="Q775" s="86"/>
      <c r="R775" s="86"/>
      <c r="S775" s="86"/>
      <c r="T775" s="87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T775" s="19" t="s">
        <v>133</v>
      </c>
      <c r="AU775" s="19" t="s">
        <v>79</v>
      </c>
    </row>
    <row r="776" spans="1:51" s="14" customFormat="1" ht="12">
      <c r="A776" s="14"/>
      <c r="B776" s="244"/>
      <c r="C776" s="245"/>
      <c r="D776" s="227" t="s">
        <v>135</v>
      </c>
      <c r="E776" s="246" t="s">
        <v>19</v>
      </c>
      <c r="F776" s="247" t="s">
        <v>1326</v>
      </c>
      <c r="G776" s="245"/>
      <c r="H776" s="248">
        <v>34.5</v>
      </c>
      <c r="I776" s="249"/>
      <c r="J776" s="245"/>
      <c r="K776" s="245"/>
      <c r="L776" s="250"/>
      <c r="M776" s="251"/>
      <c r="N776" s="252"/>
      <c r="O776" s="252"/>
      <c r="P776" s="252"/>
      <c r="Q776" s="252"/>
      <c r="R776" s="252"/>
      <c r="S776" s="252"/>
      <c r="T776" s="253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54" t="s">
        <v>135</v>
      </c>
      <c r="AU776" s="254" t="s">
        <v>79</v>
      </c>
      <c r="AV776" s="14" t="s">
        <v>79</v>
      </c>
      <c r="AW776" s="14" t="s">
        <v>32</v>
      </c>
      <c r="AX776" s="14" t="s">
        <v>70</v>
      </c>
      <c r="AY776" s="254" t="s">
        <v>122</v>
      </c>
    </row>
    <row r="777" spans="1:51" s="14" customFormat="1" ht="12">
      <c r="A777" s="14"/>
      <c r="B777" s="244"/>
      <c r="C777" s="245"/>
      <c r="D777" s="227" t="s">
        <v>135</v>
      </c>
      <c r="E777" s="246" t="s">
        <v>19</v>
      </c>
      <c r="F777" s="247" t="s">
        <v>1327</v>
      </c>
      <c r="G777" s="245"/>
      <c r="H777" s="248">
        <v>7.5</v>
      </c>
      <c r="I777" s="249"/>
      <c r="J777" s="245"/>
      <c r="K777" s="245"/>
      <c r="L777" s="250"/>
      <c r="M777" s="251"/>
      <c r="N777" s="252"/>
      <c r="O777" s="252"/>
      <c r="P777" s="252"/>
      <c r="Q777" s="252"/>
      <c r="R777" s="252"/>
      <c r="S777" s="252"/>
      <c r="T777" s="253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54" t="s">
        <v>135</v>
      </c>
      <c r="AU777" s="254" t="s">
        <v>79</v>
      </c>
      <c r="AV777" s="14" t="s">
        <v>79</v>
      </c>
      <c r="AW777" s="14" t="s">
        <v>32</v>
      </c>
      <c r="AX777" s="14" t="s">
        <v>70</v>
      </c>
      <c r="AY777" s="254" t="s">
        <v>122</v>
      </c>
    </row>
    <row r="778" spans="1:51" s="14" customFormat="1" ht="12">
      <c r="A778" s="14"/>
      <c r="B778" s="244"/>
      <c r="C778" s="245"/>
      <c r="D778" s="227" t="s">
        <v>135</v>
      </c>
      <c r="E778" s="246" t="s">
        <v>19</v>
      </c>
      <c r="F778" s="247" t="s">
        <v>1328</v>
      </c>
      <c r="G778" s="245"/>
      <c r="H778" s="248">
        <v>26.25</v>
      </c>
      <c r="I778" s="249"/>
      <c r="J778" s="245"/>
      <c r="K778" s="245"/>
      <c r="L778" s="250"/>
      <c r="M778" s="251"/>
      <c r="N778" s="252"/>
      <c r="O778" s="252"/>
      <c r="P778" s="252"/>
      <c r="Q778" s="252"/>
      <c r="R778" s="252"/>
      <c r="S778" s="252"/>
      <c r="T778" s="253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54" t="s">
        <v>135</v>
      </c>
      <c r="AU778" s="254" t="s">
        <v>79</v>
      </c>
      <c r="AV778" s="14" t="s">
        <v>79</v>
      </c>
      <c r="AW778" s="14" t="s">
        <v>32</v>
      </c>
      <c r="AX778" s="14" t="s">
        <v>70</v>
      </c>
      <c r="AY778" s="254" t="s">
        <v>122</v>
      </c>
    </row>
    <row r="779" spans="1:51" s="15" customFormat="1" ht="12">
      <c r="A779" s="15"/>
      <c r="B779" s="258"/>
      <c r="C779" s="259"/>
      <c r="D779" s="227" t="s">
        <v>135</v>
      </c>
      <c r="E779" s="260" t="s">
        <v>19</v>
      </c>
      <c r="F779" s="261" t="s">
        <v>247</v>
      </c>
      <c r="G779" s="259"/>
      <c r="H779" s="262">
        <v>68.25</v>
      </c>
      <c r="I779" s="263"/>
      <c r="J779" s="259"/>
      <c r="K779" s="259"/>
      <c r="L779" s="264"/>
      <c r="M779" s="265"/>
      <c r="N779" s="266"/>
      <c r="O779" s="266"/>
      <c r="P779" s="266"/>
      <c r="Q779" s="266"/>
      <c r="R779" s="266"/>
      <c r="S779" s="266"/>
      <c r="T779" s="267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T779" s="268" t="s">
        <v>135</v>
      </c>
      <c r="AU779" s="268" t="s">
        <v>79</v>
      </c>
      <c r="AV779" s="15" t="s">
        <v>147</v>
      </c>
      <c r="AW779" s="15" t="s">
        <v>32</v>
      </c>
      <c r="AX779" s="15" t="s">
        <v>77</v>
      </c>
      <c r="AY779" s="268" t="s">
        <v>122</v>
      </c>
    </row>
    <row r="780" spans="1:65" s="2" customFormat="1" ht="16.5" customHeight="1">
      <c r="A780" s="40"/>
      <c r="B780" s="41"/>
      <c r="C780" s="214" t="s">
        <v>1329</v>
      </c>
      <c r="D780" s="214" t="s">
        <v>125</v>
      </c>
      <c r="E780" s="215" t="s">
        <v>1330</v>
      </c>
      <c r="F780" s="216" t="s">
        <v>1331</v>
      </c>
      <c r="G780" s="217" t="s">
        <v>411</v>
      </c>
      <c r="H780" s="218">
        <v>74.716</v>
      </c>
      <c r="I780" s="219"/>
      <c r="J780" s="220">
        <f>ROUND(I780*H780,2)</f>
        <v>0</v>
      </c>
      <c r="K780" s="216" t="s">
        <v>129</v>
      </c>
      <c r="L780" s="46"/>
      <c r="M780" s="221" t="s">
        <v>19</v>
      </c>
      <c r="N780" s="222" t="s">
        <v>41</v>
      </c>
      <c r="O780" s="86"/>
      <c r="P780" s="223">
        <f>O780*H780</f>
        <v>0</v>
      </c>
      <c r="Q780" s="223">
        <v>0.12171</v>
      </c>
      <c r="R780" s="223">
        <f>Q780*H780</f>
        <v>9.09368436</v>
      </c>
      <c r="S780" s="223">
        <v>2.4</v>
      </c>
      <c r="T780" s="224">
        <f>S780*H780</f>
        <v>179.31839999999997</v>
      </c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R780" s="225" t="s">
        <v>147</v>
      </c>
      <c r="AT780" s="225" t="s">
        <v>125</v>
      </c>
      <c r="AU780" s="225" t="s">
        <v>79</v>
      </c>
      <c r="AY780" s="19" t="s">
        <v>122</v>
      </c>
      <c r="BE780" s="226">
        <f>IF(N780="základní",J780,0)</f>
        <v>0</v>
      </c>
      <c r="BF780" s="226">
        <f>IF(N780="snížená",J780,0)</f>
        <v>0</v>
      </c>
      <c r="BG780" s="226">
        <f>IF(N780="zákl. přenesená",J780,0)</f>
        <v>0</v>
      </c>
      <c r="BH780" s="226">
        <f>IF(N780="sníž. přenesená",J780,0)</f>
        <v>0</v>
      </c>
      <c r="BI780" s="226">
        <f>IF(N780="nulová",J780,0)</f>
        <v>0</v>
      </c>
      <c r="BJ780" s="19" t="s">
        <v>77</v>
      </c>
      <c r="BK780" s="226">
        <f>ROUND(I780*H780,2)</f>
        <v>0</v>
      </c>
      <c r="BL780" s="19" t="s">
        <v>147</v>
      </c>
      <c r="BM780" s="225" t="s">
        <v>1332</v>
      </c>
    </row>
    <row r="781" spans="1:47" s="2" customFormat="1" ht="12">
      <c r="A781" s="40"/>
      <c r="B781" s="41"/>
      <c r="C781" s="42"/>
      <c r="D781" s="227" t="s">
        <v>132</v>
      </c>
      <c r="E781" s="42"/>
      <c r="F781" s="228" t="s">
        <v>1333</v>
      </c>
      <c r="G781" s="42"/>
      <c r="H781" s="42"/>
      <c r="I781" s="229"/>
      <c r="J781" s="42"/>
      <c r="K781" s="42"/>
      <c r="L781" s="46"/>
      <c r="M781" s="230"/>
      <c r="N781" s="231"/>
      <c r="O781" s="86"/>
      <c r="P781" s="86"/>
      <c r="Q781" s="86"/>
      <c r="R781" s="86"/>
      <c r="S781" s="86"/>
      <c r="T781" s="87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T781" s="19" t="s">
        <v>132</v>
      </c>
      <c r="AU781" s="19" t="s">
        <v>79</v>
      </c>
    </row>
    <row r="782" spans="1:47" s="2" customFormat="1" ht="12">
      <c r="A782" s="40"/>
      <c r="B782" s="41"/>
      <c r="C782" s="42"/>
      <c r="D782" s="232" t="s">
        <v>133</v>
      </c>
      <c r="E782" s="42"/>
      <c r="F782" s="233" t="s">
        <v>1334</v>
      </c>
      <c r="G782" s="42"/>
      <c r="H782" s="42"/>
      <c r="I782" s="229"/>
      <c r="J782" s="42"/>
      <c r="K782" s="42"/>
      <c r="L782" s="46"/>
      <c r="M782" s="230"/>
      <c r="N782" s="231"/>
      <c r="O782" s="86"/>
      <c r="P782" s="86"/>
      <c r="Q782" s="86"/>
      <c r="R782" s="86"/>
      <c r="S782" s="86"/>
      <c r="T782" s="87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T782" s="19" t="s">
        <v>133</v>
      </c>
      <c r="AU782" s="19" t="s">
        <v>79</v>
      </c>
    </row>
    <row r="783" spans="1:51" s="14" customFormat="1" ht="12">
      <c r="A783" s="14"/>
      <c r="B783" s="244"/>
      <c r="C783" s="245"/>
      <c r="D783" s="227" t="s">
        <v>135</v>
      </c>
      <c r="E783" s="246" t="s">
        <v>19</v>
      </c>
      <c r="F783" s="247" t="s">
        <v>1335</v>
      </c>
      <c r="G783" s="245"/>
      <c r="H783" s="248">
        <v>71.5</v>
      </c>
      <c r="I783" s="249"/>
      <c r="J783" s="245"/>
      <c r="K783" s="245"/>
      <c r="L783" s="250"/>
      <c r="M783" s="251"/>
      <c r="N783" s="252"/>
      <c r="O783" s="252"/>
      <c r="P783" s="252"/>
      <c r="Q783" s="252"/>
      <c r="R783" s="252"/>
      <c r="S783" s="252"/>
      <c r="T783" s="253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54" t="s">
        <v>135</v>
      </c>
      <c r="AU783" s="254" t="s">
        <v>79</v>
      </c>
      <c r="AV783" s="14" t="s">
        <v>79</v>
      </c>
      <c r="AW783" s="14" t="s">
        <v>32</v>
      </c>
      <c r="AX783" s="14" t="s">
        <v>70</v>
      </c>
      <c r="AY783" s="254" t="s">
        <v>122</v>
      </c>
    </row>
    <row r="784" spans="1:51" s="14" customFormat="1" ht="12">
      <c r="A784" s="14"/>
      <c r="B784" s="244"/>
      <c r="C784" s="245"/>
      <c r="D784" s="227" t="s">
        <v>135</v>
      </c>
      <c r="E784" s="246" t="s">
        <v>19</v>
      </c>
      <c r="F784" s="247" t="s">
        <v>1336</v>
      </c>
      <c r="G784" s="245"/>
      <c r="H784" s="248">
        <v>0.216</v>
      </c>
      <c r="I784" s="249"/>
      <c r="J784" s="245"/>
      <c r="K784" s="245"/>
      <c r="L784" s="250"/>
      <c r="M784" s="251"/>
      <c r="N784" s="252"/>
      <c r="O784" s="252"/>
      <c r="P784" s="252"/>
      <c r="Q784" s="252"/>
      <c r="R784" s="252"/>
      <c r="S784" s="252"/>
      <c r="T784" s="253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54" t="s">
        <v>135</v>
      </c>
      <c r="AU784" s="254" t="s">
        <v>79</v>
      </c>
      <c r="AV784" s="14" t="s">
        <v>79</v>
      </c>
      <c r="AW784" s="14" t="s">
        <v>32</v>
      </c>
      <c r="AX784" s="14" t="s">
        <v>70</v>
      </c>
      <c r="AY784" s="254" t="s">
        <v>122</v>
      </c>
    </row>
    <row r="785" spans="1:51" s="14" customFormat="1" ht="12">
      <c r="A785" s="14"/>
      <c r="B785" s="244"/>
      <c r="C785" s="245"/>
      <c r="D785" s="227" t="s">
        <v>135</v>
      </c>
      <c r="E785" s="246" t="s">
        <v>19</v>
      </c>
      <c r="F785" s="247" t="s">
        <v>1337</v>
      </c>
      <c r="G785" s="245"/>
      <c r="H785" s="248">
        <v>3</v>
      </c>
      <c r="I785" s="249"/>
      <c r="J785" s="245"/>
      <c r="K785" s="245"/>
      <c r="L785" s="250"/>
      <c r="M785" s="251"/>
      <c r="N785" s="252"/>
      <c r="O785" s="252"/>
      <c r="P785" s="252"/>
      <c r="Q785" s="252"/>
      <c r="R785" s="252"/>
      <c r="S785" s="252"/>
      <c r="T785" s="253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54" t="s">
        <v>135</v>
      </c>
      <c r="AU785" s="254" t="s">
        <v>79</v>
      </c>
      <c r="AV785" s="14" t="s">
        <v>79</v>
      </c>
      <c r="AW785" s="14" t="s">
        <v>32</v>
      </c>
      <c r="AX785" s="14" t="s">
        <v>70</v>
      </c>
      <c r="AY785" s="254" t="s">
        <v>122</v>
      </c>
    </row>
    <row r="786" spans="1:51" s="15" customFormat="1" ht="12">
      <c r="A786" s="15"/>
      <c r="B786" s="258"/>
      <c r="C786" s="259"/>
      <c r="D786" s="227" t="s">
        <v>135</v>
      </c>
      <c r="E786" s="260" t="s">
        <v>19</v>
      </c>
      <c r="F786" s="261" t="s">
        <v>247</v>
      </c>
      <c r="G786" s="259"/>
      <c r="H786" s="262">
        <v>74.716</v>
      </c>
      <c r="I786" s="263"/>
      <c r="J786" s="259"/>
      <c r="K786" s="259"/>
      <c r="L786" s="264"/>
      <c r="M786" s="265"/>
      <c r="N786" s="266"/>
      <c r="O786" s="266"/>
      <c r="P786" s="266"/>
      <c r="Q786" s="266"/>
      <c r="R786" s="266"/>
      <c r="S786" s="266"/>
      <c r="T786" s="267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T786" s="268" t="s">
        <v>135</v>
      </c>
      <c r="AU786" s="268" t="s">
        <v>79</v>
      </c>
      <c r="AV786" s="15" t="s">
        <v>147</v>
      </c>
      <c r="AW786" s="15" t="s">
        <v>32</v>
      </c>
      <c r="AX786" s="15" t="s">
        <v>77</v>
      </c>
      <c r="AY786" s="268" t="s">
        <v>122</v>
      </c>
    </row>
    <row r="787" spans="1:65" s="2" customFormat="1" ht="33" customHeight="1">
      <c r="A787" s="40"/>
      <c r="B787" s="41"/>
      <c r="C787" s="214" t="s">
        <v>1338</v>
      </c>
      <c r="D787" s="214" t="s">
        <v>125</v>
      </c>
      <c r="E787" s="215" t="s">
        <v>1339</v>
      </c>
      <c r="F787" s="216" t="s">
        <v>1340</v>
      </c>
      <c r="G787" s="217" t="s">
        <v>379</v>
      </c>
      <c r="H787" s="218">
        <v>72</v>
      </c>
      <c r="I787" s="219"/>
      <c r="J787" s="220">
        <f>ROUND(I787*H787,2)</f>
        <v>0</v>
      </c>
      <c r="K787" s="216" t="s">
        <v>129</v>
      </c>
      <c r="L787" s="46"/>
      <c r="M787" s="221" t="s">
        <v>19</v>
      </c>
      <c r="N787" s="222" t="s">
        <v>41</v>
      </c>
      <c r="O787" s="86"/>
      <c r="P787" s="223">
        <f>O787*H787</f>
        <v>0</v>
      </c>
      <c r="Q787" s="223">
        <v>0</v>
      </c>
      <c r="R787" s="223">
        <f>Q787*H787</f>
        <v>0</v>
      </c>
      <c r="S787" s="223">
        <v>0</v>
      </c>
      <c r="T787" s="224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25" t="s">
        <v>147</v>
      </c>
      <c r="AT787" s="225" t="s">
        <v>125</v>
      </c>
      <c r="AU787" s="225" t="s">
        <v>79</v>
      </c>
      <c r="AY787" s="19" t="s">
        <v>122</v>
      </c>
      <c r="BE787" s="226">
        <f>IF(N787="základní",J787,0)</f>
        <v>0</v>
      </c>
      <c r="BF787" s="226">
        <f>IF(N787="snížená",J787,0)</f>
        <v>0</v>
      </c>
      <c r="BG787" s="226">
        <f>IF(N787="zákl. přenesená",J787,0)</f>
        <v>0</v>
      </c>
      <c r="BH787" s="226">
        <f>IF(N787="sníž. přenesená",J787,0)</f>
        <v>0</v>
      </c>
      <c r="BI787" s="226">
        <f>IF(N787="nulová",J787,0)</f>
        <v>0</v>
      </c>
      <c r="BJ787" s="19" t="s">
        <v>77</v>
      </c>
      <c r="BK787" s="226">
        <f>ROUND(I787*H787,2)</f>
        <v>0</v>
      </c>
      <c r="BL787" s="19" t="s">
        <v>147</v>
      </c>
      <c r="BM787" s="225" t="s">
        <v>1341</v>
      </c>
    </row>
    <row r="788" spans="1:47" s="2" customFormat="1" ht="12">
      <c r="A788" s="40"/>
      <c r="B788" s="41"/>
      <c r="C788" s="42"/>
      <c r="D788" s="227" t="s">
        <v>132</v>
      </c>
      <c r="E788" s="42"/>
      <c r="F788" s="228" t="s">
        <v>1342</v>
      </c>
      <c r="G788" s="42"/>
      <c r="H788" s="42"/>
      <c r="I788" s="229"/>
      <c r="J788" s="42"/>
      <c r="K788" s="42"/>
      <c r="L788" s="46"/>
      <c r="M788" s="230"/>
      <c r="N788" s="231"/>
      <c r="O788" s="86"/>
      <c r="P788" s="86"/>
      <c r="Q788" s="86"/>
      <c r="R788" s="86"/>
      <c r="S788" s="86"/>
      <c r="T788" s="87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T788" s="19" t="s">
        <v>132</v>
      </c>
      <c r="AU788" s="19" t="s">
        <v>79</v>
      </c>
    </row>
    <row r="789" spans="1:47" s="2" customFormat="1" ht="12">
      <c r="A789" s="40"/>
      <c r="B789" s="41"/>
      <c r="C789" s="42"/>
      <c r="D789" s="232" t="s">
        <v>133</v>
      </c>
      <c r="E789" s="42"/>
      <c r="F789" s="233" t="s">
        <v>1343</v>
      </c>
      <c r="G789" s="42"/>
      <c r="H789" s="42"/>
      <c r="I789" s="229"/>
      <c r="J789" s="42"/>
      <c r="K789" s="42"/>
      <c r="L789" s="46"/>
      <c r="M789" s="230"/>
      <c r="N789" s="231"/>
      <c r="O789" s="86"/>
      <c r="P789" s="86"/>
      <c r="Q789" s="86"/>
      <c r="R789" s="86"/>
      <c r="S789" s="86"/>
      <c r="T789" s="87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T789" s="19" t="s">
        <v>133</v>
      </c>
      <c r="AU789" s="19" t="s">
        <v>79</v>
      </c>
    </row>
    <row r="790" spans="1:65" s="2" customFormat="1" ht="21.75" customHeight="1">
      <c r="A790" s="40"/>
      <c r="B790" s="41"/>
      <c r="C790" s="214" t="s">
        <v>1344</v>
      </c>
      <c r="D790" s="214" t="s">
        <v>125</v>
      </c>
      <c r="E790" s="215" t="s">
        <v>1345</v>
      </c>
      <c r="F790" s="216" t="s">
        <v>1346</v>
      </c>
      <c r="G790" s="217" t="s">
        <v>379</v>
      </c>
      <c r="H790" s="218">
        <v>11</v>
      </c>
      <c r="I790" s="219"/>
      <c r="J790" s="220">
        <f>ROUND(I790*H790,2)</f>
        <v>0</v>
      </c>
      <c r="K790" s="216" t="s">
        <v>129</v>
      </c>
      <c r="L790" s="46"/>
      <c r="M790" s="221" t="s">
        <v>19</v>
      </c>
      <c r="N790" s="222" t="s">
        <v>41</v>
      </c>
      <c r="O790" s="86"/>
      <c r="P790" s="223">
        <f>O790*H790</f>
        <v>0</v>
      </c>
      <c r="Q790" s="223">
        <v>0</v>
      </c>
      <c r="R790" s="223">
        <f>Q790*H790</f>
        <v>0</v>
      </c>
      <c r="S790" s="223">
        <v>0.98</v>
      </c>
      <c r="T790" s="224">
        <f>S790*H790</f>
        <v>10.78</v>
      </c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R790" s="225" t="s">
        <v>147</v>
      </c>
      <c r="AT790" s="225" t="s">
        <v>125</v>
      </c>
      <c r="AU790" s="225" t="s">
        <v>79</v>
      </c>
      <c r="AY790" s="19" t="s">
        <v>122</v>
      </c>
      <c r="BE790" s="226">
        <f>IF(N790="základní",J790,0)</f>
        <v>0</v>
      </c>
      <c r="BF790" s="226">
        <f>IF(N790="snížená",J790,0)</f>
        <v>0</v>
      </c>
      <c r="BG790" s="226">
        <f>IF(N790="zákl. přenesená",J790,0)</f>
        <v>0</v>
      </c>
      <c r="BH790" s="226">
        <f>IF(N790="sníž. přenesená",J790,0)</f>
        <v>0</v>
      </c>
      <c r="BI790" s="226">
        <f>IF(N790="nulová",J790,0)</f>
        <v>0</v>
      </c>
      <c r="BJ790" s="19" t="s">
        <v>77</v>
      </c>
      <c r="BK790" s="226">
        <f>ROUND(I790*H790,2)</f>
        <v>0</v>
      </c>
      <c r="BL790" s="19" t="s">
        <v>147</v>
      </c>
      <c r="BM790" s="225" t="s">
        <v>1347</v>
      </c>
    </row>
    <row r="791" spans="1:47" s="2" customFormat="1" ht="12">
      <c r="A791" s="40"/>
      <c r="B791" s="41"/>
      <c r="C791" s="42"/>
      <c r="D791" s="227" t="s">
        <v>132</v>
      </c>
      <c r="E791" s="42"/>
      <c r="F791" s="228" t="s">
        <v>1348</v>
      </c>
      <c r="G791" s="42"/>
      <c r="H791" s="42"/>
      <c r="I791" s="229"/>
      <c r="J791" s="42"/>
      <c r="K791" s="42"/>
      <c r="L791" s="46"/>
      <c r="M791" s="230"/>
      <c r="N791" s="231"/>
      <c r="O791" s="86"/>
      <c r="P791" s="86"/>
      <c r="Q791" s="86"/>
      <c r="R791" s="86"/>
      <c r="S791" s="86"/>
      <c r="T791" s="87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T791" s="19" t="s">
        <v>132</v>
      </c>
      <c r="AU791" s="19" t="s">
        <v>79</v>
      </c>
    </row>
    <row r="792" spans="1:47" s="2" customFormat="1" ht="12">
      <c r="A792" s="40"/>
      <c r="B792" s="41"/>
      <c r="C792" s="42"/>
      <c r="D792" s="232" t="s">
        <v>133</v>
      </c>
      <c r="E792" s="42"/>
      <c r="F792" s="233" t="s">
        <v>1349</v>
      </c>
      <c r="G792" s="42"/>
      <c r="H792" s="42"/>
      <c r="I792" s="229"/>
      <c r="J792" s="42"/>
      <c r="K792" s="42"/>
      <c r="L792" s="46"/>
      <c r="M792" s="230"/>
      <c r="N792" s="231"/>
      <c r="O792" s="86"/>
      <c r="P792" s="86"/>
      <c r="Q792" s="86"/>
      <c r="R792" s="86"/>
      <c r="S792" s="86"/>
      <c r="T792" s="87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T792" s="19" t="s">
        <v>133</v>
      </c>
      <c r="AU792" s="19" t="s">
        <v>79</v>
      </c>
    </row>
    <row r="793" spans="1:51" s="13" customFormat="1" ht="12">
      <c r="A793" s="13"/>
      <c r="B793" s="234"/>
      <c r="C793" s="235"/>
      <c r="D793" s="227" t="s">
        <v>135</v>
      </c>
      <c r="E793" s="236" t="s">
        <v>19</v>
      </c>
      <c r="F793" s="237" t="s">
        <v>1350</v>
      </c>
      <c r="G793" s="235"/>
      <c r="H793" s="236" t="s">
        <v>19</v>
      </c>
      <c r="I793" s="238"/>
      <c r="J793" s="235"/>
      <c r="K793" s="235"/>
      <c r="L793" s="239"/>
      <c r="M793" s="240"/>
      <c r="N793" s="241"/>
      <c r="O793" s="241"/>
      <c r="P793" s="241"/>
      <c r="Q793" s="241"/>
      <c r="R793" s="241"/>
      <c r="S793" s="241"/>
      <c r="T793" s="242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3" t="s">
        <v>135</v>
      </c>
      <c r="AU793" s="243" t="s">
        <v>79</v>
      </c>
      <c r="AV793" s="13" t="s">
        <v>77</v>
      </c>
      <c r="AW793" s="13" t="s">
        <v>32</v>
      </c>
      <c r="AX793" s="13" t="s">
        <v>70</v>
      </c>
      <c r="AY793" s="243" t="s">
        <v>122</v>
      </c>
    </row>
    <row r="794" spans="1:51" s="14" customFormat="1" ht="12">
      <c r="A794" s="14"/>
      <c r="B794" s="244"/>
      <c r="C794" s="245"/>
      <c r="D794" s="227" t="s">
        <v>135</v>
      </c>
      <c r="E794" s="246" t="s">
        <v>19</v>
      </c>
      <c r="F794" s="247" t="s">
        <v>1351</v>
      </c>
      <c r="G794" s="245"/>
      <c r="H794" s="248">
        <v>11</v>
      </c>
      <c r="I794" s="249"/>
      <c r="J794" s="245"/>
      <c r="K794" s="245"/>
      <c r="L794" s="250"/>
      <c r="M794" s="251"/>
      <c r="N794" s="252"/>
      <c r="O794" s="252"/>
      <c r="P794" s="252"/>
      <c r="Q794" s="252"/>
      <c r="R794" s="252"/>
      <c r="S794" s="252"/>
      <c r="T794" s="253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54" t="s">
        <v>135</v>
      </c>
      <c r="AU794" s="254" t="s">
        <v>79</v>
      </c>
      <c r="AV794" s="14" t="s">
        <v>79</v>
      </c>
      <c r="AW794" s="14" t="s">
        <v>32</v>
      </c>
      <c r="AX794" s="14" t="s">
        <v>77</v>
      </c>
      <c r="AY794" s="254" t="s">
        <v>122</v>
      </c>
    </row>
    <row r="795" spans="1:65" s="2" customFormat="1" ht="24.15" customHeight="1">
      <c r="A795" s="40"/>
      <c r="B795" s="41"/>
      <c r="C795" s="214" t="s">
        <v>1352</v>
      </c>
      <c r="D795" s="214" t="s">
        <v>125</v>
      </c>
      <c r="E795" s="215" t="s">
        <v>1353</v>
      </c>
      <c r="F795" s="216" t="s">
        <v>1354</v>
      </c>
      <c r="G795" s="217" t="s">
        <v>379</v>
      </c>
      <c r="H795" s="218">
        <v>4</v>
      </c>
      <c r="I795" s="219"/>
      <c r="J795" s="220">
        <f>ROUND(I795*H795,2)</f>
        <v>0</v>
      </c>
      <c r="K795" s="216" t="s">
        <v>129</v>
      </c>
      <c r="L795" s="46"/>
      <c r="M795" s="221" t="s">
        <v>19</v>
      </c>
      <c r="N795" s="222" t="s">
        <v>41</v>
      </c>
      <c r="O795" s="86"/>
      <c r="P795" s="223">
        <f>O795*H795</f>
        <v>0</v>
      </c>
      <c r="Q795" s="223">
        <v>0</v>
      </c>
      <c r="R795" s="223">
        <f>Q795*H795</f>
        <v>0</v>
      </c>
      <c r="S795" s="223">
        <v>0.00248</v>
      </c>
      <c r="T795" s="224">
        <f>S795*H795</f>
        <v>0.00992</v>
      </c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R795" s="225" t="s">
        <v>147</v>
      </c>
      <c r="AT795" s="225" t="s">
        <v>125</v>
      </c>
      <c r="AU795" s="225" t="s">
        <v>79</v>
      </c>
      <c r="AY795" s="19" t="s">
        <v>122</v>
      </c>
      <c r="BE795" s="226">
        <f>IF(N795="základní",J795,0)</f>
        <v>0</v>
      </c>
      <c r="BF795" s="226">
        <f>IF(N795="snížená",J795,0)</f>
        <v>0</v>
      </c>
      <c r="BG795" s="226">
        <f>IF(N795="zákl. přenesená",J795,0)</f>
        <v>0</v>
      </c>
      <c r="BH795" s="226">
        <f>IF(N795="sníž. přenesená",J795,0)</f>
        <v>0</v>
      </c>
      <c r="BI795" s="226">
        <f>IF(N795="nulová",J795,0)</f>
        <v>0</v>
      </c>
      <c r="BJ795" s="19" t="s">
        <v>77</v>
      </c>
      <c r="BK795" s="226">
        <f>ROUND(I795*H795,2)</f>
        <v>0</v>
      </c>
      <c r="BL795" s="19" t="s">
        <v>147</v>
      </c>
      <c r="BM795" s="225" t="s">
        <v>1355</v>
      </c>
    </row>
    <row r="796" spans="1:47" s="2" customFormat="1" ht="12">
      <c r="A796" s="40"/>
      <c r="B796" s="41"/>
      <c r="C796" s="42"/>
      <c r="D796" s="227" t="s">
        <v>132</v>
      </c>
      <c r="E796" s="42"/>
      <c r="F796" s="228" t="s">
        <v>1356</v>
      </c>
      <c r="G796" s="42"/>
      <c r="H796" s="42"/>
      <c r="I796" s="229"/>
      <c r="J796" s="42"/>
      <c r="K796" s="42"/>
      <c r="L796" s="46"/>
      <c r="M796" s="230"/>
      <c r="N796" s="231"/>
      <c r="O796" s="86"/>
      <c r="P796" s="86"/>
      <c r="Q796" s="86"/>
      <c r="R796" s="86"/>
      <c r="S796" s="86"/>
      <c r="T796" s="87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T796" s="19" t="s">
        <v>132</v>
      </c>
      <c r="AU796" s="19" t="s">
        <v>79</v>
      </c>
    </row>
    <row r="797" spans="1:47" s="2" customFormat="1" ht="12">
      <c r="A797" s="40"/>
      <c r="B797" s="41"/>
      <c r="C797" s="42"/>
      <c r="D797" s="232" t="s">
        <v>133</v>
      </c>
      <c r="E797" s="42"/>
      <c r="F797" s="233" t="s">
        <v>1357</v>
      </c>
      <c r="G797" s="42"/>
      <c r="H797" s="42"/>
      <c r="I797" s="229"/>
      <c r="J797" s="42"/>
      <c r="K797" s="42"/>
      <c r="L797" s="46"/>
      <c r="M797" s="230"/>
      <c r="N797" s="231"/>
      <c r="O797" s="86"/>
      <c r="P797" s="86"/>
      <c r="Q797" s="86"/>
      <c r="R797" s="86"/>
      <c r="S797" s="86"/>
      <c r="T797" s="87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T797" s="19" t="s">
        <v>133</v>
      </c>
      <c r="AU797" s="19" t="s">
        <v>79</v>
      </c>
    </row>
    <row r="798" spans="1:51" s="14" customFormat="1" ht="12">
      <c r="A798" s="14"/>
      <c r="B798" s="244"/>
      <c r="C798" s="245"/>
      <c r="D798" s="227" t="s">
        <v>135</v>
      </c>
      <c r="E798" s="246" t="s">
        <v>19</v>
      </c>
      <c r="F798" s="247" t="s">
        <v>1358</v>
      </c>
      <c r="G798" s="245"/>
      <c r="H798" s="248">
        <v>4</v>
      </c>
      <c r="I798" s="249"/>
      <c r="J798" s="245"/>
      <c r="K798" s="245"/>
      <c r="L798" s="250"/>
      <c r="M798" s="251"/>
      <c r="N798" s="252"/>
      <c r="O798" s="252"/>
      <c r="P798" s="252"/>
      <c r="Q798" s="252"/>
      <c r="R798" s="252"/>
      <c r="S798" s="252"/>
      <c r="T798" s="253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54" t="s">
        <v>135</v>
      </c>
      <c r="AU798" s="254" t="s">
        <v>79</v>
      </c>
      <c r="AV798" s="14" t="s">
        <v>79</v>
      </c>
      <c r="AW798" s="14" t="s">
        <v>32</v>
      </c>
      <c r="AX798" s="14" t="s">
        <v>77</v>
      </c>
      <c r="AY798" s="254" t="s">
        <v>122</v>
      </c>
    </row>
    <row r="799" spans="1:65" s="2" customFormat="1" ht="16.5" customHeight="1">
      <c r="A799" s="40"/>
      <c r="B799" s="41"/>
      <c r="C799" s="214" t="s">
        <v>1359</v>
      </c>
      <c r="D799" s="214" t="s">
        <v>125</v>
      </c>
      <c r="E799" s="215" t="s">
        <v>1360</v>
      </c>
      <c r="F799" s="216" t="s">
        <v>1361</v>
      </c>
      <c r="G799" s="217" t="s">
        <v>379</v>
      </c>
      <c r="H799" s="218">
        <v>8</v>
      </c>
      <c r="I799" s="219"/>
      <c r="J799" s="220">
        <f>ROUND(I799*H799,2)</f>
        <v>0</v>
      </c>
      <c r="K799" s="216" t="s">
        <v>129</v>
      </c>
      <c r="L799" s="46"/>
      <c r="M799" s="221" t="s">
        <v>19</v>
      </c>
      <c r="N799" s="222" t="s">
        <v>41</v>
      </c>
      <c r="O799" s="86"/>
      <c r="P799" s="223">
        <f>O799*H799</f>
        <v>0</v>
      </c>
      <c r="Q799" s="223">
        <v>8E-05</v>
      </c>
      <c r="R799" s="223">
        <f>Q799*H799</f>
        <v>0.00064</v>
      </c>
      <c r="S799" s="223">
        <v>0.018</v>
      </c>
      <c r="T799" s="224">
        <f>S799*H799</f>
        <v>0.144</v>
      </c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  <c r="AE799" s="40"/>
      <c r="AR799" s="225" t="s">
        <v>147</v>
      </c>
      <c r="AT799" s="225" t="s">
        <v>125</v>
      </c>
      <c r="AU799" s="225" t="s">
        <v>79</v>
      </c>
      <c r="AY799" s="19" t="s">
        <v>122</v>
      </c>
      <c r="BE799" s="226">
        <f>IF(N799="základní",J799,0)</f>
        <v>0</v>
      </c>
      <c r="BF799" s="226">
        <f>IF(N799="snížená",J799,0)</f>
        <v>0</v>
      </c>
      <c r="BG799" s="226">
        <f>IF(N799="zákl. přenesená",J799,0)</f>
        <v>0</v>
      </c>
      <c r="BH799" s="226">
        <f>IF(N799="sníž. přenesená",J799,0)</f>
        <v>0</v>
      </c>
      <c r="BI799" s="226">
        <f>IF(N799="nulová",J799,0)</f>
        <v>0</v>
      </c>
      <c r="BJ799" s="19" t="s">
        <v>77</v>
      </c>
      <c r="BK799" s="226">
        <f>ROUND(I799*H799,2)</f>
        <v>0</v>
      </c>
      <c r="BL799" s="19" t="s">
        <v>147</v>
      </c>
      <c r="BM799" s="225" t="s">
        <v>1362</v>
      </c>
    </row>
    <row r="800" spans="1:47" s="2" customFormat="1" ht="12">
      <c r="A800" s="40"/>
      <c r="B800" s="41"/>
      <c r="C800" s="42"/>
      <c r="D800" s="227" t="s">
        <v>132</v>
      </c>
      <c r="E800" s="42"/>
      <c r="F800" s="228" t="s">
        <v>1363</v>
      </c>
      <c r="G800" s="42"/>
      <c r="H800" s="42"/>
      <c r="I800" s="229"/>
      <c r="J800" s="42"/>
      <c r="K800" s="42"/>
      <c r="L800" s="46"/>
      <c r="M800" s="230"/>
      <c r="N800" s="231"/>
      <c r="O800" s="86"/>
      <c r="P800" s="86"/>
      <c r="Q800" s="86"/>
      <c r="R800" s="86"/>
      <c r="S800" s="86"/>
      <c r="T800" s="87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  <c r="AE800" s="40"/>
      <c r="AT800" s="19" t="s">
        <v>132</v>
      </c>
      <c r="AU800" s="19" t="s">
        <v>79</v>
      </c>
    </row>
    <row r="801" spans="1:47" s="2" customFormat="1" ht="12">
      <c r="A801" s="40"/>
      <c r="B801" s="41"/>
      <c r="C801" s="42"/>
      <c r="D801" s="232" t="s">
        <v>133</v>
      </c>
      <c r="E801" s="42"/>
      <c r="F801" s="233" t="s">
        <v>1364</v>
      </c>
      <c r="G801" s="42"/>
      <c r="H801" s="42"/>
      <c r="I801" s="229"/>
      <c r="J801" s="42"/>
      <c r="K801" s="42"/>
      <c r="L801" s="46"/>
      <c r="M801" s="230"/>
      <c r="N801" s="231"/>
      <c r="O801" s="86"/>
      <c r="P801" s="86"/>
      <c r="Q801" s="86"/>
      <c r="R801" s="86"/>
      <c r="S801" s="86"/>
      <c r="T801" s="87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T801" s="19" t="s">
        <v>133</v>
      </c>
      <c r="AU801" s="19" t="s">
        <v>79</v>
      </c>
    </row>
    <row r="802" spans="1:51" s="14" customFormat="1" ht="12">
      <c r="A802" s="14"/>
      <c r="B802" s="244"/>
      <c r="C802" s="245"/>
      <c r="D802" s="227" t="s">
        <v>135</v>
      </c>
      <c r="E802" s="246" t="s">
        <v>19</v>
      </c>
      <c r="F802" s="247" t="s">
        <v>1365</v>
      </c>
      <c r="G802" s="245"/>
      <c r="H802" s="248">
        <v>8</v>
      </c>
      <c r="I802" s="249"/>
      <c r="J802" s="245"/>
      <c r="K802" s="245"/>
      <c r="L802" s="250"/>
      <c r="M802" s="251"/>
      <c r="N802" s="252"/>
      <c r="O802" s="252"/>
      <c r="P802" s="252"/>
      <c r="Q802" s="252"/>
      <c r="R802" s="252"/>
      <c r="S802" s="252"/>
      <c r="T802" s="253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54" t="s">
        <v>135</v>
      </c>
      <c r="AU802" s="254" t="s">
        <v>79</v>
      </c>
      <c r="AV802" s="14" t="s">
        <v>79</v>
      </c>
      <c r="AW802" s="14" t="s">
        <v>32</v>
      </c>
      <c r="AX802" s="14" t="s">
        <v>77</v>
      </c>
      <c r="AY802" s="254" t="s">
        <v>122</v>
      </c>
    </row>
    <row r="803" spans="1:65" s="2" customFormat="1" ht="16.5" customHeight="1">
      <c r="A803" s="40"/>
      <c r="B803" s="41"/>
      <c r="C803" s="214" t="s">
        <v>1366</v>
      </c>
      <c r="D803" s="214" t="s">
        <v>125</v>
      </c>
      <c r="E803" s="215" t="s">
        <v>1367</v>
      </c>
      <c r="F803" s="216" t="s">
        <v>1368</v>
      </c>
      <c r="G803" s="217" t="s">
        <v>379</v>
      </c>
      <c r="H803" s="218">
        <v>61</v>
      </c>
      <c r="I803" s="219"/>
      <c r="J803" s="220">
        <f>ROUND(I803*H803,2)</f>
        <v>0</v>
      </c>
      <c r="K803" s="216" t="s">
        <v>129</v>
      </c>
      <c r="L803" s="46"/>
      <c r="M803" s="221" t="s">
        <v>19</v>
      </c>
      <c r="N803" s="222" t="s">
        <v>41</v>
      </c>
      <c r="O803" s="86"/>
      <c r="P803" s="223">
        <f>O803*H803</f>
        <v>0</v>
      </c>
      <c r="Q803" s="223">
        <v>0.00029</v>
      </c>
      <c r="R803" s="223">
        <f>Q803*H803</f>
        <v>0.01769</v>
      </c>
      <c r="S803" s="223">
        <v>0.054</v>
      </c>
      <c r="T803" s="224">
        <f>S803*H803</f>
        <v>3.294</v>
      </c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R803" s="225" t="s">
        <v>147</v>
      </c>
      <c r="AT803" s="225" t="s">
        <v>125</v>
      </c>
      <c r="AU803" s="225" t="s">
        <v>79</v>
      </c>
      <c r="AY803" s="19" t="s">
        <v>122</v>
      </c>
      <c r="BE803" s="226">
        <f>IF(N803="základní",J803,0)</f>
        <v>0</v>
      </c>
      <c r="BF803" s="226">
        <f>IF(N803="snížená",J803,0)</f>
        <v>0</v>
      </c>
      <c r="BG803" s="226">
        <f>IF(N803="zákl. přenesená",J803,0)</f>
        <v>0</v>
      </c>
      <c r="BH803" s="226">
        <f>IF(N803="sníž. přenesená",J803,0)</f>
        <v>0</v>
      </c>
      <c r="BI803" s="226">
        <f>IF(N803="nulová",J803,0)</f>
        <v>0</v>
      </c>
      <c r="BJ803" s="19" t="s">
        <v>77</v>
      </c>
      <c r="BK803" s="226">
        <f>ROUND(I803*H803,2)</f>
        <v>0</v>
      </c>
      <c r="BL803" s="19" t="s">
        <v>147</v>
      </c>
      <c r="BM803" s="225" t="s">
        <v>1369</v>
      </c>
    </row>
    <row r="804" spans="1:47" s="2" customFormat="1" ht="12">
      <c r="A804" s="40"/>
      <c r="B804" s="41"/>
      <c r="C804" s="42"/>
      <c r="D804" s="227" t="s">
        <v>132</v>
      </c>
      <c r="E804" s="42"/>
      <c r="F804" s="228" t="s">
        <v>1370</v>
      </c>
      <c r="G804" s="42"/>
      <c r="H804" s="42"/>
      <c r="I804" s="229"/>
      <c r="J804" s="42"/>
      <c r="K804" s="42"/>
      <c r="L804" s="46"/>
      <c r="M804" s="230"/>
      <c r="N804" s="231"/>
      <c r="O804" s="86"/>
      <c r="P804" s="86"/>
      <c r="Q804" s="86"/>
      <c r="R804" s="86"/>
      <c r="S804" s="86"/>
      <c r="T804" s="87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T804" s="19" t="s">
        <v>132</v>
      </c>
      <c r="AU804" s="19" t="s">
        <v>79</v>
      </c>
    </row>
    <row r="805" spans="1:47" s="2" customFormat="1" ht="12">
      <c r="A805" s="40"/>
      <c r="B805" s="41"/>
      <c r="C805" s="42"/>
      <c r="D805" s="232" t="s">
        <v>133</v>
      </c>
      <c r="E805" s="42"/>
      <c r="F805" s="233" t="s">
        <v>1371</v>
      </c>
      <c r="G805" s="42"/>
      <c r="H805" s="42"/>
      <c r="I805" s="229"/>
      <c r="J805" s="42"/>
      <c r="K805" s="42"/>
      <c r="L805" s="46"/>
      <c r="M805" s="230"/>
      <c r="N805" s="231"/>
      <c r="O805" s="86"/>
      <c r="P805" s="86"/>
      <c r="Q805" s="86"/>
      <c r="R805" s="86"/>
      <c r="S805" s="86"/>
      <c r="T805" s="87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T805" s="19" t="s">
        <v>133</v>
      </c>
      <c r="AU805" s="19" t="s">
        <v>79</v>
      </c>
    </row>
    <row r="806" spans="1:51" s="13" customFormat="1" ht="12">
      <c r="A806" s="13"/>
      <c r="B806" s="234"/>
      <c r="C806" s="235"/>
      <c r="D806" s="227" t="s">
        <v>135</v>
      </c>
      <c r="E806" s="236" t="s">
        <v>19</v>
      </c>
      <c r="F806" s="237" t="s">
        <v>1372</v>
      </c>
      <c r="G806" s="235"/>
      <c r="H806" s="236" t="s">
        <v>19</v>
      </c>
      <c r="I806" s="238"/>
      <c r="J806" s="235"/>
      <c r="K806" s="235"/>
      <c r="L806" s="239"/>
      <c r="M806" s="240"/>
      <c r="N806" s="241"/>
      <c r="O806" s="241"/>
      <c r="P806" s="241"/>
      <c r="Q806" s="241"/>
      <c r="R806" s="241"/>
      <c r="S806" s="241"/>
      <c r="T806" s="242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3" t="s">
        <v>135</v>
      </c>
      <c r="AU806" s="243" t="s">
        <v>79</v>
      </c>
      <c r="AV806" s="13" t="s">
        <v>77</v>
      </c>
      <c r="AW806" s="13" t="s">
        <v>32</v>
      </c>
      <c r="AX806" s="13" t="s">
        <v>70</v>
      </c>
      <c r="AY806" s="243" t="s">
        <v>122</v>
      </c>
    </row>
    <row r="807" spans="1:51" s="14" customFormat="1" ht="12">
      <c r="A807" s="14"/>
      <c r="B807" s="244"/>
      <c r="C807" s="245"/>
      <c r="D807" s="227" t="s">
        <v>135</v>
      </c>
      <c r="E807" s="246" t="s">
        <v>19</v>
      </c>
      <c r="F807" s="247" t="s">
        <v>1373</v>
      </c>
      <c r="G807" s="245"/>
      <c r="H807" s="248">
        <v>47</v>
      </c>
      <c r="I807" s="249"/>
      <c r="J807" s="245"/>
      <c r="K807" s="245"/>
      <c r="L807" s="250"/>
      <c r="M807" s="251"/>
      <c r="N807" s="252"/>
      <c r="O807" s="252"/>
      <c r="P807" s="252"/>
      <c r="Q807" s="252"/>
      <c r="R807" s="252"/>
      <c r="S807" s="252"/>
      <c r="T807" s="253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54" t="s">
        <v>135</v>
      </c>
      <c r="AU807" s="254" t="s">
        <v>79</v>
      </c>
      <c r="AV807" s="14" t="s">
        <v>79</v>
      </c>
      <c r="AW807" s="14" t="s">
        <v>32</v>
      </c>
      <c r="AX807" s="14" t="s">
        <v>70</v>
      </c>
      <c r="AY807" s="254" t="s">
        <v>122</v>
      </c>
    </row>
    <row r="808" spans="1:51" s="14" customFormat="1" ht="12">
      <c r="A808" s="14"/>
      <c r="B808" s="244"/>
      <c r="C808" s="245"/>
      <c r="D808" s="227" t="s">
        <v>135</v>
      </c>
      <c r="E808" s="246" t="s">
        <v>19</v>
      </c>
      <c r="F808" s="247" t="s">
        <v>1374</v>
      </c>
      <c r="G808" s="245"/>
      <c r="H808" s="248">
        <v>14</v>
      </c>
      <c r="I808" s="249"/>
      <c r="J808" s="245"/>
      <c r="K808" s="245"/>
      <c r="L808" s="250"/>
      <c r="M808" s="251"/>
      <c r="N808" s="252"/>
      <c r="O808" s="252"/>
      <c r="P808" s="252"/>
      <c r="Q808" s="252"/>
      <c r="R808" s="252"/>
      <c r="S808" s="252"/>
      <c r="T808" s="253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4" t="s">
        <v>135</v>
      </c>
      <c r="AU808" s="254" t="s">
        <v>79</v>
      </c>
      <c r="AV808" s="14" t="s">
        <v>79</v>
      </c>
      <c r="AW808" s="14" t="s">
        <v>32</v>
      </c>
      <c r="AX808" s="14" t="s">
        <v>70</v>
      </c>
      <c r="AY808" s="254" t="s">
        <v>122</v>
      </c>
    </row>
    <row r="809" spans="1:51" s="15" customFormat="1" ht="12">
      <c r="A809" s="15"/>
      <c r="B809" s="258"/>
      <c r="C809" s="259"/>
      <c r="D809" s="227" t="s">
        <v>135</v>
      </c>
      <c r="E809" s="260" t="s">
        <v>19</v>
      </c>
      <c r="F809" s="261" t="s">
        <v>247</v>
      </c>
      <c r="G809" s="259"/>
      <c r="H809" s="262">
        <v>61</v>
      </c>
      <c r="I809" s="263"/>
      <c r="J809" s="259"/>
      <c r="K809" s="259"/>
      <c r="L809" s="264"/>
      <c r="M809" s="265"/>
      <c r="N809" s="266"/>
      <c r="O809" s="266"/>
      <c r="P809" s="266"/>
      <c r="Q809" s="266"/>
      <c r="R809" s="266"/>
      <c r="S809" s="266"/>
      <c r="T809" s="267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T809" s="268" t="s">
        <v>135</v>
      </c>
      <c r="AU809" s="268" t="s">
        <v>79</v>
      </c>
      <c r="AV809" s="15" t="s">
        <v>147</v>
      </c>
      <c r="AW809" s="15" t="s">
        <v>32</v>
      </c>
      <c r="AX809" s="15" t="s">
        <v>77</v>
      </c>
      <c r="AY809" s="268" t="s">
        <v>122</v>
      </c>
    </row>
    <row r="810" spans="1:63" s="12" customFormat="1" ht="22.8" customHeight="1">
      <c r="A810" s="12"/>
      <c r="B810" s="198"/>
      <c r="C810" s="199"/>
      <c r="D810" s="200" t="s">
        <v>69</v>
      </c>
      <c r="E810" s="212" t="s">
        <v>1375</v>
      </c>
      <c r="F810" s="212" t="s">
        <v>1376</v>
      </c>
      <c r="G810" s="199"/>
      <c r="H810" s="199"/>
      <c r="I810" s="202"/>
      <c r="J810" s="213">
        <f>BK810</f>
        <v>0</v>
      </c>
      <c r="K810" s="199"/>
      <c r="L810" s="204"/>
      <c r="M810" s="205"/>
      <c r="N810" s="206"/>
      <c r="O810" s="206"/>
      <c r="P810" s="207">
        <f>SUM(P811:P866)</f>
        <v>0</v>
      </c>
      <c r="Q810" s="206"/>
      <c r="R810" s="207">
        <f>SUM(R811:R866)</f>
        <v>0</v>
      </c>
      <c r="S810" s="206"/>
      <c r="T810" s="208">
        <f>SUM(T811:T866)</f>
        <v>0</v>
      </c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R810" s="209" t="s">
        <v>77</v>
      </c>
      <c r="AT810" s="210" t="s">
        <v>69</v>
      </c>
      <c r="AU810" s="210" t="s">
        <v>77</v>
      </c>
      <c r="AY810" s="209" t="s">
        <v>122</v>
      </c>
      <c r="BK810" s="211">
        <f>SUM(BK811:BK866)</f>
        <v>0</v>
      </c>
    </row>
    <row r="811" spans="1:65" s="2" customFormat="1" ht="33" customHeight="1">
      <c r="A811" s="40"/>
      <c r="B811" s="41"/>
      <c r="C811" s="214" t="s">
        <v>1377</v>
      </c>
      <c r="D811" s="214" t="s">
        <v>125</v>
      </c>
      <c r="E811" s="215" t="s">
        <v>1378</v>
      </c>
      <c r="F811" s="216" t="s">
        <v>1379</v>
      </c>
      <c r="G811" s="217" t="s">
        <v>289</v>
      </c>
      <c r="H811" s="218">
        <v>24.184</v>
      </c>
      <c r="I811" s="219"/>
      <c r="J811" s="220">
        <f>ROUND(I811*H811,2)</f>
        <v>0</v>
      </c>
      <c r="K811" s="216" t="s">
        <v>129</v>
      </c>
      <c r="L811" s="46"/>
      <c r="M811" s="221" t="s">
        <v>19</v>
      </c>
      <c r="N811" s="222" t="s">
        <v>41</v>
      </c>
      <c r="O811" s="86"/>
      <c r="P811" s="223">
        <f>O811*H811</f>
        <v>0</v>
      </c>
      <c r="Q811" s="223">
        <v>0</v>
      </c>
      <c r="R811" s="223">
        <f>Q811*H811</f>
        <v>0</v>
      </c>
      <c r="S811" s="223">
        <v>0</v>
      </c>
      <c r="T811" s="224">
        <f>S811*H811</f>
        <v>0</v>
      </c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R811" s="225" t="s">
        <v>147</v>
      </c>
      <c r="AT811" s="225" t="s">
        <v>125</v>
      </c>
      <c r="AU811" s="225" t="s">
        <v>79</v>
      </c>
      <c r="AY811" s="19" t="s">
        <v>122</v>
      </c>
      <c r="BE811" s="226">
        <f>IF(N811="základní",J811,0)</f>
        <v>0</v>
      </c>
      <c r="BF811" s="226">
        <f>IF(N811="snížená",J811,0)</f>
        <v>0</v>
      </c>
      <c r="BG811" s="226">
        <f>IF(N811="zákl. přenesená",J811,0)</f>
        <v>0</v>
      </c>
      <c r="BH811" s="226">
        <f>IF(N811="sníž. přenesená",J811,0)</f>
        <v>0</v>
      </c>
      <c r="BI811" s="226">
        <f>IF(N811="nulová",J811,0)</f>
        <v>0</v>
      </c>
      <c r="BJ811" s="19" t="s">
        <v>77</v>
      </c>
      <c r="BK811" s="226">
        <f>ROUND(I811*H811,2)</f>
        <v>0</v>
      </c>
      <c r="BL811" s="19" t="s">
        <v>147</v>
      </c>
      <c r="BM811" s="225" t="s">
        <v>1380</v>
      </c>
    </row>
    <row r="812" spans="1:47" s="2" customFormat="1" ht="12">
      <c r="A812" s="40"/>
      <c r="B812" s="41"/>
      <c r="C812" s="42"/>
      <c r="D812" s="227" t="s">
        <v>132</v>
      </c>
      <c r="E812" s="42"/>
      <c r="F812" s="228" t="s">
        <v>1381</v>
      </c>
      <c r="G812" s="42"/>
      <c r="H812" s="42"/>
      <c r="I812" s="229"/>
      <c r="J812" s="42"/>
      <c r="K812" s="42"/>
      <c r="L812" s="46"/>
      <c r="M812" s="230"/>
      <c r="N812" s="231"/>
      <c r="O812" s="86"/>
      <c r="P812" s="86"/>
      <c r="Q812" s="86"/>
      <c r="R812" s="86"/>
      <c r="S812" s="86"/>
      <c r="T812" s="87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T812" s="19" t="s">
        <v>132</v>
      </c>
      <c r="AU812" s="19" t="s">
        <v>79</v>
      </c>
    </row>
    <row r="813" spans="1:47" s="2" customFormat="1" ht="12">
      <c r="A813" s="40"/>
      <c r="B813" s="41"/>
      <c r="C813" s="42"/>
      <c r="D813" s="232" t="s">
        <v>133</v>
      </c>
      <c r="E813" s="42"/>
      <c r="F813" s="233" t="s">
        <v>1382</v>
      </c>
      <c r="G813" s="42"/>
      <c r="H813" s="42"/>
      <c r="I813" s="229"/>
      <c r="J813" s="42"/>
      <c r="K813" s="42"/>
      <c r="L813" s="46"/>
      <c r="M813" s="230"/>
      <c r="N813" s="231"/>
      <c r="O813" s="86"/>
      <c r="P813" s="86"/>
      <c r="Q813" s="86"/>
      <c r="R813" s="86"/>
      <c r="S813" s="86"/>
      <c r="T813" s="87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T813" s="19" t="s">
        <v>133</v>
      </c>
      <c r="AU813" s="19" t="s">
        <v>79</v>
      </c>
    </row>
    <row r="814" spans="1:51" s="14" customFormat="1" ht="12">
      <c r="A814" s="14"/>
      <c r="B814" s="244"/>
      <c r="C814" s="245"/>
      <c r="D814" s="227" t="s">
        <v>135</v>
      </c>
      <c r="E814" s="246" t="s">
        <v>19</v>
      </c>
      <c r="F814" s="247" t="s">
        <v>1383</v>
      </c>
      <c r="G814" s="245"/>
      <c r="H814" s="248">
        <v>24.184</v>
      </c>
      <c r="I814" s="249"/>
      <c r="J814" s="245"/>
      <c r="K814" s="245"/>
      <c r="L814" s="250"/>
      <c r="M814" s="251"/>
      <c r="N814" s="252"/>
      <c r="O814" s="252"/>
      <c r="P814" s="252"/>
      <c r="Q814" s="252"/>
      <c r="R814" s="252"/>
      <c r="S814" s="252"/>
      <c r="T814" s="253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54" t="s">
        <v>135</v>
      </c>
      <c r="AU814" s="254" t="s">
        <v>79</v>
      </c>
      <c r="AV814" s="14" t="s">
        <v>79</v>
      </c>
      <c r="AW814" s="14" t="s">
        <v>32</v>
      </c>
      <c r="AX814" s="14" t="s">
        <v>77</v>
      </c>
      <c r="AY814" s="254" t="s">
        <v>122</v>
      </c>
    </row>
    <row r="815" spans="1:65" s="2" customFormat="1" ht="24.15" customHeight="1">
      <c r="A815" s="40"/>
      <c r="B815" s="41"/>
      <c r="C815" s="214" t="s">
        <v>1384</v>
      </c>
      <c r="D815" s="214" t="s">
        <v>125</v>
      </c>
      <c r="E815" s="215" t="s">
        <v>1385</v>
      </c>
      <c r="F815" s="216" t="s">
        <v>1386</v>
      </c>
      <c r="G815" s="217" t="s">
        <v>289</v>
      </c>
      <c r="H815" s="218">
        <v>594.183</v>
      </c>
      <c r="I815" s="219"/>
      <c r="J815" s="220">
        <f>ROUND(I815*H815,2)</f>
        <v>0</v>
      </c>
      <c r="K815" s="216" t="s">
        <v>129</v>
      </c>
      <c r="L815" s="46"/>
      <c r="M815" s="221" t="s">
        <v>19</v>
      </c>
      <c r="N815" s="222" t="s">
        <v>41</v>
      </c>
      <c r="O815" s="86"/>
      <c r="P815" s="223">
        <f>O815*H815</f>
        <v>0</v>
      </c>
      <c r="Q815" s="223">
        <v>0</v>
      </c>
      <c r="R815" s="223">
        <f>Q815*H815</f>
        <v>0</v>
      </c>
      <c r="S815" s="223">
        <v>0</v>
      </c>
      <c r="T815" s="224">
        <f>S815*H815</f>
        <v>0</v>
      </c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R815" s="225" t="s">
        <v>147</v>
      </c>
      <c r="AT815" s="225" t="s">
        <v>125</v>
      </c>
      <c r="AU815" s="225" t="s">
        <v>79</v>
      </c>
      <c r="AY815" s="19" t="s">
        <v>122</v>
      </c>
      <c r="BE815" s="226">
        <f>IF(N815="základní",J815,0)</f>
        <v>0</v>
      </c>
      <c r="BF815" s="226">
        <f>IF(N815="snížená",J815,0)</f>
        <v>0</v>
      </c>
      <c r="BG815" s="226">
        <f>IF(N815="zákl. přenesená",J815,0)</f>
        <v>0</v>
      </c>
      <c r="BH815" s="226">
        <f>IF(N815="sníž. přenesená",J815,0)</f>
        <v>0</v>
      </c>
      <c r="BI815" s="226">
        <f>IF(N815="nulová",J815,0)</f>
        <v>0</v>
      </c>
      <c r="BJ815" s="19" t="s">
        <v>77</v>
      </c>
      <c r="BK815" s="226">
        <f>ROUND(I815*H815,2)</f>
        <v>0</v>
      </c>
      <c r="BL815" s="19" t="s">
        <v>147</v>
      </c>
      <c r="BM815" s="225" t="s">
        <v>1387</v>
      </c>
    </row>
    <row r="816" spans="1:47" s="2" customFormat="1" ht="12">
      <c r="A816" s="40"/>
      <c r="B816" s="41"/>
      <c r="C816" s="42"/>
      <c r="D816" s="227" t="s">
        <v>132</v>
      </c>
      <c r="E816" s="42"/>
      <c r="F816" s="228" t="s">
        <v>1388</v>
      </c>
      <c r="G816" s="42"/>
      <c r="H816" s="42"/>
      <c r="I816" s="229"/>
      <c r="J816" s="42"/>
      <c r="K816" s="42"/>
      <c r="L816" s="46"/>
      <c r="M816" s="230"/>
      <c r="N816" s="231"/>
      <c r="O816" s="86"/>
      <c r="P816" s="86"/>
      <c r="Q816" s="86"/>
      <c r="R816" s="86"/>
      <c r="S816" s="86"/>
      <c r="T816" s="87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T816" s="19" t="s">
        <v>132</v>
      </c>
      <c r="AU816" s="19" t="s">
        <v>79</v>
      </c>
    </row>
    <row r="817" spans="1:47" s="2" customFormat="1" ht="12">
      <c r="A817" s="40"/>
      <c r="B817" s="41"/>
      <c r="C817" s="42"/>
      <c r="D817" s="232" t="s">
        <v>133</v>
      </c>
      <c r="E817" s="42"/>
      <c r="F817" s="233" t="s">
        <v>1389</v>
      </c>
      <c r="G817" s="42"/>
      <c r="H817" s="42"/>
      <c r="I817" s="229"/>
      <c r="J817" s="42"/>
      <c r="K817" s="42"/>
      <c r="L817" s="46"/>
      <c r="M817" s="230"/>
      <c r="N817" s="231"/>
      <c r="O817" s="86"/>
      <c r="P817" s="86"/>
      <c r="Q817" s="86"/>
      <c r="R817" s="86"/>
      <c r="S817" s="86"/>
      <c r="T817" s="87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T817" s="19" t="s">
        <v>133</v>
      </c>
      <c r="AU817" s="19" t="s">
        <v>79</v>
      </c>
    </row>
    <row r="818" spans="1:51" s="14" customFormat="1" ht="12">
      <c r="A818" s="14"/>
      <c r="B818" s="244"/>
      <c r="C818" s="245"/>
      <c r="D818" s="227" t="s">
        <v>135</v>
      </c>
      <c r="E818" s="246" t="s">
        <v>19</v>
      </c>
      <c r="F818" s="247" t="s">
        <v>1390</v>
      </c>
      <c r="G818" s="245"/>
      <c r="H818" s="248">
        <v>171.349</v>
      </c>
      <c r="I818" s="249"/>
      <c r="J818" s="245"/>
      <c r="K818" s="245"/>
      <c r="L818" s="250"/>
      <c r="M818" s="251"/>
      <c r="N818" s="252"/>
      <c r="O818" s="252"/>
      <c r="P818" s="252"/>
      <c r="Q818" s="252"/>
      <c r="R818" s="252"/>
      <c r="S818" s="252"/>
      <c r="T818" s="253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54" t="s">
        <v>135</v>
      </c>
      <c r="AU818" s="254" t="s">
        <v>79</v>
      </c>
      <c r="AV818" s="14" t="s">
        <v>79</v>
      </c>
      <c r="AW818" s="14" t="s">
        <v>32</v>
      </c>
      <c r="AX818" s="14" t="s">
        <v>70</v>
      </c>
      <c r="AY818" s="254" t="s">
        <v>122</v>
      </c>
    </row>
    <row r="819" spans="1:51" s="14" customFormat="1" ht="12">
      <c r="A819" s="14"/>
      <c r="B819" s="244"/>
      <c r="C819" s="245"/>
      <c r="D819" s="227" t="s">
        <v>135</v>
      </c>
      <c r="E819" s="246" t="s">
        <v>19</v>
      </c>
      <c r="F819" s="247" t="s">
        <v>1391</v>
      </c>
      <c r="G819" s="245"/>
      <c r="H819" s="248">
        <v>190.098</v>
      </c>
      <c r="I819" s="249"/>
      <c r="J819" s="245"/>
      <c r="K819" s="245"/>
      <c r="L819" s="250"/>
      <c r="M819" s="251"/>
      <c r="N819" s="252"/>
      <c r="O819" s="252"/>
      <c r="P819" s="252"/>
      <c r="Q819" s="252"/>
      <c r="R819" s="252"/>
      <c r="S819" s="252"/>
      <c r="T819" s="253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54" t="s">
        <v>135</v>
      </c>
      <c r="AU819" s="254" t="s">
        <v>79</v>
      </c>
      <c r="AV819" s="14" t="s">
        <v>79</v>
      </c>
      <c r="AW819" s="14" t="s">
        <v>32</v>
      </c>
      <c r="AX819" s="14" t="s">
        <v>70</v>
      </c>
      <c r="AY819" s="254" t="s">
        <v>122</v>
      </c>
    </row>
    <row r="820" spans="1:51" s="14" customFormat="1" ht="12">
      <c r="A820" s="14"/>
      <c r="B820" s="244"/>
      <c r="C820" s="245"/>
      <c r="D820" s="227" t="s">
        <v>135</v>
      </c>
      <c r="E820" s="246" t="s">
        <v>19</v>
      </c>
      <c r="F820" s="247" t="s">
        <v>1392</v>
      </c>
      <c r="G820" s="245"/>
      <c r="H820" s="248">
        <v>71.574</v>
      </c>
      <c r="I820" s="249"/>
      <c r="J820" s="245"/>
      <c r="K820" s="245"/>
      <c r="L820" s="250"/>
      <c r="M820" s="251"/>
      <c r="N820" s="252"/>
      <c r="O820" s="252"/>
      <c r="P820" s="252"/>
      <c r="Q820" s="252"/>
      <c r="R820" s="252"/>
      <c r="S820" s="252"/>
      <c r="T820" s="253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54" t="s">
        <v>135</v>
      </c>
      <c r="AU820" s="254" t="s">
        <v>79</v>
      </c>
      <c r="AV820" s="14" t="s">
        <v>79</v>
      </c>
      <c r="AW820" s="14" t="s">
        <v>32</v>
      </c>
      <c r="AX820" s="14" t="s">
        <v>70</v>
      </c>
      <c r="AY820" s="254" t="s">
        <v>122</v>
      </c>
    </row>
    <row r="821" spans="1:51" s="14" customFormat="1" ht="12">
      <c r="A821" s="14"/>
      <c r="B821" s="244"/>
      <c r="C821" s="245"/>
      <c r="D821" s="227" t="s">
        <v>135</v>
      </c>
      <c r="E821" s="246" t="s">
        <v>19</v>
      </c>
      <c r="F821" s="247" t="s">
        <v>1393</v>
      </c>
      <c r="G821" s="245"/>
      <c r="H821" s="248">
        <v>80.212</v>
      </c>
      <c r="I821" s="249"/>
      <c r="J821" s="245"/>
      <c r="K821" s="245"/>
      <c r="L821" s="250"/>
      <c r="M821" s="251"/>
      <c r="N821" s="252"/>
      <c r="O821" s="252"/>
      <c r="P821" s="252"/>
      <c r="Q821" s="252"/>
      <c r="R821" s="252"/>
      <c r="S821" s="252"/>
      <c r="T821" s="253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54" t="s">
        <v>135</v>
      </c>
      <c r="AU821" s="254" t="s">
        <v>79</v>
      </c>
      <c r="AV821" s="14" t="s">
        <v>79</v>
      </c>
      <c r="AW821" s="14" t="s">
        <v>32</v>
      </c>
      <c r="AX821" s="14" t="s">
        <v>70</v>
      </c>
      <c r="AY821" s="254" t="s">
        <v>122</v>
      </c>
    </row>
    <row r="822" spans="1:51" s="14" customFormat="1" ht="12">
      <c r="A822" s="14"/>
      <c r="B822" s="244"/>
      <c r="C822" s="245"/>
      <c r="D822" s="227" t="s">
        <v>135</v>
      </c>
      <c r="E822" s="246" t="s">
        <v>19</v>
      </c>
      <c r="F822" s="247" t="s">
        <v>1394</v>
      </c>
      <c r="G822" s="245"/>
      <c r="H822" s="248">
        <v>56.766</v>
      </c>
      <c r="I822" s="249"/>
      <c r="J822" s="245"/>
      <c r="K822" s="245"/>
      <c r="L822" s="250"/>
      <c r="M822" s="251"/>
      <c r="N822" s="252"/>
      <c r="O822" s="252"/>
      <c r="P822" s="252"/>
      <c r="Q822" s="252"/>
      <c r="R822" s="252"/>
      <c r="S822" s="252"/>
      <c r="T822" s="253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54" t="s">
        <v>135</v>
      </c>
      <c r="AU822" s="254" t="s">
        <v>79</v>
      </c>
      <c r="AV822" s="14" t="s">
        <v>79</v>
      </c>
      <c r="AW822" s="14" t="s">
        <v>32</v>
      </c>
      <c r="AX822" s="14" t="s">
        <v>70</v>
      </c>
      <c r="AY822" s="254" t="s">
        <v>122</v>
      </c>
    </row>
    <row r="823" spans="1:51" s="16" customFormat="1" ht="12">
      <c r="A823" s="16"/>
      <c r="B823" s="279"/>
      <c r="C823" s="280"/>
      <c r="D823" s="227" t="s">
        <v>135</v>
      </c>
      <c r="E823" s="281" t="s">
        <v>19</v>
      </c>
      <c r="F823" s="282" t="s">
        <v>528</v>
      </c>
      <c r="G823" s="280"/>
      <c r="H823" s="283">
        <v>569.999</v>
      </c>
      <c r="I823" s="284"/>
      <c r="J823" s="280"/>
      <c r="K823" s="280"/>
      <c r="L823" s="285"/>
      <c r="M823" s="286"/>
      <c r="N823" s="287"/>
      <c r="O823" s="287"/>
      <c r="P823" s="287"/>
      <c r="Q823" s="287"/>
      <c r="R823" s="287"/>
      <c r="S823" s="287"/>
      <c r="T823" s="288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T823" s="289" t="s">
        <v>135</v>
      </c>
      <c r="AU823" s="289" t="s">
        <v>79</v>
      </c>
      <c r="AV823" s="16" t="s">
        <v>142</v>
      </c>
      <c r="AW823" s="16" t="s">
        <v>32</v>
      </c>
      <c r="AX823" s="16" t="s">
        <v>70</v>
      </c>
      <c r="AY823" s="289" t="s">
        <v>122</v>
      </c>
    </row>
    <row r="824" spans="1:51" s="14" customFormat="1" ht="12">
      <c r="A824" s="14"/>
      <c r="B824" s="244"/>
      <c r="C824" s="245"/>
      <c r="D824" s="227" t="s">
        <v>135</v>
      </c>
      <c r="E824" s="246" t="s">
        <v>19</v>
      </c>
      <c r="F824" s="247" t="s">
        <v>1395</v>
      </c>
      <c r="G824" s="245"/>
      <c r="H824" s="248">
        <v>24.184</v>
      </c>
      <c r="I824" s="249"/>
      <c r="J824" s="245"/>
      <c r="K824" s="245"/>
      <c r="L824" s="250"/>
      <c r="M824" s="251"/>
      <c r="N824" s="252"/>
      <c r="O824" s="252"/>
      <c r="P824" s="252"/>
      <c r="Q824" s="252"/>
      <c r="R824" s="252"/>
      <c r="S824" s="252"/>
      <c r="T824" s="253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4" t="s">
        <v>135</v>
      </c>
      <c r="AU824" s="254" t="s">
        <v>79</v>
      </c>
      <c r="AV824" s="14" t="s">
        <v>79</v>
      </c>
      <c r="AW824" s="14" t="s">
        <v>32</v>
      </c>
      <c r="AX824" s="14" t="s">
        <v>70</v>
      </c>
      <c r="AY824" s="254" t="s">
        <v>122</v>
      </c>
    </row>
    <row r="825" spans="1:51" s="15" customFormat="1" ht="12">
      <c r="A825" s="15"/>
      <c r="B825" s="258"/>
      <c r="C825" s="259"/>
      <c r="D825" s="227" t="s">
        <v>135</v>
      </c>
      <c r="E825" s="260" t="s">
        <v>19</v>
      </c>
      <c r="F825" s="261" t="s">
        <v>247</v>
      </c>
      <c r="G825" s="259"/>
      <c r="H825" s="262">
        <v>594.183</v>
      </c>
      <c r="I825" s="263"/>
      <c r="J825" s="259"/>
      <c r="K825" s="259"/>
      <c r="L825" s="264"/>
      <c r="M825" s="265"/>
      <c r="N825" s="266"/>
      <c r="O825" s="266"/>
      <c r="P825" s="266"/>
      <c r="Q825" s="266"/>
      <c r="R825" s="266"/>
      <c r="S825" s="266"/>
      <c r="T825" s="267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T825" s="268" t="s">
        <v>135</v>
      </c>
      <c r="AU825" s="268" t="s">
        <v>79</v>
      </c>
      <c r="AV825" s="15" t="s">
        <v>147</v>
      </c>
      <c r="AW825" s="15" t="s">
        <v>32</v>
      </c>
      <c r="AX825" s="15" t="s">
        <v>77</v>
      </c>
      <c r="AY825" s="268" t="s">
        <v>122</v>
      </c>
    </row>
    <row r="826" spans="1:65" s="2" customFormat="1" ht="16.5" customHeight="1">
      <c r="A826" s="40"/>
      <c r="B826" s="41"/>
      <c r="C826" s="214" t="s">
        <v>1396</v>
      </c>
      <c r="D826" s="214" t="s">
        <v>125</v>
      </c>
      <c r="E826" s="215" t="s">
        <v>1397</v>
      </c>
      <c r="F826" s="216" t="s">
        <v>1398</v>
      </c>
      <c r="G826" s="217" t="s">
        <v>289</v>
      </c>
      <c r="H826" s="218">
        <v>11289.477</v>
      </c>
      <c r="I826" s="219"/>
      <c r="J826" s="220">
        <f>ROUND(I826*H826,2)</f>
        <v>0</v>
      </c>
      <c r="K826" s="216" t="s">
        <v>129</v>
      </c>
      <c r="L826" s="46"/>
      <c r="M826" s="221" t="s">
        <v>19</v>
      </c>
      <c r="N826" s="222" t="s">
        <v>41</v>
      </c>
      <c r="O826" s="86"/>
      <c r="P826" s="223">
        <f>O826*H826</f>
        <v>0</v>
      </c>
      <c r="Q826" s="223">
        <v>0</v>
      </c>
      <c r="R826" s="223">
        <f>Q826*H826</f>
        <v>0</v>
      </c>
      <c r="S826" s="223">
        <v>0</v>
      </c>
      <c r="T826" s="224">
        <f>S826*H826</f>
        <v>0</v>
      </c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R826" s="225" t="s">
        <v>147</v>
      </c>
      <c r="AT826" s="225" t="s">
        <v>125</v>
      </c>
      <c r="AU826" s="225" t="s">
        <v>79</v>
      </c>
      <c r="AY826" s="19" t="s">
        <v>122</v>
      </c>
      <c r="BE826" s="226">
        <f>IF(N826="základní",J826,0)</f>
        <v>0</v>
      </c>
      <c r="BF826" s="226">
        <f>IF(N826="snížená",J826,0)</f>
        <v>0</v>
      </c>
      <c r="BG826" s="226">
        <f>IF(N826="zákl. přenesená",J826,0)</f>
        <v>0</v>
      </c>
      <c r="BH826" s="226">
        <f>IF(N826="sníž. přenesená",J826,0)</f>
        <v>0</v>
      </c>
      <c r="BI826" s="226">
        <f>IF(N826="nulová",J826,0)</f>
        <v>0</v>
      </c>
      <c r="BJ826" s="19" t="s">
        <v>77</v>
      </c>
      <c r="BK826" s="226">
        <f>ROUND(I826*H826,2)</f>
        <v>0</v>
      </c>
      <c r="BL826" s="19" t="s">
        <v>147</v>
      </c>
      <c r="BM826" s="225" t="s">
        <v>1399</v>
      </c>
    </row>
    <row r="827" spans="1:47" s="2" customFormat="1" ht="12">
      <c r="A827" s="40"/>
      <c r="B827" s="41"/>
      <c r="C827" s="42"/>
      <c r="D827" s="227" t="s">
        <v>132</v>
      </c>
      <c r="E827" s="42"/>
      <c r="F827" s="228" t="s">
        <v>1400</v>
      </c>
      <c r="G827" s="42"/>
      <c r="H827" s="42"/>
      <c r="I827" s="229"/>
      <c r="J827" s="42"/>
      <c r="K827" s="42"/>
      <c r="L827" s="46"/>
      <c r="M827" s="230"/>
      <c r="N827" s="231"/>
      <c r="O827" s="86"/>
      <c r="P827" s="86"/>
      <c r="Q827" s="86"/>
      <c r="R827" s="86"/>
      <c r="S827" s="86"/>
      <c r="T827" s="87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T827" s="19" t="s">
        <v>132</v>
      </c>
      <c r="AU827" s="19" t="s">
        <v>79</v>
      </c>
    </row>
    <row r="828" spans="1:47" s="2" customFormat="1" ht="12">
      <c r="A828" s="40"/>
      <c r="B828" s="41"/>
      <c r="C828" s="42"/>
      <c r="D828" s="232" t="s">
        <v>133</v>
      </c>
      <c r="E828" s="42"/>
      <c r="F828" s="233" t="s">
        <v>1401</v>
      </c>
      <c r="G828" s="42"/>
      <c r="H828" s="42"/>
      <c r="I828" s="229"/>
      <c r="J828" s="42"/>
      <c r="K828" s="42"/>
      <c r="L828" s="46"/>
      <c r="M828" s="230"/>
      <c r="N828" s="231"/>
      <c r="O828" s="86"/>
      <c r="P828" s="86"/>
      <c r="Q828" s="86"/>
      <c r="R828" s="86"/>
      <c r="S828" s="86"/>
      <c r="T828" s="87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T828" s="19" t="s">
        <v>133</v>
      </c>
      <c r="AU828" s="19" t="s">
        <v>79</v>
      </c>
    </row>
    <row r="829" spans="1:51" s="14" customFormat="1" ht="12">
      <c r="A829" s="14"/>
      <c r="B829" s="244"/>
      <c r="C829" s="245"/>
      <c r="D829" s="227" t="s">
        <v>135</v>
      </c>
      <c r="E829" s="246" t="s">
        <v>19</v>
      </c>
      <c r="F829" s="247" t="s">
        <v>1402</v>
      </c>
      <c r="G829" s="245"/>
      <c r="H829" s="248">
        <v>11289.477</v>
      </c>
      <c r="I829" s="249"/>
      <c r="J829" s="245"/>
      <c r="K829" s="245"/>
      <c r="L829" s="250"/>
      <c r="M829" s="251"/>
      <c r="N829" s="252"/>
      <c r="O829" s="252"/>
      <c r="P829" s="252"/>
      <c r="Q829" s="252"/>
      <c r="R829" s="252"/>
      <c r="S829" s="252"/>
      <c r="T829" s="253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54" t="s">
        <v>135</v>
      </c>
      <c r="AU829" s="254" t="s">
        <v>79</v>
      </c>
      <c r="AV829" s="14" t="s">
        <v>79</v>
      </c>
      <c r="AW829" s="14" t="s">
        <v>32</v>
      </c>
      <c r="AX829" s="14" t="s">
        <v>77</v>
      </c>
      <c r="AY829" s="254" t="s">
        <v>122</v>
      </c>
    </row>
    <row r="830" spans="1:65" s="2" customFormat="1" ht="24.15" customHeight="1">
      <c r="A830" s="40"/>
      <c r="B830" s="41"/>
      <c r="C830" s="214" t="s">
        <v>1403</v>
      </c>
      <c r="D830" s="214" t="s">
        <v>125</v>
      </c>
      <c r="E830" s="215" t="s">
        <v>1404</v>
      </c>
      <c r="F830" s="216" t="s">
        <v>1405</v>
      </c>
      <c r="G830" s="217" t="s">
        <v>289</v>
      </c>
      <c r="H830" s="218">
        <v>3.448</v>
      </c>
      <c r="I830" s="219"/>
      <c r="J830" s="220">
        <f>ROUND(I830*H830,2)</f>
        <v>0</v>
      </c>
      <c r="K830" s="216" t="s">
        <v>129</v>
      </c>
      <c r="L830" s="46"/>
      <c r="M830" s="221" t="s">
        <v>19</v>
      </c>
      <c r="N830" s="222" t="s">
        <v>41</v>
      </c>
      <c r="O830" s="86"/>
      <c r="P830" s="223">
        <f>O830*H830</f>
        <v>0</v>
      </c>
      <c r="Q830" s="223">
        <v>0</v>
      </c>
      <c r="R830" s="223">
        <f>Q830*H830</f>
        <v>0</v>
      </c>
      <c r="S830" s="223">
        <v>0</v>
      </c>
      <c r="T830" s="224">
        <f>S830*H830</f>
        <v>0</v>
      </c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R830" s="225" t="s">
        <v>147</v>
      </c>
      <c r="AT830" s="225" t="s">
        <v>125</v>
      </c>
      <c r="AU830" s="225" t="s">
        <v>79</v>
      </c>
      <c r="AY830" s="19" t="s">
        <v>122</v>
      </c>
      <c r="BE830" s="226">
        <f>IF(N830="základní",J830,0)</f>
        <v>0</v>
      </c>
      <c r="BF830" s="226">
        <f>IF(N830="snížená",J830,0)</f>
        <v>0</v>
      </c>
      <c r="BG830" s="226">
        <f>IF(N830="zákl. přenesená",J830,0)</f>
        <v>0</v>
      </c>
      <c r="BH830" s="226">
        <f>IF(N830="sníž. přenesená",J830,0)</f>
        <v>0</v>
      </c>
      <c r="BI830" s="226">
        <f>IF(N830="nulová",J830,0)</f>
        <v>0</v>
      </c>
      <c r="BJ830" s="19" t="s">
        <v>77</v>
      </c>
      <c r="BK830" s="226">
        <f>ROUND(I830*H830,2)</f>
        <v>0</v>
      </c>
      <c r="BL830" s="19" t="s">
        <v>147</v>
      </c>
      <c r="BM830" s="225" t="s">
        <v>1406</v>
      </c>
    </row>
    <row r="831" spans="1:47" s="2" customFormat="1" ht="12">
      <c r="A831" s="40"/>
      <c r="B831" s="41"/>
      <c r="C831" s="42"/>
      <c r="D831" s="227" t="s">
        <v>132</v>
      </c>
      <c r="E831" s="42"/>
      <c r="F831" s="228" t="s">
        <v>1407</v>
      </c>
      <c r="G831" s="42"/>
      <c r="H831" s="42"/>
      <c r="I831" s="229"/>
      <c r="J831" s="42"/>
      <c r="K831" s="42"/>
      <c r="L831" s="46"/>
      <c r="M831" s="230"/>
      <c r="N831" s="231"/>
      <c r="O831" s="86"/>
      <c r="P831" s="86"/>
      <c r="Q831" s="86"/>
      <c r="R831" s="86"/>
      <c r="S831" s="86"/>
      <c r="T831" s="87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T831" s="19" t="s">
        <v>132</v>
      </c>
      <c r="AU831" s="19" t="s">
        <v>79</v>
      </c>
    </row>
    <row r="832" spans="1:47" s="2" customFormat="1" ht="12">
      <c r="A832" s="40"/>
      <c r="B832" s="41"/>
      <c r="C832" s="42"/>
      <c r="D832" s="232" t="s">
        <v>133</v>
      </c>
      <c r="E832" s="42"/>
      <c r="F832" s="233" t="s">
        <v>1408</v>
      </c>
      <c r="G832" s="42"/>
      <c r="H832" s="42"/>
      <c r="I832" s="229"/>
      <c r="J832" s="42"/>
      <c r="K832" s="42"/>
      <c r="L832" s="46"/>
      <c r="M832" s="230"/>
      <c r="N832" s="231"/>
      <c r="O832" s="86"/>
      <c r="P832" s="86"/>
      <c r="Q832" s="86"/>
      <c r="R832" s="86"/>
      <c r="S832" s="86"/>
      <c r="T832" s="87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T832" s="19" t="s">
        <v>133</v>
      </c>
      <c r="AU832" s="19" t="s">
        <v>79</v>
      </c>
    </row>
    <row r="833" spans="1:51" s="14" customFormat="1" ht="12">
      <c r="A833" s="14"/>
      <c r="B833" s="244"/>
      <c r="C833" s="245"/>
      <c r="D833" s="227" t="s">
        <v>135</v>
      </c>
      <c r="E833" s="246" t="s">
        <v>19</v>
      </c>
      <c r="F833" s="247" t="s">
        <v>1409</v>
      </c>
      <c r="G833" s="245"/>
      <c r="H833" s="248">
        <v>0.144</v>
      </c>
      <c r="I833" s="249"/>
      <c r="J833" s="245"/>
      <c r="K833" s="245"/>
      <c r="L833" s="250"/>
      <c r="M833" s="251"/>
      <c r="N833" s="252"/>
      <c r="O833" s="252"/>
      <c r="P833" s="252"/>
      <c r="Q833" s="252"/>
      <c r="R833" s="252"/>
      <c r="S833" s="252"/>
      <c r="T833" s="253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54" t="s">
        <v>135</v>
      </c>
      <c r="AU833" s="254" t="s">
        <v>79</v>
      </c>
      <c r="AV833" s="14" t="s">
        <v>79</v>
      </c>
      <c r="AW833" s="14" t="s">
        <v>32</v>
      </c>
      <c r="AX833" s="14" t="s">
        <v>70</v>
      </c>
      <c r="AY833" s="254" t="s">
        <v>122</v>
      </c>
    </row>
    <row r="834" spans="1:51" s="14" customFormat="1" ht="12">
      <c r="A834" s="14"/>
      <c r="B834" s="244"/>
      <c r="C834" s="245"/>
      <c r="D834" s="227" t="s">
        <v>135</v>
      </c>
      <c r="E834" s="246" t="s">
        <v>19</v>
      </c>
      <c r="F834" s="247" t="s">
        <v>1410</v>
      </c>
      <c r="G834" s="245"/>
      <c r="H834" s="248">
        <v>0.01</v>
      </c>
      <c r="I834" s="249"/>
      <c r="J834" s="245"/>
      <c r="K834" s="245"/>
      <c r="L834" s="250"/>
      <c r="M834" s="251"/>
      <c r="N834" s="252"/>
      <c r="O834" s="252"/>
      <c r="P834" s="252"/>
      <c r="Q834" s="252"/>
      <c r="R834" s="252"/>
      <c r="S834" s="252"/>
      <c r="T834" s="253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54" t="s">
        <v>135</v>
      </c>
      <c r="AU834" s="254" t="s">
        <v>79</v>
      </c>
      <c r="AV834" s="14" t="s">
        <v>79</v>
      </c>
      <c r="AW834" s="14" t="s">
        <v>32</v>
      </c>
      <c r="AX834" s="14" t="s">
        <v>70</v>
      </c>
      <c r="AY834" s="254" t="s">
        <v>122</v>
      </c>
    </row>
    <row r="835" spans="1:51" s="14" customFormat="1" ht="12">
      <c r="A835" s="14"/>
      <c r="B835" s="244"/>
      <c r="C835" s="245"/>
      <c r="D835" s="227" t="s">
        <v>135</v>
      </c>
      <c r="E835" s="246" t="s">
        <v>19</v>
      </c>
      <c r="F835" s="247" t="s">
        <v>1411</v>
      </c>
      <c r="G835" s="245"/>
      <c r="H835" s="248">
        <v>3.294</v>
      </c>
      <c r="I835" s="249"/>
      <c r="J835" s="245"/>
      <c r="K835" s="245"/>
      <c r="L835" s="250"/>
      <c r="M835" s="251"/>
      <c r="N835" s="252"/>
      <c r="O835" s="252"/>
      <c r="P835" s="252"/>
      <c r="Q835" s="252"/>
      <c r="R835" s="252"/>
      <c r="S835" s="252"/>
      <c r="T835" s="253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54" t="s">
        <v>135</v>
      </c>
      <c r="AU835" s="254" t="s">
        <v>79</v>
      </c>
      <c r="AV835" s="14" t="s">
        <v>79</v>
      </c>
      <c r="AW835" s="14" t="s">
        <v>32</v>
      </c>
      <c r="AX835" s="14" t="s">
        <v>70</v>
      </c>
      <c r="AY835" s="254" t="s">
        <v>122</v>
      </c>
    </row>
    <row r="836" spans="1:51" s="15" customFormat="1" ht="12">
      <c r="A836" s="15"/>
      <c r="B836" s="258"/>
      <c r="C836" s="259"/>
      <c r="D836" s="227" t="s">
        <v>135</v>
      </c>
      <c r="E836" s="260" t="s">
        <v>19</v>
      </c>
      <c r="F836" s="261" t="s">
        <v>247</v>
      </c>
      <c r="G836" s="259"/>
      <c r="H836" s="262">
        <v>3.448</v>
      </c>
      <c r="I836" s="263"/>
      <c r="J836" s="259"/>
      <c r="K836" s="259"/>
      <c r="L836" s="264"/>
      <c r="M836" s="265"/>
      <c r="N836" s="266"/>
      <c r="O836" s="266"/>
      <c r="P836" s="266"/>
      <c r="Q836" s="266"/>
      <c r="R836" s="266"/>
      <c r="S836" s="266"/>
      <c r="T836" s="267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T836" s="268" t="s">
        <v>135</v>
      </c>
      <c r="AU836" s="268" t="s">
        <v>79</v>
      </c>
      <c r="AV836" s="15" t="s">
        <v>147</v>
      </c>
      <c r="AW836" s="15" t="s">
        <v>32</v>
      </c>
      <c r="AX836" s="15" t="s">
        <v>77</v>
      </c>
      <c r="AY836" s="268" t="s">
        <v>122</v>
      </c>
    </row>
    <row r="837" spans="1:65" s="2" customFormat="1" ht="24.15" customHeight="1">
      <c r="A837" s="40"/>
      <c r="B837" s="41"/>
      <c r="C837" s="214" t="s">
        <v>1412</v>
      </c>
      <c r="D837" s="214" t="s">
        <v>125</v>
      </c>
      <c r="E837" s="215" t="s">
        <v>1413</v>
      </c>
      <c r="F837" s="216" t="s">
        <v>1414</v>
      </c>
      <c r="G837" s="217" t="s">
        <v>289</v>
      </c>
      <c r="H837" s="218">
        <v>65.512</v>
      </c>
      <c r="I837" s="219"/>
      <c r="J837" s="220">
        <f>ROUND(I837*H837,2)</f>
        <v>0</v>
      </c>
      <c r="K837" s="216" t="s">
        <v>129</v>
      </c>
      <c r="L837" s="46"/>
      <c r="M837" s="221" t="s">
        <v>19</v>
      </c>
      <c r="N837" s="222" t="s">
        <v>41</v>
      </c>
      <c r="O837" s="86"/>
      <c r="P837" s="223">
        <f>O837*H837</f>
        <v>0</v>
      </c>
      <c r="Q837" s="223">
        <v>0</v>
      </c>
      <c r="R837" s="223">
        <f>Q837*H837</f>
        <v>0</v>
      </c>
      <c r="S837" s="223">
        <v>0</v>
      </c>
      <c r="T837" s="224">
        <f>S837*H837</f>
        <v>0</v>
      </c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  <c r="AE837" s="40"/>
      <c r="AR837" s="225" t="s">
        <v>147</v>
      </c>
      <c r="AT837" s="225" t="s">
        <v>125</v>
      </c>
      <c r="AU837" s="225" t="s">
        <v>79</v>
      </c>
      <c r="AY837" s="19" t="s">
        <v>122</v>
      </c>
      <c r="BE837" s="226">
        <f>IF(N837="základní",J837,0)</f>
        <v>0</v>
      </c>
      <c r="BF837" s="226">
        <f>IF(N837="snížená",J837,0)</f>
        <v>0</v>
      </c>
      <c r="BG837" s="226">
        <f>IF(N837="zákl. přenesená",J837,0)</f>
        <v>0</v>
      </c>
      <c r="BH837" s="226">
        <f>IF(N837="sníž. přenesená",J837,0)</f>
        <v>0</v>
      </c>
      <c r="BI837" s="226">
        <f>IF(N837="nulová",J837,0)</f>
        <v>0</v>
      </c>
      <c r="BJ837" s="19" t="s">
        <v>77</v>
      </c>
      <c r="BK837" s="226">
        <f>ROUND(I837*H837,2)</f>
        <v>0</v>
      </c>
      <c r="BL837" s="19" t="s">
        <v>147</v>
      </c>
      <c r="BM837" s="225" t="s">
        <v>1415</v>
      </c>
    </row>
    <row r="838" spans="1:47" s="2" customFormat="1" ht="12">
      <c r="A838" s="40"/>
      <c r="B838" s="41"/>
      <c r="C838" s="42"/>
      <c r="D838" s="227" t="s">
        <v>132</v>
      </c>
      <c r="E838" s="42"/>
      <c r="F838" s="228" t="s">
        <v>1416</v>
      </c>
      <c r="G838" s="42"/>
      <c r="H838" s="42"/>
      <c r="I838" s="229"/>
      <c r="J838" s="42"/>
      <c r="K838" s="42"/>
      <c r="L838" s="46"/>
      <c r="M838" s="230"/>
      <c r="N838" s="231"/>
      <c r="O838" s="86"/>
      <c r="P838" s="86"/>
      <c r="Q838" s="86"/>
      <c r="R838" s="86"/>
      <c r="S838" s="86"/>
      <c r="T838" s="87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  <c r="AE838" s="40"/>
      <c r="AT838" s="19" t="s">
        <v>132</v>
      </c>
      <c r="AU838" s="19" t="s">
        <v>79</v>
      </c>
    </row>
    <row r="839" spans="1:47" s="2" customFormat="1" ht="12">
      <c r="A839" s="40"/>
      <c r="B839" s="41"/>
      <c r="C839" s="42"/>
      <c r="D839" s="232" t="s">
        <v>133</v>
      </c>
      <c r="E839" s="42"/>
      <c r="F839" s="233" t="s">
        <v>1417</v>
      </c>
      <c r="G839" s="42"/>
      <c r="H839" s="42"/>
      <c r="I839" s="229"/>
      <c r="J839" s="42"/>
      <c r="K839" s="42"/>
      <c r="L839" s="46"/>
      <c r="M839" s="230"/>
      <c r="N839" s="231"/>
      <c r="O839" s="86"/>
      <c r="P839" s="86"/>
      <c r="Q839" s="86"/>
      <c r="R839" s="86"/>
      <c r="S839" s="86"/>
      <c r="T839" s="87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T839" s="19" t="s">
        <v>133</v>
      </c>
      <c r="AU839" s="19" t="s">
        <v>79</v>
      </c>
    </row>
    <row r="840" spans="1:51" s="14" customFormat="1" ht="12">
      <c r="A840" s="14"/>
      <c r="B840" s="244"/>
      <c r="C840" s="245"/>
      <c r="D840" s="227" t="s">
        <v>135</v>
      </c>
      <c r="E840" s="246" t="s">
        <v>19</v>
      </c>
      <c r="F840" s="247" t="s">
        <v>1418</v>
      </c>
      <c r="G840" s="245"/>
      <c r="H840" s="248">
        <v>65.512</v>
      </c>
      <c r="I840" s="249"/>
      <c r="J840" s="245"/>
      <c r="K840" s="245"/>
      <c r="L840" s="250"/>
      <c r="M840" s="251"/>
      <c r="N840" s="252"/>
      <c r="O840" s="252"/>
      <c r="P840" s="252"/>
      <c r="Q840" s="252"/>
      <c r="R840" s="252"/>
      <c r="S840" s="252"/>
      <c r="T840" s="253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54" t="s">
        <v>135</v>
      </c>
      <c r="AU840" s="254" t="s">
        <v>79</v>
      </c>
      <c r="AV840" s="14" t="s">
        <v>79</v>
      </c>
      <c r="AW840" s="14" t="s">
        <v>32</v>
      </c>
      <c r="AX840" s="14" t="s">
        <v>77</v>
      </c>
      <c r="AY840" s="254" t="s">
        <v>122</v>
      </c>
    </row>
    <row r="841" spans="1:65" s="2" customFormat="1" ht="21.75" customHeight="1">
      <c r="A841" s="40"/>
      <c r="B841" s="41"/>
      <c r="C841" s="214" t="s">
        <v>1419</v>
      </c>
      <c r="D841" s="214" t="s">
        <v>125</v>
      </c>
      <c r="E841" s="215" t="s">
        <v>1420</v>
      </c>
      <c r="F841" s="216" t="s">
        <v>1421</v>
      </c>
      <c r="G841" s="217" t="s">
        <v>289</v>
      </c>
      <c r="H841" s="218">
        <v>1.404</v>
      </c>
      <c r="I841" s="219"/>
      <c r="J841" s="220">
        <f>ROUND(I841*H841,2)</f>
        <v>0</v>
      </c>
      <c r="K841" s="216" t="s">
        <v>129</v>
      </c>
      <c r="L841" s="46"/>
      <c r="M841" s="221" t="s">
        <v>19</v>
      </c>
      <c r="N841" s="222" t="s">
        <v>41</v>
      </c>
      <c r="O841" s="86"/>
      <c r="P841" s="223">
        <f>O841*H841</f>
        <v>0</v>
      </c>
      <c r="Q841" s="223">
        <v>0</v>
      </c>
      <c r="R841" s="223">
        <f>Q841*H841</f>
        <v>0</v>
      </c>
      <c r="S841" s="223">
        <v>0</v>
      </c>
      <c r="T841" s="224">
        <f>S841*H841</f>
        <v>0</v>
      </c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R841" s="225" t="s">
        <v>147</v>
      </c>
      <c r="AT841" s="225" t="s">
        <v>125</v>
      </c>
      <c r="AU841" s="225" t="s">
        <v>79</v>
      </c>
      <c r="AY841" s="19" t="s">
        <v>122</v>
      </c>
      <c r="BE841" s="226">
        <f>IF(N841="základní",J841,0)</f>
        <v>0</v>
      </c>
      <c r="BF841" s="226">
        <f>IF(N841="snížená",J841,0)</f>
        <v>0</v>
      </c>
      <c r="BG841" s="226">
        <f>IF(N841="zákl. přenesená",J841,0)</f>
        <v>0</v>
      </c>
      <c r="BH841" s="226">
        <f>IF(N841="sníž. přenesená",J841,0)</f>
        <v>0</v>
      </c>
      <c r="BI841" s="226">
        <f>IF(N841="nulová",J841,0)</f>
        <v>0</v>
      </c>
      <c r="BJ841" s="19" t="s">
        <v>77</v>
      </c>
      <c r="BK841" s="226">
        <f>ROUND(I841*H841,2)</f>
        <v>0</v>
      </c>
      <c r="BL841" s="19" t="s">
        <v>147</v>
      </c>
      <c r="BM841" s="225" t="s">
        <v>1422</v>
      </c>
    </row>
    <row r="842" spans="1:47" s="2" customFormat="1" ht="12">
      <c r="A842" s="40"/>
      <c r="B842" s="41"/>
      <c r="C842" s="42"/>
      <c r="D842" s="227" t="s">
        <v>132</v>
      </c>
      <c r="E842" s="42"/>
      <c r="F842" s="228" t="s">
        <v>1423</v>
      </c>
      <c r="G842" s="42"/>
      <c r="H842" s="42"/>
      <c r="I842" s="229"/>
      <c r="J842" s="42"/>
      <c r="K842" s="42"/>
      <c r="L842" s="46"/>
      <c r="M842" s="230"/>
      <c r="N842" s="231"/>
      <c r="O842" s="86"/>
      <c r="P842" s="86"/>
      <c r="Q842" s="86"/>
      <c r="R842" s="86"/>
      <c r="S842" s="86"/>
      <c r="T842" s="87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T842" s="19" t="s">
        <v>132</v>
      </c>
      <c r="AU842" s="19" t="s">
        <v>79</v>
      </c>
    </row>
    <row r="843" spans="1:47" s="2" customFormat="1" ht="12">
      <c r="A843" s="40"/>
      <c r="B843" s="41"/>
      <c r="C843" s="42"/>
      <c r="D843" s="232" t="s">
        <v>133</v>
      </c>
      <c r="E843" s="42"/>
      <c r="F843" s="233" t="s">
        <v>1424</v>
      </c>
      <c r="G843" s="42"/>
      <c r="H843" s="42"/>
      <c r="I843" s="229"/>
      <c r="J843" s="42"/>
      <c r="K843" s="42"/>
      <c r="L843" s="46"/>
      <c r="M843" s="230"/>
      <c r="N843" s="231"/>
      <c r="O843" s="86"/>
      <c r="P843" s="86"/>
      <c r="Q843" s="86"/>
      <c r="R843" s="86"/>
      <c r="S843" s="86"/>
      <c r="T843" s="87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T843" s="19" t="s">
        <v>133</v>
      </c>
      <c r="AU843" s="19" t="s">
        <v>79</v>
      </c>
    </row>
    <row r="844" spans="1:51" s="14" customFormat="1" ht="12">
      <c r="A844" s="14"/>
      <c r="B844" s="244"/>
      <c r="C844" s="245"/>
      <c r="D844" s="227" t="s">
        <v>135</v>
      </c>
      <c r="E844" s="246" t="s">
        <v>19</v>
      </c>
      <c r="F844" s="247" t="s">
        <v>1425</v>
      </c>
      <c r="G844" s="245"/>
      <c r="H844" s="248">
        <v>1.404</v>
      </c>
      <c r="I844" s="249"/>
      <c r="J844" s="245"/>
      <c r="K844" s="245"/>
      <c r="L844" s="250"/>
      <c r="M844" s="251"/>
      <c r="N844" s="252"/>
      <c r="O844" s="252"/>
      <c r="P844" s="252"/>
      <c r="Q844" s="252"/>
      <c r="R844" s="252"/>
      <c r="S844" s="252"/>
      <c r="T844" s="253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54" t="s">
        <v>135</v>
      </c>
      <c r="AU844" s="254" t="s">
        <v>79</v>
      </c>
      <c r="AV844" s="14" t="s">
        <v>79</v>
      </c>
      <c r="AW844" s="14" t="s">
        <v>32</v>
      </c>
      <c r="AX844" s="14" t="s">
        <v>77</v>
      </c>
      <c r="AY844" s="254" t="s">
        <v>122</v>
      </c>
    </row>
    <row r="845" spans="1:65" s="2" customFormat="1" ht="24.15" customHeight="1">
      <c r="A845" s="40"/>
      <c r="B845" s="41"/>
      <c r="C845" s="214" t="s">
        <v>1426</v>
      </c>
      <c r="D845" s="214" t="s">
        <v>125</v>
      </c>
      <c r="E845" s="215" t="s">
        <v>1427</v>
      </c>
      <c r="F845" s="216" t="s">
        <v>1428</v>
      </c>
      <c r="G845" s="217" t="s">
        <v>289</v>
      </c>
      <c r="H845" s="218">
        <v>26.676</v>
      </c>
      <c r="I845" s="219"/>
      <c r="J845" s="220">
        <f>ROUND(I845*H845,2)</f>
        <v>0</v>
      </c>
      <c r="K845" s="216" t="s">
        <v>129</v>
      </c>
      <c r="L845" s="46"/>
      <c r="M845" s="221" t="s">
        <v>19</v>
      </c>
      <c r="N845" s="222" t="s">
        <v>41</v>
      </c>
      <c r="O845" s="86"/>
      <c r="P845" s="223">
        <f>O845*H845</f>
        <v>0</v>
      </c>
      <c r="Q845" s="223">
        <v>0</v>
      </c>
      <c r="R845" s="223">
        <f>Q845*H845</f>
        <v>0</v>
      </c>
      <c r="S845" s="223">
        <v>0</v>
      </c>
      <c r="T845" s="224">
        <f>S845*H845</f>
        <v>0</v>
      </c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R845" s="225" t="s">
        <v>147</v>
      </c>
      <c r="AT845" s="225" t="s">
        <v>125</v>
      </c>
      <c r="AU845" s="225" t="s">
        <v>79</v>
      </c>
      <c r="AY845" s="19" t="s">
        <v>122</v>
      </c>
      <c r="BE845" s="226">
        <f>IF(N845="základní",J845,0)</f>
        <v>0</v>
      </c>
      <c r="BF845" s="226">
        <f>IF(N845="snížená",J845,0)</f>
        <v>0</v>
      </c>
      <c r="BG845" s="226">
        <f>IF(N845="zákl. přenesená",J845,0)</f>
        <v>0</v>
      </c>
      <c r="BH845" s="226">
        <f>IF(N845="sníž. přenesená",J845,0)</f>
        <v>0</v>
      </c>
      <c r="BI845" s="226">
        <f>IF(N845="nulová",J845,0)</f>
        <v>0</v>
      </c>
      <c r="BJ845" s="19" t="s">
        <v>77</v>
      </c>
      <c r="BK845" s="226">
        <f>ROUND(I845*H845,2)</f>
        <v>0</v>
      </c>
      <c r="BL845" s="19" t="s">
        <v>147</v>
      </c>
      <c r="BM845" s="225" t="s">
        <v>1429</v>
      </c>
    </row>
    <row r="846" spans="1:47" s="2" customFormat="1" ht="12">
      <c r="A846" s="40"/>
      <c r="B846" s="41"/>
      <c r="C846" s="42"/>
      <c r="D846" s="227" t="s">
        <v>132</v>
      </c>
      <c r="E846" s="42"/>
      <c r="F846" s="228" t="s">
        <v>1430</v>
      </c>
      <c r="G846" s="42"/>
      <c r="H846" s="42"/>
      <c r="I846" s="229"/>
      <c r="J846" s="42"/>
      <c r="K846" s="42"/>
      <c r="L846" s="46"/>
      <c r="M846" s="230"/>
      <c r="N846" s="231"/>
      <c r="O846" s="86"/>
      <c r="P846" s="86"/>
      <c r="Q846" s="86"/>
      <c r="R846" s="86"/>
      <c r="S846" s="86"/>
      <c r="T846" s="87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T846" s="19" t="s">
        <v>132</v>
      </c>
      <c r="AU846" s="19" t="s">
        <v>79</v>
      </c>
    </row>
    <row r="847" spans="1:47" s="2" customFormat="1" ht="12">
      <c r="A847" s="40"/>
      <c r="B847" s="41"/>
      <c r="C847" s="42"/>
      <c r="D847" s="232" t="s">
        <v>133</v>
      </c>
      <c r="E847" s="42"/>
      <c r="F847" s="233" t="s">
        <v>1431</v>
      </c>
      <c r="G847" s="42"/>
      <c r="H847" s="42"/>
      <c r="I847" s="229"/>
      <c r="J847" s="42"/>
      <c r="K847" s="42"/>
      <c r="L847" s="46"/>
      <c r="M847" s="230"/>
      <c r="N847" s="231"/>
      <c r="O847" s="86"/>
      <c r="P847" s="86"/>
      <c r="Q847" s="86"/>
      <c r="R847" s="86"/>
      <c r="S847" s="86"/>
      <c r="T847" s="87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T847" s="19" t="s">
        <v>133</v>
      </c>
      <c r="AU847" s="19" t="s">
        <v>79</v>
      </c>
    </row>
    <row r="848" spans="1:51" s="14" customFormat="1" ht="12">
      <c r="A848" s="14"/>
      <c r="B848" s="244"/>
      <c r="C848" s="245"/>
      <c r="D848" s="227" t="s">
        <v>135</v>
      </c>
      <c r="E848" s="246" t="s">
        <v>19</v>
      </c>
      <c r="F848" s="247" t="s">
        <v>1432</v>
      </c>
      <c r="G848" s="245"/>
      <c r="H848" s="248">
        <v>26.676</v>
      </c>
      <c r="I848" s="249"/>
      <c r="J848" s="245"/>
      <c r="K848" s="245"/>
      <c r="L848" s="250"/>
      <c r="M848" s="251"/>
      <c r="N848" s="252"/>
      <c r="O848" s="252"/>
      <c r="P848" s="252"/>
      <c r="Q848" s="252"/>
      <c r="R848" s="252"/>
      <c r="S848" s="252"/>
      <c r="T848" s="253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54" t="s">
        <v>135</v>
      </c>
      <c r="AU848" s="254" t="s">
        <v>79</v>
      </c>
      <c r="AV848" s="14" t="s">
        <v>79</v>
      </c>
      <c r="AW848" s="14" t="s">
        <v>32</v>
      </c>
      <c r="AX848" s="14" t="s">
        <v>77</v>
      </c>
      <c r="AY848" s="254" t="s">
        <v>122</v>
      </c>
    </row>
    <row r="849" spans="1:65" s="2" customFormat="1" ht="37.8" customHeight="1">
      <c r="A849" s="40"/>
      <c r="B849" s="41"/>
      <c r="C849" s="214" t="s">
        <v>1433</v>
      </c>
      <c r="D849" s="214" t="s">
        <v>125</v>
      </c>
      <c r="E849" s="215" t="s">
        <v>1434</v>
      </c>
      <c r="F849" s="216" t="s">
        <v>1435</v>
      </c>
      <c r="G849" s="217" t="s">
        <v>289</v>
      </c>
      <c r="H849" s="218">
        <v>80.212</v>
      </c>
      <c r="I849" s="219"/>
      <c r="J849" s="220">
        <f>ROUND(I849*H849,2)</f>
        <v>0</v>
      </c>
      <c r="K849" s="216" t="s">
        <v>129</v>
      </c>
      <c r="L849" s="46"/>
      <c r="M849" s="221" t="s">
        <v>19</v>
      </c>
      <c r="N849" s="222" t="s">
        <v>41</v>
      </c>
      <c r="O849" s="86"/>
      <c r="P849" s="223">
        <f>O849*H849</f>
        <v>0</v>
      </c>
      <c r="Q849" s="223">
        <v>0</v>
      </c>
      <c r="R849" s="223">
        <f>Q849*H849</f>
        <v>0</v>
      </c>
      <c r="S849" s="223">
        <v>0</v>
      </c>
      <c r="T849" s="224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25" t="s">
        <v>147</v>
      </c>
      <c r="AT849" s="225" t="s">
        <v>125</v>
      </c>
      <c r="AU849" s="225" t="s">
        <v>79</v>
      </c>
      <c r="AY849" s="19" t="s">
        <v>122</v>
      </c>
      <c r="BE849" s="226">
        <f>IF(N849="základní",J849,0)</f>
        <v>0</v>
      </c>
      <c r="BF849" s="226">
        <f>IF(N849="snížená",J849,0)</f>
        <v>0</v>
      </c>
      <c r="BG849" s="226">
        <f>IF(N849="zákl. přenesená",J849,0)</f>
        <v>0</v>
      </c>
      <c r="BH849" s="226">
        <f>IF(N849="sníž. přenesená",J849,0)</f>
        <v>0</v>
      </c>
      <c r="BI849" s="226">
        <f>IF(N849="nulová",J849,0)</f>
        <v>0</v>
      </c>
      <c r="BJ849" s="19" t="s">
        <v>77</v>
      </c>
      <c r="BK849" s="226">
        <f>ROUND(I849*H849,2)</f>
        <v>0</v>
      </c>
      <c r="BL849" s="19" t="s">
        <v>147</v>
      </c>
      <c r="BM849" s="225" t="s">
        <v>1436</v>
      </c>
    </row>
    <row r="850" spans="1:47" s="2" customFormat="1" ht="12">
      <c r="A850" s="40"/>
      <c r="B850" s="41"/>
      <c r="C850" s="42"/>
      <c r="D850" s="227" t="s">
        <v>132</v>
      </c>
      <c r="E850" s="42"/>
      <c r="F850" s="228" t="s">
        <v>1437</v>
      </c>
      <c r="G850" s="42"/>
      <c r="H850" s="42"/>
      <c r="I850" s="229"/>
      <c r="J850" s="42"/>
      <c r="K850" s="42"/>
      <c r="L850" s="46"/>
      <c r="M850" s="230"/>
      <c r="N850" s="231"/>
      <c r="O850" s="86"/>
      <c r="P850" s="86"/>
      <c r="Q850" s="86"/>
      <c r="R850" s="86"/>
      <c r="S850" s="86"/>
      <c r="T850" s="87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T850" s="19" t="s">
        <v>132</v>
      </c>
      <c r="AU850" s="19" t="s">
        <v>79</v>
      </c>
    </row>
    <row r="851" spans="1:47" s="2" customFormat="1" ht="12">
      <c r="A851" s="40"/>
      <c r="B851" s="41"/>
      <c r="C851" s="42"/>
      <c r="D851" s="232" t="s">
        <v>133</v>
      </c>
      <c r="E851" s="42"/>
      <c r="F851" s="233" t="s">
        <v>1438</v>
      </c>
      <c r="G851" s="42"/>
      <c r="H851" s="42"/>
      <c r="I851" s="229"/>
      <c r="J851" s="42"/>
      <c r="K851" s="42"/>
      <c r="L851" s="46"/>
      <c r="M851" s="230"/>
      <c r="N851" s="231"/>
      <c r="O851" s="86"/>
      <c r="P851" s="86"/>
      <c r="Q851" s="86"/>
      <c r="R851" s="86"/>
      <c r="S851" s="86"/>
      <c r="T851" s="87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  <c r="AE851" s="40"/>
      <c r="AT851" s="19" t="s">
        <v>133</v>
      </c>
      <c r="AU851" s="19" t="s">
        <v>79</v>
      </c>
    </row>
    <row r="852" spans="1:51" s="14" customFormat="1" ht="12">
      <c r="A852" s="14"/>
      <c r="B852" s="244"/>
      <c r="C852" s="245"/>
      <c r="D852" s="227" t="s">
        <v>135</v>
      </c>
      <c r="E852" s="246" t="s">
        <v>19</v>
      </c>
      <c r="F852" s="247" t="s">
        <v>1393</v>
      </c>
      <c r="G852" s="245"/>
      <c r="H852" s="248">
        <v>80.212</v>
      </c>
      <c r="I852" s="249"/>
      <c r="J852" s="245"/>
      <c r="K852" s="245"/>
      <c r="L852" s="250"/>
      <c r="M852" s="251"/>
      <c r="N852" s="252"/>
      <c r="O852" s="252"/>
      <c r="P852" s="252"/>
      <c r="Q852" s="252"/>
      <c r="R852" s="252"/>
      <c r="S852" s="252"/>
      <c r="T852" s="253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54" t="s">
        <v>135</v>
      </c>
      <c r="AU852" s="254" t="s">
        <v>79</v>
      </c>
      <c r="AV852" s="14" t="s">
        <v>79</v>
      </c>
      <c r="AW852" s="14" t="s">
        <v>32</v>
      </c>
      <c r="AX852" s="14" t="s">
        <v>77</v>
      </c>
      <c r="AY852" s="254" t="s">
        <v>122</v>
      </c>
    </row>
    <row r="853" spans="1:65" s="2" customFormat="1" ht="37.8" customHeight="1">
      <c r="A853" s="40"/>
      <c r="B853" s="41"/>
      <c r="C853" s="214" t="s">
        <v>1439</v>
      </c>
      <c r="D853" s="214" t="s">
        <v>125</v>
      </c>
      <c r="E853" s="215" t="s">
        <v>1440</v>
      </c>
      <c r="F853" s="216" t="s">
        <v>1441</v>
      </c>
      <c r="G853" s="217" t="s">
        <v>289</v>
      </c>
      <c r="H853" s="218">
        <v>190.098</v>
      </c>
      <c r="I853" s="219"/>
      <c r="J853" s="220">
        <f>ROUND(I853*H853,2)</f>
        <v>0</v>
      </c>
      <c r="K853" s="216" t="s">
        <v>129</v>
      </c>
      <c r="L853" s="46"/>
      <c r="M853" s="221" t="s">
        <v>19</v>
      </c>
      <c r="N853" s="222" t="s">
        <v>41</v>
      </c>
      <c r="O853" s="86"/>
      <c r="P853" s="223">
        <f>O853*H853</f>
        <v>0</v>
      </c>
      <c r="Q853" s="223">
        <v>0</v>
      </c>
      <c r="R853" s="223">
        <f>Q853*H853</f>
        <v>0</v>
      </c>
      <c r="S853" s="223">
        <v>0</v>
      </c>
      <c r="T853" s="224">
        <f>S853*H853</f>
        <v>0</v>
      </c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R853" s="225" t="s">
        <v>147</v>
      </c>
      <c r="AT853" s="225" t="s">
        <v>125</v>
      </c>
      <c r="AU853" s="225" t="s">
        <v>79</v>
      </c>
      <c r="AY853" s="19" t="s">
        <v>122</v>
      </c>
      <c r="BE853" s="226">
        <f>IF(N853="základní",J853,0)</f>
        <v>0</v>
      </c>
      <c r="BF853" s="226">
        <f>IF(N853="snížená",J853,0)</f>
        <v>0</v>
      </c>
      <c r="BG853" s="226">
        <f>IF(N853="zákl. přenesená",J853,0)</f>
        <v>0</v>
      </c>
      <c r="BH853" s="226">
        <f>IF(N853="sníž. přenesená",J853,0)</f>
        <v>0</v>
      </c>
      <c r="BI853" s="226">
        <f>IF(N853="nulová",J853,0)</f>
        <v>0</v>
      </c>
      <c r="BJ853" s="19" t="s">
        <v>77</v>
      </c>
      <c r="BK853" s="226">
        <f>ROUND(I853*H853,2)</f>
        <v>0</v>
      </c>
      <c r="BL853" s="19" t="s">
        <v>147</v>
      </c>
      <c r="BM853" s="225" t="s">
        <v>1442</v>
      </c>
    </row>
    <row r="854" spans="1:47" s="2" customFormat="1" ht="12">
      <c r="A854" s="40"/>
      <c r="B854" s="41"/>
      <c r="C854" s="42"/>
      <c r="D854" s="227" t="s">
        <v>132</v>
      </c>
      <c r="E854" s="42"/>
      <c r="F854" s="228" t="s">
        <v>1443</v>
      </c>
      <c r="G854" s="42"/>
      <c r="H854" s="42"/>
      <c r="I854" s="229"/>
      <c r="J854" s="42"/>
      <c r="K854" s="42"/>
      <c r="L854" s="46"/>
      <c r="M854" s="230"/>
      <c r="N854" s="231"/>
      <c r="O854" s="86"/>
      <c r="P854" s="86"/>
      <c r="Q854" s="86"/>
      <c r="R854" s="86"/>
      <c r="S854" s="86"/>
      <c r="T854" s="87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T854" s="19" t="s">
        <v>132</v>
      </c>
      <c r="AU854" s="19" t="s">
        <v>79</v>
      </c>
    </row>
    <row r="855" spans="1:47" s="2" customFormat="1" ht="12">
      <c r="A855" s="40"/>
      <c r="B855" s="41"/>
      <c r="C855" s="42"/>
      <c r="D855" s="232" t="s">
        <v>133</v>
      </c>
      <c r="E855" s="42"/>
      <c r="F855" s="233" t="s">
        <v>1444</v>
      </c>
      <c r="G855" s="42"/>
      <c r="H855" s="42"/>
      <c r="I855" s="229"/>
      <c r="J855" s="42"/>
      <c r="K855" s="42"/>
      <c r="L855" s="46"/>
      <c r="M855" s="230"/>
      <c r="N855" s="231"/>
      <c r="O855" s="86"/>
      <c r="P855" s="86"/>
      <c r="Q855" s="86"/>
      <c r="R855" s="86"/>
      <c r="S855" s="86"/>
      <c r="T855" s="87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T855" s="19" t="s">
        <v>133</v>
      </c>
      <c r="AU855" s="19" t="s">
        <v>79</v>
      </c>
    </row>
    <row r="856" spans="1:51" s="14" customFormat="1" ht="12">
      <c r="A856" s="14"/>
      <c r="B856" s="244"/>
      <c r="C856" s="245"/>
      <c r="D856" s="227" t="s">
        <v>135</v>
      </c>
      <c r="E856" s="246" t="s">
        <v>19</v>
      </c>
      <c r="F856" s="247" t="s">
        <v>1391</v>
      </c>
      <c r="G856" s="245"/>
      <c r="H856" s="248">
        <v>190.098</v>
      </c>
      <c r="I856" s="249"/>
      <c r="J856" s="245"/>
      <c r="K856" s="245"/>
      <c r="L856" s="250"/>
      <c r="M856" s="251"/>
      <c r="N856" s="252"/>
      <c r="O856" s="252"/>
      <c r="P856" s="252"/>
      <c r="Q856" s="252"/>
      <c r="R856" s="252"/>
      <c r="S856" s="252"/>
      <c r="T856" s="253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54" t="s">
        <v>135</v>
      </c>
      <c r="AU856" s="254" t="s">
        <v>79</v>
      </c>
      <c r="AV856" s="14" t="s">
        <v>79</v>
      </c>
      <c r="AW856" s="14" t="s">
        <v>32</v>
      </c>
      <c r="AX856" s="14" t="s">
        <v>77</v>
      </c>
      <c r="AY856" s="254" t="s">
        <v>122</v>
      </c>
    </row>
    <row r="857" spans="1:65" s="2" customFormat="1" ht="44.25" customHeight="1">
      <c r="A857" s="40"/>
      <c r="B857" s="41"/>
      <c r="C857" s="214" t="s">
        <v>1445</v>
      </c>
      <c r="D857" s="214" t="s">
        <v>125</v>
      </c>
      <c r="E857" s="215" t="s">
        <v>1446</v>
      </c>
      <c r="F857" s="216" t="s">
        <v>486</v>
      </c>
      <c r="G857" s="217" t="s">
        <v>289</v>
      </c>
      <c r="H857" s="218">
        <v>242.923</v>
      </c>
      <c r="I857" s="219"/>
      <c r="J857" s="220">
        <f>ROUND(I857*H857,2)</f>
        <v>0</v>
      </c>
      <c r="K857" s="216" t="s">
        <v>129</v>
      </c>
      <c r="L857" s="46"/>
      <c r="M857" s="221" t="s">
        <v>19</v>
      </c>
      <c r="N857" s="222" t="s">
        <v>41</v>
      </c>
      <c r="O857" s="86"/>
      <c r="P857" s="223">
        <f>O857*H857</f>
        <v>0</v>
      </c>
      <c r="Q857" s="223">
        <v>0</v>
      </c>
      <c r="R857" s="223">
        <f>Q857*H857</f>
        <v>0</v>
      </c>
      <c r="S857" s="223">
        <v>0</v>
      </c>
      <c r="T857" s="224">
        <f>S857*H857</f>
        <v>0</v>
      </c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R857" s="225" t="s">
        <v>147</v>
      </c>
      <c r="AT857" s="225" t="s">
        <v>125</v>
      </c>
      <c r="AU857" s="225" t="s">
        <v>79</v>
      </c>
      <c r="AY857" s="19" t="s">
        <v>122</v>
      </c>
      <c r="BE857" s="226">
        <f>IF(N857="základní",J857,0)</f>
        <v>0</v>
      </c>
      <c r="BF857" s="226">
        <f>IF(N857="snížená",J857,0)</f>
        <v>0</v>
      </c>
      <c r="BG857" s="226">
        <f>IF(N857="zákl. přenesená",J857,0)</f>
        <v>0</v>
      </c>
      <c r="BH857" s="226">
        <f>IF(N857="sníž. přenesená",J857,0)</f>
        <v>0</v>
      </c>
      <c r="BI857" s="226">
        <f>IF(N857="nulová",J857,0)</f>
        <v>0</v>
      </c>
      <c r="BJ857" s="19" t="s">
        <v>77</v>
      </c>
      <c r="BK857" s="226">
        <f>ROUND(I857*H857,2)</f>
        <v>0</v>
      </c>
      <c r="BL857" s="19" t="s">
        <v>147</v>
      </c>
      <c r="BM857" s="225" t="s">
        <v>1447</v>
      </c>
    </row>
    <row r="858" spans="1:47" s="2" customFormat="1" ht="12">
      <c r="A858" s="40"/>
      <c r="B858" s="41"/>
      <c r="C858" s="42"/>
      <c r="D858" s="227" t="s">
        <v>132</v>
      </c>
      <c r="E858" s="42"/>
      <c r="F858" s="228" t="s">
        <v>486</v>
      </c>
      <c r="G858" s="42"/>
      <c r="H858" s="42"/>
      <c r="I858" s="229"/>
      <c r="J858" s="42"/>
      <c r="K858" s="42"/>
      <c r="L858" s="46"/>
      <c r="M858" s="230"/>
      <c r="N858" s="231"/>
      <c r="O858" s="86"/>
      <c r="P858" s="86"/>
      <c r="Q858" s="86"/>
      <c r="R858" s="86"/>
      <c r="S858" s="86"/>
      <c r="T858" s="87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T858" s="19" t="s">
        <v>132</v>
      </c>
      <c r="AU858" s="19" t="s">
        <v>79</v>
      </c>
    </row>
    <row r="859" spans="1:47" s="2" customFormat="1" ht="12">
      <c r="A859" s="40"/>
      <c r="B859" s="41"/>
      <c r="C859" s="42"/>
      <c r="D859" s="232" t="s">
        <v>133</v>
      </c>
      <c r="E859" s="42"/>
      <c r="F859" s="233" t="s">
        <v>1448</v>
      </c>
      <c r="G859" s="42"/>
      <c r="H859" s="42"/>
      <c r="I859" s="229"/>
      <c r="J859" s="42"/>
      <c r="K859" s="42"/>
      <c r="L859" s="46"/>
      <c r="M859" s="230"/>
      <c r="N859" s="231"/>
      <c r="O859" s="86"/>
      <c r="P859" s="86"/>
      <c r="Q859" s="86"/>
      <c r="R859" s="86"/>
      <c r="S859" s="86"/>
      <c r="T859" s="87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T859" s="19" t="s">
        <v>133</v>
      </c>
      <c r="AU859" s="19" t="s">
        <v>79</v>
      </c>
    </row>
    <row r="860" spans="1:51" s="14" customFormat="1" ht="12">
      <c r="A860" s="14"/>
      <c r="B860" s="244"/>
      <c r="C860" s="245"/>
      <c r="D860" s="227" t="s">
        <v>135</v>
      </c>
      <c r="E860" s="246" t="s">
        <v>19</v>
      </c>
      <c r="F860" s="247" t="s">
        <v>1390</v>
      </c>
      <c r="G860" s="245"/>
      <c r="H860" s="248">
        <v>171.349</v>
      </c>
      <c r="I860" s="249"/>
      <c r="J860" s="245"/>
      <c r="K860" s="245"/>
      <c r="L860" s="250"/>
      <c r="M860" s="251"/>
      <c r="N860" s="252"/>
      <c r="O860" s="252"/>
      <c r="P860" s="252"/>
      <c r="Q860" s="252"/>
      <c r="R860" s="252"/>
      <c r="S860" s="252"/>
      <c r="T860" s="253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54" t="s">
        <v>135</v>
      </c>
      <c r="AU860" s="254" t="s">
        <v>79</v>
      </c>
      <c r="AV860" s="14" t="s">
        <v>79</v>
      </c>
      <c r="AW860" s="14" t="s">
        <v>32</v>
      </c>
      <c r="AX860" s="14" t="s">
        <v>70</v>
      </c>
      <c r="AY860" s="254" t="s">
        <v>122</v>
      </c>
    </row>
    <row r="861" spans="1:51" s="14" customFormat="1" ht="12">
      <c r="A861" s="14"/>
      <c r="B861" s="244"/>
      <c r="C861" s="245"/>
      <c r="D861" s="227" t="s">
        <v>135</v>
      </c>
      <c r="E861" s="246" t="s">
        <v>19</v>
      </c>
      <c r="F861" s="247" t="s">
        <v>1392</v>
      </c>
      <c r="G861" s="245"/>
      <c r="H861" s="248">
        <v>71.574</v>
      </c>
      <c r="I861" s="249"/>
      <c r="J861" s="245"/>
      <c r="K861" s="245"/>
      <c r="L861" s="250"/>
      <c r="M861" s="251"/>
      <c r="N861" s="252"/>
      <c r="O861" s="252"/>
      <c r="P861" s="252"/>
      <c r="Q861" s="252"/>
      <c r="R861" s="252"/>
      <c r="S861" s="252"/>
      <c r="T861" s="253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54" t="s">
        <v>135</v>
      </c>
      <c r="AU861" s="254" t="s">
        <v>79</v>
      </c>
      <c r="AV861" s="14" t="s">
        <v>79</v>
      </c>
      <c r="AW861" s="14" t="s">
        <v>32</v>
      </c>
      <c r="AX861" s="14" t="s">
        <v>70</v>
      </c>
      <c r="AY861" s="254" t="s">
        <v>122</v>
      </c>
    </row>
    <row r="862" spans="1:51" s="15" customFormat="1" ht="12">
      <c r="A862" s="15"/>
      <c r="B862" s="258"/>
      <c r="C862" s="259"/>
      <c r="D862" s="227" t="s">
        <v>135</v>
      </c>
      <c r="E862" s="260" t="s">
        <v>19</v>
      </c>
      <c r="F862" s="261" t="s">
        <v>247</v>
      </c>
      <c r="G862" s="259"/>
      <c r="H862" s="262">
        <v>242.923</v>
      </c>
      <c r="I862" s="263"/>
      <c r="J862" s="259"/>
      <c r="K862" s="259"/>
      <c r="L862" s="264"/>
      <c r="M862" s="265"/>
      <c r="N862" s="266"/>
      <c r="O862" s="266"/>
      <c r="P862" s="266"/>
      <c r="Q862" s="266"/>
      <c r="R862" s="266"/>
      <c r="S862" s="266"/>
      <c r="T862" s="267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T862" s="268" t="s">
        <v>135</v>
      </c>
      <c r="AU862" s="268" t="s">
        <v>79</v>
      </c>
      <c r="AV862" s="15" t="s">
        <v>147</v>
      </c>
      <c r="AW862" s="15" t="s">
        <v>32</v>
      </c>
      <c r="AX862" s="15" t="s">
        <v>77</v>
      </c>
      <c r="AY862" s="268" t="s">
        <v>122</v>
      </c>
    </row>
    <row r="863" spans="1:65" s="2" customFormat="1" ht="44.25" customHeight="1">
      <c r="A863" s="40"/>
      <c r="B863" s="41"/>
      <c r="C863" s="214" t="s">
        <v>1449</v>
      </c>
      <c r="D863" s="214" t="s">
        <v>125</v>
      </c>
      <c r="E863" s="215" t="s">
        <v>1450</v>
      </c>
      <c r="F863" s="216" t="s">
        <v>1451</v>
      </c>
      <c r="G863" s="217" t="s">
        <v>289</v>
      </c>
      <c r="H863" s="218">
        <v>56.766</v>
      </c>
      <c r="I863" s="219"/>
      <c r="J863" s="220">
        <f>ROUND(I863*H863,2)</f>
        <v>0</v>
      </c>
      <c r="K863" s="216" t="s">
        <v>129</v>
      </c>
      <c r="L863" s="46"/>
      <c r="M863" s="221" t="s">
        <v>19</v>
      </c>
      <c r="N863" s="222" t="s">
        <v>41</v>
      </c>
      <c r="O863" s="86"/>
      <c r="P863" s="223">
        <f>O863*H863</f>
        <v>0</v>
      </c>
      <c r="Q863" s="223">
        <v>0</v>
      </c>
      <c r="R863" s="223">
        <f>Q863*H863</f>
        <v>0</v>
      </c>
      <c r="S863" s="223">
        <v>0</v>
      </c>
      <c r="T863" s="224">
        <f>S863*H863</f>
        <v>0</v>
      </c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R863" s="225" t="s">
        <v>147</v>
      </c>
      <c r="AT863" s="225" t="s">
        <v>125</v>
      </c>
      <c r="AU863" s="225" t="s">
        <v>79</v>
      </c>
      <c r="AY863" s="19" t="s">
        <v>122</v>
      </c>
      <c r="BE863" s="226">
        <f>IF(N863="základní",J863,0)</f>
        <v>0</v>
      </c>
      <c r="BF863" s="226">
        <f>IF(N863="snížená",J863,0)</f>
        <v>0</v>
      </c>
      <c r="BG863" s="226">
        <f>IF(N863="zákl. přenesená",J863,0)</f>
        <v>0</v>
      </c>
      <c r="BH863" s="226">
        <f>IF(N863="sníž. přenesená",J863,0)</f>
        <v>0</v>
      </c>
      <c r="BI863" s="226">
        <f>IF(N863="nulová",J863,0)</f>
        <v>0</v>
      </c>
      <c r="BJ863" s="19" t="s">
        <v>77</v>
      </c>
      <c r="BK863" s="226">
        <f>ROUND(I863*H863,2)</f>
        <v>0</v>
      </c>
      <c r="BL863" s="19" t="s">
        <v>147</v>
      </c>
      <c r="BM863" s="225" t="s">
        <v>1452</v>
      </c>
    </row>
    <row r="864" spans="1:47" s="2" customFormat="1" ht="12">
      <c r="A864" s="40"/>
      <c r="B864" s="41"/>
      <c r="C864" s="42"/>
      <c r="D864" s="227" t="s">
        <v>132</v>
      </c>
      <c r="E864" s="42"/>
      <c r="F864" s="228" t="s">
        <v>1451</v>
      </c>
      <c r="G864" s="42"/>
      <c r="H864" s="42"/>
      <c r="I864" s="229"/>
      <c r="J864" s="42"/>
      <c r="K864" s="42"/>
      <c r="L864" s="46"/>
      <c r="M864" s="230"/>
      <c r="N864" s="231"/>
      <c r="O864" s="86"/>
      <c r="P864" s="86"/>
      <c r="Q864" s="86"/>
      <c r="R864" s="86"/>
      <c r="S864" s="86"/>
      <c r="T864" s="87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T864" s="19" t="s">
        <v>132</v>
      </c>
      <c r="AU864" s="19" t="s">
        <v>79</v>
      </c>
    </row>
    <row r="865" spans="1:47" s="2" customFormat="1" ht="12">
      <c r="A865" s="40"/>
      <c r="B865" s="41"/>
      <c r="C865" s="42"/>
      <c r="D865" s="232" t="s">
        <v>133</v>
      </c>
      <c r="E865" s="42"/>
      <c r="F865" s="233" t="s">
        <v>1453</v>
      </c>
      <c r="G865" s="42"/>
      <c r="H865" s="42"/>
      <c r="I865" s="229"/>
      <c r="J865" s="42"/>
      <c r="K865" s="42"/>
      <c r="L865" s="46"/>
      <c r="M865" s="230"/>
      <c r="N865" s="231"/>
      <c r="O865" s="86"/>
      <c r="P865" s="86"/>
      <c r="Q865" s="86"/>
      <c r="R865" s="86"/>
      <c r="S865" s="86"/>
      <c r="T865" s="87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T865" s="19" t="s">
        <v>133</v>
      </c>
      <c r="AU865" s="19" t="s">
        <v>79</v>
      </c>
    </row>
    <row r="866" spans="1:51" s="14" customFormat="1" ht="12">
      <c r="A866" s="14"/>
      <c r="B866" s="244"/>
      <c r="C866" s="245"/>
      <c r="D866" s="227" t="s">
        <v>135</v>
      </c>
      <c r="E866" s="246" t="s">
        <v>19</v>
      </c>
      <c r="F866" s="247" t="s">
        <v>1394</v>
      </c>
      <c r="G866" s="245"/>
      <c r="H866" s="248">
        <v>56.766</v>
      </c>
      <c r="I866" s="249"/>
      <c r="J866" s="245"/>
      <c r="K866" s="245"/>
      <c r="L866" s="250"/>
      <c r="M866" s="251"/>
      <c r="N866" s="252"/>
      <c r="O866" s="252"/>
      <c r="P866" s="252"/>
      <c r="Q866" s="252"/>
      <c r="R866" s="252"/>
      <c r="S866" s="252"/>
      <c r="T866" s="253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4" t="s">
        <v>135</v>
      </c>
      <c r="AU866" s="254" t="s">
        <v>79</v>
      </c>
      <c r="AV866" s="14" t="s">
        <v>79</v>
      </c>
      <c r="AW866" s="14" t="s">
        <v>32</v>
      </c>
      <c r="AX866" s="14" t="s">
        <v>77</v>
      </c>
      <c r="AY866" s="254" t="s">
        <v>122</v>
      </c>
    </row>
    <row r="867" spans="1:63" s="12" customFormat="1" ht="22.8" customHeight="1">
      <c r="A867" s="12"/>
      <c r="B867" s="198"/>
      <c r="C867" s="199"/>
      <c r="D867" s="200" t="s">
        <v>69</v>
      </c>
      <c r="E867" s="212" t="s">
        <v>285</v>
      </c>
      <c r="F867" s="212" t="s">
        <v>286</v>
      </c>
      <c r="G867" s="199"/>
      <c r="H867" s="199"/>
      <c r="I867" s="202"/>
      <c r="J867" s="213">
        <f>BK867</f>
        <v>0</v>
      </c>
      <c r="K867" s="199"/>
      <c r="L867" s="204"/>
      <c r="M867" s="205"/>
      <c r="N867" s="206"/>
      <c r="O867" s="206"/>
      <c r="P867" s="207">
        <f>SUM(P868:P870)</f>
        <v>0</v>
      </c>
      <c r="Q867" s="206"/>
      <c r="R867" s="207">
        <f>SUM(R868:R870)</f>
        <v>0</v>
      </c>
      <c r="S867" s="206"/>
      <c r="T867" s="208">
        <f>SUM(T868:T870)</f>
        <v>0</v>
      </c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R867" s="209" t="s">
        <v>77</v>
      </c>
      <c r="AT867" s="210" t="s">
        <v>69</v>
      </c>
      <c r="AU867" s="210" t="s">
        <v>77</v>
      </c>
      <c r="AY867" s="209" t="s">
        <v>122</v>
      </c>
      <c r="BK867" s="211">
        <f>SUM(BK868:BK870)</f>
        <v>0</v>
      </c>
    </row>
    <row r="868" spans="1:65" s="2" customFormat="1" ht="24.15" customHeight="1">
      <c r="A868" s="40"/>
      <c r="B868" s="41"/>
      <c r="C868" s="214" t="s">
        <v>1454</v>
      </c>
      <c r="D868" s="214" t="s">
        <v>125</v>
      </c>
      <c r="E868" s="215" t="s">
        <v>1455</v>
      </c>
      <c r="F868" s="216" t="s">
        <v>1456</v>
      </c>
      <c r="G868" s="217" t="s">
        <v>289</v>
      </c>
      <c r="H868" s="218">
        <v>792.729</v>
      </c>
      <c r="I868" s="219"/>
      <c r="J868" s="220">
        <f>ROUND(I868*H868,2)</f>
        <v>0</v>
      </c>
      <c r="K868" s="216" t="s">
        <v>129</v>
      </c>
      <c r="L868" s="46"/>
      <c r="M868" s="221" t="s">
        <v>19</v>
      </c>
      <c r="N868" s="222" t="s">
        <v>41</v>
      </c>
      <c r="O868" s="86"/>
      <c r="P868" s="223">
        <f>O868*H868</f>
        <v>0</v>
      </c>
      <c r="Q868" s="223">
        <v>0</v>
      </c>
      <c r="R868" s="223">
        <f>Q868*H868</f>
        <v>0</v>
      </c>
      <c r="S868" s="223">
        <v>0</v>
      </c>
      <c r="T868" s="224">
        <f>S868*H868</f>
        <v>0</v>
      </c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R868" s="225" t="s">
        <v>147</v>
      </c>
      <c r="AT868" s="225" t="s">
        <v>125</v>
      </c>
      <c r="AU868" s="225" t="s">
        <v>79</v>
      </c>
      <c r="AY868" s="19" t="s">
        <v>122</v>
      </c>
      <c r="BE868" s="226">
        <f>IF(N868="základní",J868,0)</f>
        <v>0</v>
      </c>
      <c r="BF868" s="226">
        <f>IF(N868="snížená",J868,0)</f>
        <v>0</v>
      </c>
      <c r="BG868" s="226">
        <f>IF(N868="zákl. přenesená",J868,0)</f>
        <v>0</v>
      </c>
      <c r="BH868" s="226">
        <f>IF(N868="sníž. přenesená",J868,0)</f>
        <v>0</v>
      </c>
      <c r="BI868" s="226">
        <f>IF(N868="nulová",J868,0)</f>
        <v>0</v>
      </c>
      <c r="BJ868" s="19" t="s">
        <v>77</v>
      </c>
      <c r="BK868" s="226">
        <f>ROUND(I868*H868,2)</f>
        <v>0</v>
      </c>
      <c r="BL868" s="19" t="s">
        <v>147</v>
      </c>
      <c r="BM868" s="225" t="s">
        <v>1457</v>
      </c>
    </row>
    <row r="869" spans="1:47" s="2" customFormat="1" ht="12">
      <c r="A869" s="40"/>
      <c r="B869" s="41"/>
      <c r="C869" s="42"/>
      <c r="D869" s="227" t="s">
        <v>132</v>
      </c>
      <c r="E869" s="42"/>
      <c r="F869" s="228" t="s">
        <v>1458</v>
      </c>
      <c r="G869" s="42"/>
      <c r="H869" s="42"/>
      <c r="I869" s="229"/>
      <c r="J869" s="42"/>
      <c r="K869" s="42"/>
      <c r="L869" s="46"/>
      <c r="M869" s="230"/>
      <c r="N869" s="231"/>
      <c r="O869" s="86"/>
      <c r="P869" s="86"/>
      <c r="Q869" s="86"/>
      <c r="R869" s="86"/>
      <c r="S869" s="86"/>
      <c r="T869" s="87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T869" s="19" t="s">
        <v>132</v>
      </c>
      <c r="AU869" s="19" t="s">
        <v>79</v>
      </c>
    </row>
    <row r="870" spans="1:47" s="2" customFormat="1" ht="12">
      <c r="A870" s="40"/>
      <c r="B870" s="41"/>
      <c r="C870" s="42"/>
      <c r="D870" s="232" t="s">
        <v>133</v>
      </c>
      <c r="E870" s="42"/>
      <c r="F870" s="233" t="s">
        <v>1459</v>
      </c>
      <c r="G870" s="42"/>
      <c r="H870" s="42"/>
      <c r="I870" s="229"/>
      <c r="J870" s="42"/>
      <c r="K870" s="42"/>
      <c r="L870" s="46"/>
      <c r="M870" s="230"/>
      <c r="N870" s="231"/>
      <c r="O870" s="86"/>
      <c r="P870" s="86"/>
      <c r="Q870" s="86"/>
      <c r="R870" s="86"/>
      <c r="S870" s="86"/>
      <c r="T870" s="87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T870" s="19" t="s">
        <v>133</v>
      </c>
      <c r="AU870" s="19" t="s">
        <v>79</v>
      </c>
    </row>
    <row r="871" spans="1:63" s="12" customFormat="1" ht="25.9" customHeight="1">
      <c r="A871" s="12"/>
      <c r="B871" s="198"/>
      <c r="C871" s="199"/>
      <c r="D871" s="200" t="s">
        <v>69</v>
      </c>
      <c r="E871" s="201" t="s">
        <v>1460</v>
      </c>
      <c r="F871" s="201" t="s">
        <v>1461</v>
      </c>
      <c r="G871" s="199"/>
      <c r="H871" s="199"/>
      <c r="I871" s="202"/>
      <c r="J871" s="203">
        <f>BK871</f>
        <v>0</v>
      </c>
      <c r="K871" s="199"/>
      <c r="L871" s="204"/>
      <c r="M871" s="205"/>
      <c r="N871" s="206"/>
      <c r="O871" s="206"/>
      <c r="P871" s="207">
        <f>P872</f>
        <v>0</v>
      </c>
      <c r="Q871" s="206"/>
      <c r="R871" s="207">
        <f>R872</f>
        <v>0.6245735000000001</v>
      </c>
      <c r="S871" s="206"/>
      <c r="T871" s="208">
        <f>T872</f>
        <v>0</v>
      </c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R871" s="209" t="s">
        <v>79</v>
      </c>
      <c r="AT871" s="210" t="s">
        <v>69</v>
      </c>
      <c r="AU871" s="210" t="s">
        <v>70</v>
      </c>
      <c r="AY871" s="209" t="s">
        <v>122</v>
      </c>
      <c r="BK871" s="211">
        <f>BK872</f>
        <v>0</v>
      </c>
    </row>
    <row r="872" spans="1:63" s="12" customFormat="1" ht="22.8" customHeight="1">
      <c r="A872" s="12"/>
      <c r="B872" s="198"/>
      <c r="C872" s="199"/>
      <c r="D872" s="200" t="s">
        <v>69</v>
      </c>
      <c r="E872" s="212" t="s">
        <v>1462</v>
      </c>
      <c r="F872" s="212" t="s">
        <v>1463</v>
      </c>
      <c r="G872" s="199"/>
      <c r="H872" s="199"/>
      <c r="I872" s="202"/>
      <c r="J872" s="213">
        <f>BK872</f>
        <v>0</v>
      </c>
      <c r="K872" s="199"/>
      <c r="L872" s="204"/>
      <c r="M872" s="205"/>
      <c r="N872" s="206"/>
      <c r="O872" s="206"/>
      <c r="P872" s="207">
        <f>SUM(P873:P961)</f>
        <v>0</v>
      </c>
      <c r="Q872" s="206"/>
      <c r="R872" s="207">
        <f>SUM(R873:R961)</f>
        <v>0.6245735000000001</v>
      </c>
      <c r="S872" s="206"/>
      <c r="T872" s="208">
        <f>SUM(T873:T961)</f>
        <v>0</v>
      </c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R872" s="209" t="s">
        <v>79</v>
      </c>
      <c r="AT872" s="210" t="s">
        <v>69</v>
      </c>
      <c r="AU872" s="210" t="s">
        <v>77</v>
      </c>
      <c r="AY872" s="209" t="s">
        <v>122</v>
      </c>
      <c r="BK872" s="211">
        <f>SUM(BK873:BK961)</f>
        <v>0</v>
      </c>
    </row>
    <row r="873" spans="1:65" s="2" customFormat="1" ht="24.15" customHeight="1">
      <c r="A873" s="40"/>
      <c r="B873" s="41"/>
      <c r="C873" s="214" t="s">
        <v>1464</v>
      </c>
      <c r="D873" s="214" t="s">
        <v>125</v>
      </c>
      <c r="E873" s="215" t="s">
        <v>1465</v>
      </c>
      <c r="F873" s="216" t="s">
        <v>1466</v>
      </c>
      <c r="G873" s="217" t="s">
        <v>225</v>
      </c>
      <c r="H873" s="218">
        <v>77.55</v>
      </c>
      <c r="I873" s="219"/>
      <c r="J873" s="220">
        <f>ROUND(I873*H873,2)</f>
        <v>0</v>
      </c>
      <c r="K873" s="216" t="s">
        <v>129</v>
      </c>
      <c r="L873" s="46"/>
      <c r="M873" s="221" t="s">
        <v>19</v>
      </c>
      <c r="N873" s="222" t="s">
        <v>41</v>
      </c>
      <c r="O873" s="86"/>
      <c r="P873" s="223">
        <f>O873*H873</f>
        <v>0</v>
      </c>
      <c r="Q873" s="223">
        <v>0</v>
      </c>
      <c r="R873" s="223">
        <f>Q873*H873</f>
        <v>0</v>
      </c>
      <c r="S873" s="223">
        <v>0</v>
      </c>
      <c r="T873" s="224">
        <f>S873*H873</f>
        <v>0</v>
      </c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R873" s="225" t="s">
        <v>408</v>
      </c>
      <c r="AT873" s="225" t="s">
        <v>125</v>
      </c>
      <c r="AU873" s="225" t="s">
        <v>79</v>
      </c>
      <c r="AY873" s="19" t="s">
        <v>122</v>
      </c>
      <c r="BE873" s="226">
        <f>IF(N873="základní",J873,0)</f>
        <v>0</v>
      </c>
      <c r="BF873" s="226">
        <f>IF(N873="snížená",J873,0)</f>
        <v>0</v>
      </c>
      <c r="BG873" s="226">
        <f>IF(N873="zákl. přenesená",J873,0)</f>
        <v>0</v>
      </c>
      <c r="BH873" s="226">
        <f>IF(N873="sníž. přenesená",J873,0)</f>
        <v>0</v>
      </c>
      <c r="BI873" s="226">
        <f>IF(N873="nulová",J873,0)</f>
        <v>0</v>
      </c>
      <c r="BJ873" s="19" t="s">
        <v>77</v>
      </c>
      <c r="BK873" s="226">
        <f>ROUND(I873*H873,2)</f>
        <v>0</v>
      </c>
      <c r="BL873" s="19" t="s">
        <v>408</v>
      </c>
      <c r="BM873" s="225" t="s">
        <v>1467</v>
      </c>
    </row>
    <row r="874" spans="1:47" s="2" customFormat="1" ht="12">
      <c r="A874" s="40"/>
      <c r="B874" s="41"/>
      <c r="C874" s="42"/>
      <c r="D874" s="227" t="s">
        <v>132</v>
      </c>
      <c r="E874" s="42"/>
      <c r="F874" s="228" t="s">
        <v>1468</v>
      </c>
      <c r="G874" s="42"/>
      <c r="H874" s="42"/>
      <c r="I874" s="229"/>
      <c r="J874" s="42"/>
      <c r="K874" s="42"/>
      <c r="L874" s="46"/>
      <c r="M874" s="230"/>
      <c r="N874" s="231"/>
      <c r="O874" s="86"/>
      <c r="P874" s="86"/>
      <c r="Q874" s="86"/>
      <c r="R874" s="86"/>
      <c r="S874" s="86"/>
      <c r="T874" s="87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T874" s="19" t="s">
        <v>132</v>
      </c>
      <c r="AU874" s="19" t="s">
        <v>79</v>
      </c>
    </row>
    <row r="875" spans="1:47" s="2" customFormat="1" ht="12">
      <c r="A875" s="40"/>
      <c r="B875" s="41"/>
      <c r="C875" s="42"/>
      <c r="D875" s="232" t="s">
        <v>133</v>
      </c>
      <c r="E875" s="42"/>
      <c r="F875" s="233" t="s">
        <v>1469</v>
      </c>
      <c r="G875" s="42"/>
      <c r="H875" s="42"/>
      <c r="I875" s="229"/>
      <c r="J875" s="42"/>
      <c r="K875" s="42"/>
      <c r="L875" s="46"/>
      <c r="M875" s="230"/>
      <c r="N875" s="231"/>
      <c r="O875" s="86"/>
      <c r="P875" s="86"/>
      <c r="Q875" s="86"/>
      <c r="R875" s="86"/>
      <c r="S875" s="86"/>
      <c r="T875" s="87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T875" s="19" t="s">
        <v>133</v>
      </c>
      <c r="AU875" s="19" t="s">
        <v>79</v>
      </c>
    </row>
    <row r="876" spans="1:51" s="14" customFormat="1" ht="12">
      <c r="A876" s="14"/>
      <c r="B876" s="244"/>
      <c r="C876" s="245"/>
      <c r="D876" s="227" t="s">
        <v>135</v>
      </c>
      <c r="E876" s="246" t="s">
        <v>19</v>
      </c>
      <c r="F876" s="247" t="s">
        <v>1470</v>
      </c>
      <c r="G876" s="245"/>
      <c r="H876" s="248">
        <v>67.2</v>
      </c>
      <c r="I876" s="249"/>
      <c r="J876" s="245"/>
      <c r="K876" s="245"/>
      <c r="L876" s="250"/>
      <c r="M876" s="251"/>
      <c r="N876" s="252"/>
      <c r="O876" s="252"/>
      <c r="P876" s="252"/>
      <c r="Q876" s="252"/>
      <c r="R876" s="252"/>
      <c r="S876" s="252"/>
      <c r="T876" s="253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54" t="s">
        <v>135</v>
      </c>
      <c r="AU876" s="254" t="s">
        <v>79</v>
      </c>
      <c r="AV876" s="14" t="s">
        <v>79</v>
      </c>
      <c r="AW876" s="14" t="s">
        <v>32</v>
      </c>
      <c r="AX876" s="14" t="s">
        <v>70</v>
      </c>
      <c r="AY876" s="254" t="s">
        <v>122</v>
      </c>
    </row>
    <row r="877" spans="1:51" s="14" customFormat="1" ht="12">
      <c r="A877" s="14"/>
      <c r="B877" s="244"/>
      <c r="C877" s="245"/>
      <c r="D877" s="227" t="s">
        <v>135</v>
      </c>
      <c r="E877" s="246" t="s">
        <v>19</v>
      </c>
      <c r="F877" s="247" t="s">
        <v>1471</v>
      </c>
      <c r="G877" s="245"/>
      <c r="H877" s="248">
        <v>10.35</v>
      </c>
      <c r="I877" s="249"/>
      <c r="J877" s="245"/>
      <c r="K877" s="245"/>
      <c r="L877" s="250"/>
      <c r="M877" s="251"/>
      <c r="N877" s="252"/>
      <c r="O877" s="252"/>
      <c r="P877" s="252"/>
      <c r="Q877" s="252"/>
      <c r="R877" s="252"/>
      <c r="S877" s="252"/>
      <c r="T877" s="253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54" t="s">
        <v>135</v>
      </c>
      <c r="AU877" s="254" t="s">
        <v>79</v>
      </c>
      <c r="AV877" s="14" t="s">
        <v>79</v>
      </c>
      <c r="AW877" s="14" t="s">
        <v>32</v>
      </c>
      <c r="AX877" s="14" t="s">
        <v>70</v>
      </c>
      <c r="AY877" s="254" t="s">
        <v>122</v>
      </c>
    </row>
    <row r="878" spans="1:51" s="15" customFormat="1" ht="12">
      <c r="A878" s="15"/>
      <c r="B878" s="258"/>
      <c r="C878" s="259"/>
      <c r="D878" s="227" t="s">
        <v>135</v>
      </c>
      <c r="E878" s="260" t="s">
        <v>19</v>
      </c>
      <c r="F878" s="261" t="s">
        <v>247</v>
      </c>
      <c r="G878" s="259"/>
      <c r="H878" s="262">
        <v>77.55</v>
      </c>
      <c r="I878" s="263"/>
      <c r="J878" s="259"/>
      <c r="K878" s="259"/>
      <c r="L878" s="264"/>
      <c r="M878" s="265"/>
      <c r="N878" s="266"/>
      <c r="O878" s="266"/>
      <c r="P878" s="266"/>
      <c r="Q878" s="266"/>
      <c r="R878" s="266"/>
      <c r="S878" s="266"/>
      <c r="T878" s="267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T878" s="268" t="s">
        <v>135</v>
      </c>
      <c r="AU878" s="268" t="s">
        <v>79</v>
      </c>
      <c r="AV878" s="15" t="s">
        <v>147</v>
      </c>
      <c r="AW878" s="15" t="s">
        <v>32</v>
      </c>
      <c r="AX878" s="15" t="s">
        <v>77</v>
      </c>
      <c r="AY878" s="268" t="s">
        <v>122</v>
      </c>
    </row>
    <row r="879" spans="1:65" s="2" customFormat="1" ht="24.15" customHeight="1">
      <c r="A879" s="40"/>
      <c r="B879" s="41"/>
      <c r="C879" s="214" t="s">
        <v>1472</v>
      </c>
      <c r="D879" s="214" t="s">
        <v>125</v>
      </c>
      <c r="E879" s="215" t="s">
        <v>1473</v>
      </c>
      <c r="F879" s="216" t="s">
        <v>1474</v>
      </c>
      <c r="G879" s="217" t="s">
        <v>225</v>
      </c>
      <c r="H879" s="218">
        <v>155.1</v>
      </c>
      <c r="I879" s="219"/>
      <c r="J879" s="220">
        <f>ROUND(I879*H879,2)</f>
        <v>0</v>
      </c>
      <c r="K879" s="216" t="s">
        <v>129</v>
      </c>
      <c r="L879" s="46"/>
      <c r="M879" s="221" t="s">
        <v>19</v>
      </c>
      <c r="N879" s="222" t="s">
        <v>41</v>
      </c>
      <c r="O879" s="86"/>
      <c r="P879" s="223">
        <f>O879*H879</f>
        <v>0</v>
      </c>
      <c r="Q879" s="223">
        <v>0</v>
      </c>
      <c r="R879" s="223">
        <f>Q879*H879</f>
        <v>0</v>
      </c>
      <c r="S879" s="223">
        <v>0</v>
      </c>
      <c r="T879" s="224">
        <f>S879*H879</f>
        <v>0</v>
      </c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R879" s="225" t="s">
        <v>408</v>
      </c>
      <c r="AT879" s="225" t="s">
        <v>125</v>
      </c>
      <c r="AU879" s="225" t="s">
        <v>79</v>
      </c>
      <c r="AY879" s="19" t="s">
        <v>122</v>
      </c>
      <c r="BE879" s="226">
        <f>IF(N879="základní",J879,0)</f>
        <v>0</v>
      </c>
      <c r="BF879" s="226">
        <f>IF(N879="snížená",J879,0)</f>
        <v>0</v>
      </c>
      <c r="BG879" s="226">
        <f>IF(N879="zákl. přenesená",J879,0)</f>
        <v>0</v>
      </c>
      <c r="BH879" s="226">
        <f>IF(N879="sníž. přenesená",J879,0)</f>
        <v>0</v>
      </c>
      <c r="BI879" s="226">
        <f>IF(N879="nulová",J879,0)</f>
        <v>0</v>
      </c>
      <c r="BJ879" s="19" t="s">
        <v>77</v>
      </c>
      <c r="BK879" s="226">
        <f>ROUND(I879*H879,2)</f>
        <v>0</v>
      </c>
      <c r="BL879" s="19" t="s">
        <v>408</v>
      </c>
      <c r="BM879" s="225" t="s">
        <v>1475</v>
      </c>
    </row>
    <row r="880" spans="1:47" s="2" customFormat="1" ht="12">
      <c r="A880" s="40"/>
      <c r="B880" s="41"/>
      <c r="C880" s="42"/>
      <c r="D880" s="227" t="s">
        <v>132</v>
      </c>
      <c r="E880" s="42"/>
      <c r="F880" s="228" t="s">
        <v>1476</v>
      </c>
      <c r="G880" s="42"/>
      <c r="H880" s="42"/>
      <c r="I880" s="229"/>
      <c r="J880" s="42"/>
      <c r="K880" s="42"/>
      <c r="L880" s="46"/>
      <c r="M880" s="230"/>
      <c r="N880" s="231"/>
      <c r="O880" s="86"/>
      <c r="P880" s="86"/>
      <c r="Q880" s="86"/>
      <c r="R880" s="86"/>
      <c r="S880" s="86"/>
      <c r="T880" s="87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T880" s="19" t="s">
        <v>132</v>
      </c>
      <c r="AU880" s="19" t="s">
        <v>79</v>
      </c>
    </row>
    <row r="881" spans="1:47" s="2" customFormat="1" ht="12">
      <c r="A881" s="40"/>
      <c r="B881" s="41"/>
      <c r="C881" s="42"/>
      <c r="D881" s="232" t="s">
        <v>133</v>
      </c>
      <c r="E881" s="42"/>
      <c r="F881" s="233" t="s">
        <v>1477</v>
      </c>
      <c r="G881" s="42"/>
      <c r="H881" s="42"/>
      <c r="I881" s="229"/>
      <c r="J881" s="42"/>
      <c r="K881" s="42"/>
      <c r="L881" s="46"/>
      <c r="M881" s="230"/>
      <c r="N881" s="231"/>
      <c r="O881" s="86"/>
      <c r="P881" s="86"/>
      <c r="Q881" s="86"/>
      <c r="R881" s="86"/>
      <c r="S881" s="86"/>
      <c r="T881" s="87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T881" s="19" t="s">
        <v>133</v>
      </c>
      <c r="AU881" s="19" t="s">
        <v>79</v>
      </c>
    </row>
    <row r="882" spans="1:51" s="14" customFormat="1" ht="12">
      <c r="A882" s="14"/>
      <c r="B882" s="244"/>
      <c r="C882" s="245"/>
      <c r="D882" s="227" t="s">
        <v>135</v>
      </c>
      <c r="E882" s="246" t="s">
        <v>19</v>
      </c>
      <c r="F882" s="247" t="s">
        <v>1478</v>
      </c>
      <c r="G882" s="245"/>
      <c r="H882" s="248">
        <v>155.1</v>
      </c>
      <c r="I882" s="249"/>
      <c r="J882" s="245"/>
      <c r="K882" s="245"/>
      <c r="L882" s="250"/>
      <c r="M882" s="251"/>
      <c r="N882" s="252"/>
      <c r="O882" s="252"/>
      <c r="P882" s="252"/>
      <c r="Q882" s="252"/>
      <c r="R882" s="252"/>
      <c r="S882" s="252"/>
      <c r="T882" s="253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54" t="s">
        <v>135</v>
      </c>
      <c r="AU882" s="254" t="s">
        <v>79</v>
      </c>
      <c r="AV882" s="14" t="s">
        <v>79</v>
      </c>
      <c r="AW882" s="14" t="s">
        <v>32</v>
      </c>
      <c r="AX882" s="14" t="s">
        <v>77</v>
      </c>
      <c r="AY882" s="254" t="s">
        <v>122</v>
      </c>
    </row>
    <row r="883" spans="1:65" s="2" customFormat="1" ht="24.15" customHeight="1">
      <c r="A883" s="40"/>
      <c r="B883" s="41"/>
      <c r="C883" s="214" t="s">
        <v>1479</v>
      </c>
      <c r="D883" s="214" t="s">
        <v>125</v>
      </c>
      <c r="E883" s="215" t="s">
        <v>1480</v>
      </c>
      <c r="F883" s="216" t="s">
        <v>1481</v>
      </c>
      <c r="G883" s="217" t="s">
        <v>225</v>
      </c>
      <c r="H883" s="218">
        <v>159.414</v>
      </c>
      <c r="I883" s="219"/>
      <c r="J883" s="220">
        <f>ROUND(I883*H883,2)</f>
        <v>0</v>
      </c>
      <c r="K883" s="216" t="s">
        <v>129</v>
      </c>
      <c r="L883" s="46"/>
      <c r="M883" s="221" t="s">
        <v>19</v>
      </c>
      <c r="N883" s="222" t="s">
        <v>41</v>
      </c>
      <c r="O883" s="86"/>
      <c r="P883" s="223">
        <f>O883*H883</f>
        <v>0</v>
      </c>
      <c r="Q883" s="223">
        <v>0</v>
      </c>
      <c r="R883" s="223">
        <f>Q883*H883</f>
        <v>0</v>
      </c>
      <c r="S883" s="223">
        <v>0</v>
      </c>
      <c r="T883" s="224">
        <f>S883*H883</f>
        <v>0</v>
      </c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  <c r="AE883" s="40"/>
      <c r="AR883" s="225" t="s">
        <v>408</v>
      </c>
      <c r="AT883" s="225" t="s">
        <v>125</v>
      </c>
      <c r="AU883" s="225" t="s">
        <v>79</v>
      </c>
      <c r="AY883" s="19" t="s">
        <v>122</v>
      </c>
      <c r="BE883" s="226">
        <f>IF(N883="základní",J883,0)</f>
        <v>0</v>
      </c>
      <c r="BF883" s="226">
        <f>IF(N883="snížená",J883,0)</f>
        <v>0</v>
      </c>
      <c r="BG883" s="226">
        <f>IF(N883="zákl. přenesená",J883,0)</f>
        <v>0</v>
      </c>
      <c r="BH883" s="226">
        <f>IF(N883="sníž. přenesená",J883,0)</f>
        <v>0</v>
      </c>
      <c r="BI883" s="226">
        <f>IF(N883="nulová",J883,0)</f>
        <v>0</v>
      </c>
      <c r="BJ883" s="19" t="s">
        <v>77</v>
      </c>
      <c r="BK883" s="226">
        <f>ROUND(I883*H883,2)</f>
        <v>0</v>
      </c>
      <c r="BL883" s="19" t="s">
        <v>408</v>
      </c>
      <c r="BM883" s="225" t="s">
        <v>1482</v>
      </c>
    </row>
    <row r="884" spans="1:47" s="2" customFormat="1" ht="12">
      <c r="A884" s="40"/>
      <c r="B884" s="41"/>
      <c r="C884" s="42"/>
      <c r="D884" s="227" t="s">
        <v>132</v>
      </c>
      <c r="E884" s="42"/>
      <c r="F884" s="228" t="s">
        <v>1483</v>
      </c>
      <c r="G884" s="42"/>
      <c r="H884" s="42"/>
      <c r="I884" s="229"/>
      <c r="J884" s="42"/>
      <c r="K884" s="42"/>
      <c r="L884" s="46"/>
      <c r="M884" s="230"/>
      <c r="N884" s="231"/>
      <c r="O884" s="86"/>
      <c r="P884" s="86"/>
      <c r="Q884" s="86"/>
      <c r="R884" s="86"/>
      <c r="S884" s="86"/>
      <c r="T884" s="87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T884" s="19" t="s">
        <v>132</v>
      </c>
      <c r="AU884" s="19" t="s">
        <v>79</v>
      </c>
    </row>
    <row r="885" spans="1:47" s="2" customFormat="1" ht="12">
      <c r="A885" s="40"/>
      <c r="B885" s="41"/>
      <c r="C885" s="42"/>
      <c r="D885" s="232" t="s">
        <v>133</v>
      </c>
      <c r="E885" s="42"/>
      <c r="F885" s="233" t="s">
        <v>1484</v>
      </c>
      <c r="G885" s="42"/>
      <c r="H885" s="42"/>
      <c r="I885" s="229"/>
      <c r="J885" s="42"/>
      <c r="K885" s="42"/>
      <c r="L885" s="46"/>
      <c r="M885" s="230"/>
      <c r="N885" s="231"/>
      <c r="O885" s="86"/>
      <c r="P885" s="86"/>
      <c r="Q885" s="86"/>
      <c r="R885" s="86"/>
      <c r="S885" s="86"/>
      <c r="T885" s="87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T885" s="19" t="s">
        <v>133</v>
      </c>
      <c r="AU885" s="19" t="s">
        <v>79</v>
      </c>
    </row>
    <row r="886" spans="1:51" s="14" customFormat="1" ht="12">
      <c r="A886" s="14"/>
      <c r="B886" s="244"/>
      <c r="C886" s="245"/>
      <c r="D886" s="227" t="s">
        <v>135</v>
      </c>
      <c r="E886" s="246" t="s">
        <v>19</v>
      </c>
      <c r="F886" s="247" t="s">
        <v>1485</v>
      </c>
      <c r="G886" s="245"/>
      <c r="H886" s="248">
        <v>159.414</v>
      </c>
      <c r="I886" s="249"/>
      <c r="J886" s="245"/>
      <c r="K886" s="245"/>
      <c r="L886" s="250"/>
      <c r="M886" s="251"/>
      <c r="N886" s="252"/>
      <c r="O886" s="252"/>
      <c r="P886" s="252"/>
      <c r="Q886" s="252"/>
      <c r="R886" s="252"/>
      <c r="S886" s="252"/>
      <c r="T886" s="253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54" t="s">
        <v>135</v>
      </c>
      <c r="AU886" s="254" t="s">
        <v>79</v>
      </c>
      <c r="AV886" s="14" t="s">
        <v>79</v>
      </c>
      <c r="AW886" s="14" t="s">
        <v>32</v>
      </c>
      <c r="AX886" s="14" t="s">
        <v>77</v>
      </c>
      <c r="AY886" s="254" t="s">
        <v>122</v>
      </c>
    </row>
    <row r="887" spans="1:65" s="2" customFormat="1" ht="16.5" customHeight="1">
      <c r="A887" s="40"/>
      <c r="B887" s="41"/>
      <c r="C887" s="269" t="s">
        <v>1486</v>
      </c>
      <c r="D887" s="269" t="s">
        <v>506</v>
      </c>
      <c r="E887" s="270" t="s">
        <v>1487</v>
      </c>
      <c r="F887" s="271" t="s">
        <v>1488</v>
      </c>
      <c r="G887" s="272" t="s">
        <v>289</v>
      </c>
      <c r="H887" s="273">
        <v>0.08</v>
      </c>
      <c r="I887" s="274"/>
      <c r="J887" s="275">
        <f>ROUND(I887*H887,2)</f>
        <v>0</v>
      </c>
      <c r="K887" s="271" t="s">
        <v>129</v>
      </c>
      <c r="L887" s="276"/>
      <c r="M887" s="277" t="s">
        <v>19</v>
      </c>
      <c r="N887" s="278" t="s">
        <v>41</v>
      </c>
      <c r="O887" s="86"/>
      <c r="P887" s="223">
        <f>O887*H887</f>
        <v>0</v>
      </c>
      <c r="Q887" s="223">
        <v>1</v>
      </c>
      <c r="R887" s="223">
        <f>Q887*H887</f>
        <v>0.08</v>
      </c>
      <c r="S887" s="223">
        <v>0</v>
      </c>
      <c r="T887" s="224">
        <f>S887*H887</f>
        <v>0</v>
      </c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R887" s="225" t="s">
        <v>530</v>
      </c>
      <c r="AT887" s="225" t="s">
        <v>506</v>
      </c>
      <c r="AU887" s="225" t="s">
        <v>79</v>
      </c>
      <c r="AY887" s="19" t="s">
        <v>122</v>
      </c>
      <c r="BE887" s="226">
        <f>IF(N887="základní",J887,0)</f>
        <v>0</v>
      </c>
      <c r="BF887" s="226">
        <f>IF(N887="snížená",J887,0)</f>
        <v>0</v>
      </c>
      <c r="BG887" s="226">
        <f>IF(N887="zákl. přenesená",J887,0)</f>
        <v>0</v>
      </c>
      <c r="BH887" s="226">
        <f>IF(N887="sníž. přenesená",J887,0)</f>
        <v>0</v>
      </c>
      <c r="BI887" s="226">
        <f>IF(N887="nulová",J887,0)</f>
        <v>0</v>
      </c>
      <c r="BJ887" s="19" t="s">
        <v>77</v>
      </c>
      <c r="BK887" s="226">
        <f>ROUND(I887*H887,2)</f>
        <v>0</v>
      </c>
      <c r="BL887" s="19" t="s">
        <v>408</v>
      </c>
      <c r="BM887" s="225" t="s">
        <v>1489</v>
      </c>
    </row>
    <row r="888" spans="1:47" s="2" customFormat="1" ht="12">
      <c r="A888" s="40"/>
      <c r="B888" s="41"/>
      <c r="C888" s="42"/>
      <c r="D888" s="227" t="s">
        <v>132</v>
      </c>
      <c r="E888" s="42"/>
      <c r="F888" s="228" t="s">
        <v>1488</v>
      </c>
      <c r="G888" s="42"/>
      <c r="H888" s="42"/>
      <c r="I888" s="229"/>
      <c r="J888" s="42"/>
      <c r="K888" s="42"/>
      <c r="L888" s="46"/>
      <c r="M888" s="230"/>
      <c r="N888" s="231"/>
      <c r="O888" s="86"/>
      <c r="P888" s="86"/>
      <c r="Q888" s="86"/>
      <c r="R888" s="86"/>
      <c r="S888" s="86"/>
      <c r="T888" s="87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  <c r="AE888" s="40"/>
      <c r="AT888" s="19" t="s">
        <v>132</v>
      </c>
      <c r="AU888" s="19" t="s">
        <v>79</v>
      </c>
    </row>
    <row r="889" spans="1:51" s="14" customFormat="1" ht="12">
      <c r="A889" s="14"/>
      <c r="B889" s="244"/>
      <c r="C889" s="245"/>
      <c r="D889" s="227" t="s">
        <v>135</v>
      </c>
      <c r="E889" s="246" t="s">
        <v>19</v>
      </c>
      <c r="F889" s="247" t="s">
        <v>1490</v>
      </c>
      <c r="G889" s="245"/>
      <c r="H889" s="248">
        <v>236.65</v>
      </c>
      <c r="I889" s="249"/>
      <c r="J889" s="245"/>
      <c r="K889" s="245"/>
      <c r="L889" s="250"/>
      <c r="M889" s="251"/>
      <c r="N889" s="252"/>
      <c r="O889" s="252"/>
      <c r="P889" s="252"/>
      <c r="Q889" s="252"/>
      <c r="R889" s="252"/>
      <c r="S889" s="252"/>
      <c r="T889" s="253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54" t="s">
        <v>135</v>
      </c>
      <c r="AU889" s="254" t="s">
        <v>79</v>
      </c>
      <c r="AV889" s="14" t="s">
        <v>79</v>
      </c>
      <c r="AW889" s="14" t="s">
        <v>32</v>
      </c>
      <c r="AX889" s="14" t="s">
        <v>77</v>
      </c>
      <c r="AY889" s="254" t="s">
        <v>122</v>
      </c>
    </row>
    <row r="890" spans="1:51" s="14" customFormat="1" ht="12">
      <c r="A890" s="14"/>
      <c r="B890" s="244"/>
      <c r="C890" s="245"/>
      <c r="D890" s="227" t="s">
        <v>135</v>
      </c>
      <c r="E890" s="245"/>
      <c r="F890" s="247" t="s">
        <v>1491</v>
      </c>
      <c r="G890" s="245"/>
      <c r="H890" s="248">
        <v>0.08</v>
      </c>
      <c r="I890" s="249"/>
      <c r="J890" s="245"/>
      <c r="K890" s="245"/>
      <c r="L890" s="250"/>
      <c r="M890" s="251"/>
      <c r="N890" s="252"/>
      <c r="O890" s="252"/>
      <c r="P890" s="252"/>
      <c r="Q890" s="252"/>
      <c r="R890" s="252"/>
      <c r="S890" s="252"/>
      <c r="T890" s="253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T890" s="254" t="s">
        <v>135</v>
      </c>
      <c r="AU890" s="254" t="s">
        <v>79</v>
      </c>
      <c r="AV890" s="14" t="s">
        <v>79</v>
      </c>
      <c r="AW890" s="14" t="s">
        <v>4</v>
      </c>
      <c r="AX890" s="14" t="s">
        <v>77</v>
      </c>
      <c r="AY890" s="254" t="s">
        <v>122</v>
      </c>
    </row>
    <row r="891" spans="1:65" s="2" customFormat="1" ht="24.15" customHeight="1">
      <c r="A891" s="40"/>
      <c r="B891" s="41"/>
      <c r="C891" s="214" t="s">
        <v>1492</v>
      </c>
      <c r="D891" s="214" t="s">
        <v>125</v>
      </c>
      <c r="E891" s="215" t="s">
        <v>1493</v>
      </c>
      <c r="F891" s="216" t="s">
        <v>1494</v>
      </c>
      <c r="G891" s="217" t="s">
        <v>225</v>
      </c>
      <c r="H891" s="218">
        <v>318.828</v>
      </c>
      <c r="I891" s="219"/>
      <c r="J891" s="220">
        <f>ROUND(I891*H891,2)</f>
        <v>0</v>
      </c>
      <c r="K891" s="216" t="s">
        <v>129</v>
      </c>
      <c r="L891" s="46"/>
      <c r="M891" s="221" t="s">
        <v>19</v>
      </c>
      <c r="N891" s="222" t="s">
        <v>41</v>
      </c>
      <c r="O891" s="86"/>
      <c r="P891" s="223">
        <f>O891*H891</f>
        <v>0</v>
      </c>
      <c r="Q891" s="223">
        <v>0</v>
      </c>
      <c r="R891" s="223">
        <f>Q891*H891</f>
        <v>0</v>
      </c>
      <c r="S891" s="223">
        <v>0</v>
      </c>
      <c r="T891" s="224">
        <f>S891*H891</f>
        <v>0</v>
      </c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R891" s="225" t="s">
        <v>408</v>
      </c>
      <c r="AT891" s="225" t="s">
        <v>125</v>
      </c>
      <c r="AU891" s="225" t="s">
        <v>79</v>
      </c>
      <c r="AY891" s="19" t="s">
        <v>122</v>
      </c>
      <c r="BE891" s="226">
        <f>IF(N891="základní",J891,0)</f>
        <v>0</v>
      </c>
      <c r="BF891" s="226">
        <f>IF(N891="snížená",J891,0)</f>
        <v>0</v>
      </c>
      <c r="BG891" s="226">
        <f>IF(N891="zákl. přenesená",J891,0)</f>
        <v>0</v>
      </c>
      <c r="BH891" s="226">
        <f>IF(N891="sníž. přenesená",J891,0)</f>
        <v>0</v>
      </c>
      <c r="BI891" s="226">
        <f>IF(N891="nulová",J891,0)</f>
        <v>0</v>
      </c>
      <c r="BJ891" s="19" t="s">
        <v>77</v>
      </c>
      <c r="BK891" s="226">
        <f>ROUND(I891*H891,2)</f>
        <v>0</v>
      </c>
      <c r="BL891" s="19" t="s">
        <v>408</v>
      </c>
      <c r="BM891" s="225" t="s">
        <v>1495</v>
      </c>
    </row>
    <row r="892" spans="1:47" s="2" customFormat="1" ht="12">
      <c r="A892" s="40"/>
      <c r="B892" s="41"/>
      <c r="C892" s="42"/>
      <c r="D892" s="227" t="s">
        <v>132</v>
      </c>
      <c r="E892" s="42"/>
      <c r="F892" s="228" t="s">
        <v>1496</v>
      </c>
      <c r="G892" s="42"/>
      <c r="H892" s="42"/>
      <c r="I892" s="229"/>
      <c r="J892" s="42"/>
      <c r="K892" s="42"/>
      <c r="L892" s="46"/>
      <c r="M892" s="230"/>
      <c r="N892" s="231"/>
      <c r="O892" s="86"/>
      <c r="P892" s="86"/>
      <c r="Q892" s="86"/>
      <c r="R892" s="86"/>
      <c r="S892" s="86"/>
      <c r="T892" s="87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T892" s="19" t="s">
        <v>132</v>
      </c>
      <c r="AU892" s="19" t="s">
        <v>79</v>
      </c>
    </row>
    <row r="893" spans="1:47" s="2" customFormat="1" ht="12">
      <c r="A893" s="40"/>
      <c r="B893" s="41"/>
      <c r="C893" s="42"/>
      <c r="D893" s="232" t="s">
        <v>133</v>
      </c>
      <c r="E893" s="42"/>
      <c r="F893" s="233" t="s">
        <v>1497</v>
      </c>
      <c r="G893" s="42"/>
      <c r="H893" s="42"/>
      <c r="I893" s="229"/>
      <c r="J893" s="42"/>
      <c r="K893" s="42"/>
      <c r="L893" s="46"/>
      <c r="M893" s="230"/>
      <c r="N893" s="231"/>
      <c r="O893" s="86"/>
      <c r="P893" s="86"/>
      <c r="Q893" s="86"/>
      <c r="R893" s="86"/>
      <c r="S893" s="86"/>
      <c r="T893" s="87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T893" s="19" t="s">
        <v>133</v>
      </c>
      <c r="AU893" s="19" t="s">
        <v>79</v>
      </c>
    </row>
    <row r="894" spans="1:51" s="14" customFormat="1" ht="12">
      <c r="A894" s="14"/>
      <c r="B894" s="244"/>
      <c r="C894" s="245"/>
      <c r="D894" s="227" t="s">
        <v>135</v>
      </c>
      <c r="E894" s="246" t="s">
        <v>19</v>
      </c>
      <c r="F894" s="247" t="s">
        <v>1498</v>
      </c>
      <c r="G894" s="245"/>
      <c r="H894" s="248">
        <v>318.828</v>
      </c>
      <c r="I894" s="249"/>
      <c r="J894" s="245"/>
      <c r="K894" s="245"/>
      <c r="L894" s="250"/>
      <c r="M894" s="251"/>
      <c r="N894" s="252"/>
      <c r="O894" s="252"/>
      <c r="P894" s="252"/>
      <c r="Q894" s="252"/>
      <c r="R894" s="252"/>
      <c r="S894" s="252"/>
      <c r="T894" s="253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54" t="s">
        <v>135</v>
      </c>
      <c r="AU894" s="254" t="s">
        <v>79</v>
      </c>
      <c r="AV894" s="14" t="s">
        <v>79</v>
      </c>
      <c r="AW894" s="14" t="s">
        <v>32</v>
      </c>
      <c r="AX894" s="14" t="s">
        <v>77</v>
      </c>
      <c r="AY894" s="254" t="s">
        <v>122</v>
      </c>
    </row>
    <row r="895" spans="1:65" s="2" customFormat="1" ht="16.5" customHeight="1">
      <c r="A895" s="40"/>
      <c r="B895" s="41"/>
      <c r="C895" s="269" t="s">
        <v>1499</v>
      </c>
      <c r="D895" s="269" t="s">
        <v>506</v>
      </c>
      <c r="E895" s="270" t="s">
        <v>1500</v>
      </c>
      <c r="F895" s="271" t="s">
        <v>1501</v>
      </c>
      <c r="G895" s="272" t="s">
        <v>289</v>
      </c>
      <c r="H895" s="273">
        <v>0.194</v>
      </c>
      <c r="I895" s="274"/>
      <c r="J895" s="275">
        <f>ROUND(I895*H895,2)</f>
        <v>0</v>
      </c>
      <c r="K895" s="271" t="s">
        <v>129</v>
      </c>
      <c r="L895" s="276"/>
      <c r="M895" s="277" t="s">
        <v>19</v>
      </c>
      <c r="N895" s="278" t="s">
        <v>41</v>
      </c>
      <c r="O895" s="86"/>
      <c r="P895" s="223">
        <f>O895*H895</f>
        <v>0</v>
      </c>
      <c r="Q895" s="223">
        <v>1</v>
      </c>
      <c r="R895" s="223">
        <f>Q895*H895</f>
        <v>0.194</v>
      </c>
      <c r="S895" s="223">
        <v>0</v>
      </c>
      <c r="T895" s="224">
        <f>S895*H895</f>
        <v>0</v>
      </c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R895" s="225" t="s">
        <v>530</v>
      </c>
      <c r="AT895" s="225" t="s">
        <v>506</v>
      </c>
      <c r="AU895" s="225" t="s">
        <v>79</v>
      </c>
      <c r="AY895" s="19" t="s">
        <v>122</v>
      </c>
      <c r="BE895" s="226">
        <f>IF(N895="základní",J895,0)</f>
        <v>0</v>
      </c>
      <c r="BF895" s="226">
        <f>IF(N895="snížená",J895,0)</f>
        <v>0</v>
      </c>
      <c r="BG895" s="226">
        <f>IF(N895="zákl. přenesená",J895,0)</f>
        <v>0</v>
      </c>
      <c r="BH895" s="226">
        <f>IF(N895="sníž. přenesená",J895,0)</f>
        <v>0</v>
      </c>
      <c r="BI895" s="226">
        <f>IF(N895="nulová",J895,0)</f>
        <v>0</v>
      </c>
      <c r="BJ895" s="19" t="s">
        <v>77</v>
      </c>
      <c r="BK895" s="226">
        <f>ROUND(I895*H895,2)</f>
        <v>0</v>
      </c>
      <c r="BL895" s="19" t="s">
        <v>408</v>
      </c>
      <c r="BM895" s="225" t="s">
        <v>1502</v>
      </c>
    </row>
    <row r="896" spans="1:47" s="2" customFormat="1" ht="12">
      <c r="A896" s="40"/>
      <c r="B896" s="41"/>
      <c r="C896" s="42"/>
      <c r="D896" s="227" t="s">
        <v>132</v>
      </c>
      <c r="E896" s="42"/>
      <c r="F896" s="228" t="s">
        <v>1501</v>
      </c>
      <c r="G896" s="42"/>
      <c r="H896" s="42"/>
      <c r="I896" s="229"/>
      <c r="J896" s="42"/>
      <c r="K896" s="42"/>
      <c r="L896" s="46"/>
      <c r="M896" s="230"/>
      <c r="N896" s="231"/>
      <c r="O896" s="86"/>
      <c r="P896" s="86"/>
      <c r="Q896" s="86"/>
      <c r="R896" s="86"/>
      <c r="S896" s="86"/>
      <c r="T896" s="87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T896" s="19" t="s">
        <v>132</v>
      </c>
      <c r="AU896" s="19" t="s">
        <v>79</v>
      </c>
    </row>
    <row r="897" spans="1:51" s="14" customFormat="1" ht="12">
      <c r="A897" s="14"/>
      <c r="B897" s="244"/>
      <c r="C897" s="245"/>
      <c r="D897" s="227" t="s">
        <v>135</v>
      </c>
      <c r="E897" s="246" t="s">
        <v>19</v>
      </c>
      <c r="F897" s="247" t="s">
        <v>1503</v>
      </c>
      <c r="G897" s="245"/>
      <c r="H897" s="248">
        <v>473.928</v>
      </c>
      <c r="I897" s="249"/>
      <c r="J897" s="245"/>
      <c r="K897" s="245"/>
      <c r="L897" s="250"/>
      <c r="M897" s="251"/>
      <c r="N897" s="252"/>
      <c r="O897" s="252"/>
      <c r="P897" s="252"/>
      <c r="Q897" s="252"/>
      <c r="R897" s="252"/>
      <c r="S897" s="252"/>
      <c r="T897" s="253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54" t="s">
        <v>135</v>
      </c>
      <c r="AU897" s="254" t="s">
        <v>79</v>
      </c>
      <c r="AV897" s="14" t="s">
        <v>79</v>
      </c>
      <c r="AW897" s="14" t="s">
        <v>32</v>
      </c>
      <c r="AX897" s="14" t="s">
        <v>77</v>
      </c>
      <c r="AY897" s="254" t="s">
        <v>122</v>
      </c>
    </row>
    <row r="898" spans="1:51" s="14" customFormat="1" ht="12">
      <c r="A898" s="14"/>
      <c r="B898" s="244"/>
      <c r="C898" s="245"/>
      <c r="D898" s="227" t="s">
        <v>135</v>
      </c>
      <c r="E898" s="245"/>
      <c r="F898" s="247" t="s">
        <v>1504</v>
      </c>
      <c r="G898" s="245"/>
      <c r="H898" s="248">
        <v>0.194</v>
      </c>
      <c r="I898" s="249"/>
      <c r="J898" s="245"/>
      <c r="K898" s="245"/>
      <c r="L898" s="250"/>
      <c r="M898" s="251"/>
      <c r="N898" s="252"/>
      <c r="O898" s="252"/>
      <c r="P898" s="252"/>
      <c r="Q898" s="252"/>
      <c r="R898" s="252"/>
      <c r="S898" s="252"/>
      <c r="T898" s="253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54" t="s">
        <v>135</v>
      </c>
      <c r="AU898" s="254" t="s">
        <v>79</v>
      </c>
      <c r="AV898" s="14" t="s">
        <v>79</v>
      </c>
      <c r="AW898" s="14" t="s">
        <v>4</v>
      </c>
      <c r="AX898" s="14" t="s">
        <v>77</v>
      </c>
      <c r="AY898" s="254" t="s">
        <v>122</v>
      </c>
    </row>
    <row r="899" spans="1:65" s="2" customFormat="1" ht="24.15" customHeight="1">
      <c r="A899" s="40"/>
      <c r="B899" s="41"/>
      <c r="C899" s="214" t="s">
        <v>1505</v>
      </c>
      <c r="D899" s="214" t="s">
        <v>125</v>
      </c>
      <c r="E899" s="215" t="s">
        <v>1506</v>
      </c>
      <c r="F899" s="216" t="s">
        <v>1507</v>
      </c>
      <c r="G899" s="217" t="s">
        <v>225</v>
      </c>
      <c r="H899" s="218">
        <v>28.8</v>
      </c>
      <c r="I899" s="219"/>
      <c r="J899" s="220">
        <f>ROUND(I899*H899,2)</f>
        <v>0</v>
      </c>
      <c r="K899" s="216" t="s">
        <v>129</v>
      </c>
      <c r="L899" s="46"/>
      <c r="M899" s="221" t="s">
        <v>19</v>
      </c>
      <c r="N899" s="222" t="s">
        <v>41</v>
      </c>
      <c r="O899" s="86"/>
      <c r="P899" s="223">
        <f>O899*H899</f>
        <v>0</v>
      </c>
      <c r="Q899" s="223">
        <v>0.0004</v>
      </c>
      <c r="R899" s="223">
        <f>Q899*H899</f>
        <v>0.01152</v>
      </c>
      <c r="S899" s="223">
        <v>0</v>
      </c>
      <c r="T899" s="224">
        <f>S899*H899</f>
        <v>0</v>
      </c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R899" s="225" t="s">
        <v>408</v>
      </c>
      <c r="AT899" s="225" t="s">
        <v>125</v>
      </c>
      <c r="AU899" s="225" t="s">
        <v>79</v>
      </c>
      <c r="AY899" s="19" t="s">
        <v>122</v>
      </c>
      <c r="BE899" s="226">
        <f>IF(N899="základní",J899,0)</f>
        <v>0</v>
      </c>
      <c r="BF899" s="226">
        <f>IF(N899="snížená",J899,0)</f>
        <v>0</v>
      </c>
      <c r="BG899" s="226">
        <f>IF(N899="zákl. přenesená",J899,0)</f>
        <v>0</v>
      </c>
      <c r="BH899" s="226">
        <f>IF(N899="sníž. přenesená",J899,0)</f>
        <v>0</v>
      </c>
      <c r="BI899" s="226">
        <f>IF(N899="nulová",J899,0)</f>
        <v>0</v>
      </c>
      <c r="BJ899" s="19" t="s">
        <v>77</v>
      </c>
      <c r="BK899" s="226">
        <f>ROUND(I899*H899,2)</f>
        <v>0</v>
      </c>
      <c r="BL899" s="19" t="s">
        <v>408</v>
      </c>
      <c r="BM899" s="225" t="s">
        <v>1508</v>
      </c>
    </row>
    <row r="900" spans="1:47" s="2" customFormat="1" ht="12">
      <c r="A900" s="40"/>
      <c r="B900" s="41"/>
      <c r="C900" s="42"/>
      <c r="D900" s="227" t="s">
        <v>132</v>
      </c>
      <c r="E900" s="42"/>
      <c r="F900" s="228" t="s">
        <v>1509</v>
      </c>
      <c r="G900" s="42"/>
      <c r="H900" s="42"/>
      <c r="I900" s="229"/>
      <c r="J900" s="42"/>
      <c r="K900" s="42"/>
      <c r="L900" s="46"/>
      <c r="M900" s="230"/>
      <c r="N900" s="231"/>
      <c r="O900" s="86"/>
      <c r="P900" s="86"/>
      <c r="Q900" s="86"/>
      <c r="R900" s="86"/>
      <c r="S900" s="86"/>
      <c r="T900" s="87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T900" s="19" t="s">
        <v>132</v>
      </c>
      <c r="AU900" s="19" t="s">
        <v>79</v>
      </c>
    </row>
    <row r="901" spans="1:47" s="2" customFormat="1" ht="12">
      <c r="A901" s="40"/>
      <c r="B901" s="41"/>
      <c r="C901" s="42"/>
      <c r="D901" s="232" t="s">
        <v>133</v>
      </c>
      <c r="E901" s="42"/>
      <c r="F901" s="233" t="s">
        <v>1510</v>
      </c>
      <c r="G901" s="42"/>
      <c r="H901" s="42"/>
      <c r="I901" s="229"/>
      <c r="J901" s="42"/>
      <c r="K901" s="42"/>
      <c r="L901" s="46"/>
      <c r="M901" s="230"/>
      <c r="N901" s="231"/>
      <c r="O901" s="86"/>
      <c r="P901" s="86"/>
      <c r="Q901" s="86"/>
      <c r="R901" s="86"/>
      <c r="S901" s="86"/>
      <c r="T901" s="87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T901" s="19" t="s">
        <v>133</v>
      </c>
      <c r="AU901" s="19" t="s">
        <v>79</v>
      </c>
    </row>
    <row r="902" spans="1:51" s="13" customFormat="1" ht="12">
      <c r="A902" s="13"/>
      <c r="B902" s="234"/>
      <c r="C902" s="235"/>
      <c r="D902" s="227" t="s">
        <v>135</v>
      </c>
      <c r="E902" s="236" t="s">
        <v>19</v>
      </c>
      <c r="F902" s="237" t="s">
        <v>1511</v>
      </c>
      <c r="G902" s="235"/>
      <c r="H902" s="236" t="s">
        <v>19</v>
      </c>
      <c r="I902" s="238"/>
      <c r="J902" s="235"/>
      <c r="K902" s="235"/>
      <c r="L902" s="239"/>
      <c r="M902" s="240"/>
      <c r="N902" s="241"/>
      <c r="O902" s="241"/>
      <c r="P902" s="241"/>
      <c r="Q902" s="241"/>
      <c r="R902" s="241"/>
      <c r="S902" s="241"/>
      <c r="T902" s="242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43" t="s">
        <v>135</v>
      </c>
      <c r="AU902" s="243" t="s">
        <v>79</v>
      </c>
      <c r="AV902" s="13" t="s">
        <v>77</v>
      </c>
      <c r="AW902" s="13" t="s">
        <v>32</v>
      </c>
      <c r="AX902" s="13" t="s">
        <v>70</v>
      </c>
      <c r="AY902" s="243" t="s">
        <v>122</v>
      </c>
    </row>
    <row r="903" spans="1:51" s="14" customFormat="1" ht="12">
      <c r="A903" s="14"/>
      <c r="B903" s="244"/>
      <c r="C903" s="245"/>
      <c r="D903" s="227" t="s">
        <v>135</v>
      </c>
      <c r="E903" s="246" t="s">
        <v>19</v>
      </c>
      <c r="F903" s="247" t="s">
        <v>1512</v>
      </c>
      <c r="G903" s="245"/>
      <c r="H903" s="248">
        <v>28.8</v>
      </c>
      <c r="I903" s="249"/>
      <c r="J903" s="245"/>
      <c r="K903" s="245"/>
      <c r="L903" s="250"/>
      <c r="M903" s="251"/>
      <c r="N903" s="252"/>
      <c r="O903" s="252"/>
      <c r="P903" s="252"/>
      <c r="Q903" s="252"/>
      <c r="R903" s="252"/>
      <c r="S903" s="252"/>
      <c r="T903" s="253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54" t="s">
        <v>135</v>
      </c>
      <c r="AU903" s="254" t="s">
        <v>79</v>
      </c>
      <c r="AV903" s="14" t="s">
        <v>79</v>
      </c>
      <c r="AW903" s="14" t="s">
        <v>32</v>
      </c>
      <c r="AX903" s="14" t="s">
        <v>77</v>
      </c>
      <c r="AY903" s="254" t="s">
        <v>122</v>
      </c>
    </row>
    <row r="904" spans="1:65" s="2" customFormat="1" ht="44.25" customHeight="1">
      <c r="A904" s="40"/>
      <c r="B904" s="41"/>
      <c r="C904" s="269" t="s">
        <v>1513</v>
      </c>
      <c r="D904" s="269" t="s">
        <v>506</v>
      </c>
      <c r="E904" s="270" t="s">
        <v>1514</v>
      </c>
      <c r="F904" s="271" t="s">
        <v>1515</v>
      </c>
      <c r="G904" s="272" t="s">
        <v>225</v>
      </c>
      <c r="H904" s="273">
        <v>35.165</v>
      </c>
      <c r="I904" s="274"/>
      <c r="J904" s="275">
        <f>ROUND(I904*H904,2)</f>
        <v>0</v>
      </c>
      <c r="K904" s="271" t="s">
        <v>129</v>
      </c>
      <c r="L904" s="276"/>
      <c r="M904" s="277" t="s">
        <v>19</v>
      </c>
      <c r="N904" s="278" t="s">
        <v>41</v>
      </c>
      <c r="O904" s="86"/>
      <c r="P904" s="223">
        <f>O904*H904</f>
        <v>0</v>
      </c>
      <c r="Q904" s="223">
        <v>0.0044</v>
      </c>
      <c r="R904" s="223">
        <f>Q904*H904</f>
        <v>0.154726</v>
      </c>
      <c r="S904" s="223">
        <v>0</v>
      </c>
      <c r="T904" s="224">
        <f>S904*H904</f>
        <v>0</v>
      </c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R904" s="225" t="s">
        <v>530</v>
      </c>
      <c r="AT904" s="225" t="s">
        <v>506</v>
      </c>
      <c r="AU904" s="225" t="s">
        <v>79</v>
      </c>
      <c r="AY904" s="19" t="s">
        <v>122</v>
      </c>
      <c r="BE904" s="226">
        <f>IF(N904="základní",J904,0)</f>
        <v>0</v>
      </c>
      <c r="BF904" s="226">
        <f>IF(N904="snížená",J904,0)</f>
        <v>0</v>
      </c>
      <c r="BG904" s="226">
        <f>IF(N904="zákl. přenesená",J904,0)</f>
        <v>0</v>
      </c>
      <c r="BH904" s="226">
        <f>IF(N904="sníž. přenesená",J904,0)</f>
        <v>0</v>
      </c>
      <c r="BI904" s="226">
        <f>IF(N904="nulová",J904,0)</f>
        <v>0</v>
      </c>
      <c r="BJ904" s="19" t="s">
        <v>77</v>
      </c>
      <c r="BK904" s="226">
        <f>ROUND(I904*H904,2)</f>
        <v>0</v>
      </c>
      <c r="BL904" s="19" t="s">
        <v>408</v>
      </c>
      <c r="BM904" s="225" t="s">
        <v>1516</v>
      </c>
    </row>
    <row r="905" spans="1:47" s="2" customFormat="1" ht="12">
      <c r="A905" s="40"/>
      <c r="B905" s="41"/>
      <c r="C905" s="42"/>
      <c r="D905" s="227" t="s">
        <v>132</v>
      </c>
      <c r="E905" s="42"/>
      <c r="F905" s="228" t="s">
        <v>1515</v>
      </c>
      <c r="G905" s="42"/>
      <c r="H905" s="42"/>
      <c r="I905" s="229"/>
      <c r="J905" s="42"/>
      <c r="K905" s="42"/>
      <c r="L905" s="46"/>
      <c r="M905" s="230"/>
      <c r="N905" s="231"/>
      <c r="O905" s="86"/>
      <c r="P905" s="86"/>
      <c r="Q905" s="86"/>
      <c r="R905" s="86"/>
      <c r="S905" s="86"/>
      <c r="T905" s="87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T905" s="19" t="s">
        <v>132</v>
      </c>
      <c r="AU905" s="19" t="s">
        <v>79</v>
      </c>
    </row>
    <row r="906" spans="1:51" s="14" customFormat="1" ht="12">
      <c r="A906" s="14"/>
      <c r="B906" s="244"/>
      <c r="C906" s="245"/>
      <c r="D906" s="227" t="s">
        <v>135</v>
      </c>
      <c r="E906" s="245"/>
      <c r="F906" s="247" t="s">
        <v>1517</v>
      </c>
      <c r="G906" s="245"/>
      <c r="H906" s="248">
        <v>35.165</v>
      </c>
      <c r="I906" s="249"/>
      <c r="J906" s="245"/>
      <c r="K906" s="245"/>
      <c r="L906" s="250"/>
      <c r="M906" s="251"/>
      <c r="N906" s="252"/>
      <c r="O906" s="252"/>
      <c r="P906" s="252"/>
      <c r="Q906" s="252"/>
      <c r="R906" s="252"/>
      <c r="S906" s="252"/>
      <c r="T906" s="253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54" t="s">
        <v>135</v>
      </c>
      <c r="AU906" s="254" t="s">
        <v>79</v>
      </c>
      <c r="AV906" s="14" t="s">
        <v>79</v>
      </c>
      <c r="AW906" s="14" t="s">
        <v>4</v>
      </c>
      <c r="AX906" s="14" t="s">
        <v>77</v>
      </c>
      <c r="AY906" s="254" t="s">
        <v>122</v>
      </c>
    </row>
    <row r="907" spans="1:65" s="2" customFormat="1" ht="24.15" customHeight="1">
      <c r="A907" s="40"/>
      <c r="B907" s="41"/>
      <c r="C907" s="214" t="s">
        <v>1518</v>
      </c>
      <c r="D907" s="214" t="s">
        <v>125</v>
      </c>
      <c r="E907" s="215" t="s">
        <v>1519</v>
      </c>
      <c r="F907" s="216" t="s">
        <v>1520</v>
      </c>
      <c r="G907" s="217" t="s">
        <v>225</v>
      </c>
      <c r="H907" s="218">
        <v>28.317</v>
      </c>
      <c r="I907" s="219"/>
      <c r="J907" s="220">
        <f>ROUND(I907*H907,2)</f>
        <v>0</v>
      </c>
      <c r="K907" s="216" t="s">
        <v>19</v>
      </c>
      <c r="L907" s="46"/>
      <c r="M907" s="221" t="s">
        <v>19</v>
      </c>
      <c r="N907" s="222" t="s">
        <v>41</v>
      </c>
      <c r="O907" s="86"/>
      <c r="P907" s="223">
        <f>O907*H907</f>
        <v>0</v>
      </c>
      <c r="Q907" s="223">
        <v>0</v>
      </c>
      <c r="R907" s="223">
        <f>Q907*H907</f>
        <v>0</v>
      </c>
      <c r="S907" s="223">
        <v>0</v>
      </c>
      <c r="T907" s="224">
        <f>S907*H907</f>
        <v>0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25" t="s">
        <v>408</v>
      </c>
      <c r="AT907" s="225" t="s">
        <v>125</v>
      </c>
      <c r="AU907" s="225" t="s">
        <v>79</v>
      </c>
      <c r="AY907" s="19" t="s">
        <v>122</v>
      </c>
      <c r="BE907" s="226">
        <f>IF(N907="základní",J907,0)</f>
        <v>0</v>
      </c>
      <c r="BF907" s="226">
        <f>IF(N907="snížená",J907,0)</f>
        <v>0</v>
      </c>
      <c r="BG907" s="226">
        <f>IF(N907="zákl. přenesená",J907,0)</f>
        <v>0</v>
      </c>
      <c r="BH907" s="226">
        <f>IF(N907="sníž. přenesená",J907,0)</f>
        <v>0</v>
      </c>
      <c r="BI907" s="226">
        <f>IF(N907="nulová",J907,0)</f>
        <v>0</v>
      </c>
      <c r="BJ907" s="19" t="s">
        <v>77</v>
      </c>
      <c r="BK907" s="226">
        <f>ROUND(I907*H907,2)</f>
        <v>0</v>
      </c>
      <c r="BL907" s="19" t="s">
        <v>408</v>
      </c>
      <c r="BM907" s="225" t="s">
        <v>1521</v>
      </c>
    </row>
    <row r="908" spans="1:47" s="2" customFormat="1" ht="12">
      <c r="A908" s="40"/>
      <c r="B908" s="41"/>
      <c r="C908" s="42"/>
      <c r="D908" s="227" t="s">
        <v>132</v>
      </c>
      <c r="E908" s="42"/>
      <c r="F908" s="228" t="s">
        <v>1520</v>
      </c>
      <c r="G908" s="42"/>
      <c r="H908" s="42"/>
      <c r="I908" s="229"/>
      <c r="J908" s="42"/>
      <c r="K908" s="42"/>
      <c r="L908" s="46"/>
      <c r="M908" s="230"/>
      <c r="N908" s="231"/>
      <c r="O908" s="86"/>
      <c r="P908" s="86"/>
      <c r="Q908" s="86"/>
      <c r="R908" s="86"/>
      <c r="S908" s="86"/>
      <c r="T908" s="87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T908" s="19" t="s">
        <v>132</v>
      </c>
      <c r="AU908" s="19" t="s">
        <v>79</v>
      </c>
    </row>
    <row r="909" spans="1:51" s="13" customFormat="1" ht="12">
      <c r="A909" s="13"/>
      <c r="B909" s="234"/>
      <c r="C909" s="235"/>
      <c r="D909" s="227" t="s">
        <v>135</v>
      </c>
      <c r="E909" s="236" t="s">
        <v>19</v>
      </c>
      <c r="F909" s="237" t="s">
        <v>1522</v>
      </c>
      <c r="G909" s="235"/>
      <c r="H909" s="236" t="s">
        <v>19</v>
      </c>
      <c r="I909" s="238"/>
      <c r="J909" s="235"/>
      <c r="K909" s="235"/>
      <c r="L909" s="239"/>
      <c r="M909" s="240"/>
      <c r="N909" s="241"/>
      <c r="O909" s="241"/>
      <c r="P909" s="241"/>
      <c r="Q909" s="241"/>
      <c r="R909" s="241"/>
      <c r="S909" s="241"/>
      <c r="T909" s="242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43" t="s">
        <v>135</v>
      </c>
      <c r="AU909" s="243" t="s">
        <v>79</v>
      </c>
      <c r="AV909" s="13" t="s">
        <v>77</v>
      </c>
      <c r="AW909" s="13" t="s">
        <v>32</v>
      </c>
      <c r="AX909" s="13" t="s">
        <v>70</v>
      </c>
      <c r="AY909" s="243" t="s">
        <v>122</v>
      </c>
    </row>
    <row r="910" spans="1:51" s="13" customFormat="1" ht="12">
      <c r="A910" s="13"/>
      <c r="B910" s="234"/>
      <c r="C910" s="235"/>
      <c r="D910" s="227" t="s">
        <v>135</v>
      </c>
      <c r="E910" s="236" t="s">
        <v>19</v>
      </c>
      <c r="F910" s="237" t="s">
        <v>1523</v>
      </c>
      <c r="G910" s="235"/>
      <c r="H910" s="236" t="s">
        <v>19</v>
      </c>
      <c r="I910" s="238"/>
      <c r="J910" s="235"/>
      <c r="K910" s="235"/>
      <c r="L910" s="239"/>
      <c r="M910" s="240"/>
      <c r="N910" s="241"/>
      <c r="O910" s="241"/>
      <c r="P910" s="241"/>
      <c r="Q910" s="241"/>
      <c r="R910" s="241"/>
      <c r="S910" s="241"/>
      <c r="T910" s="242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43" t="s">
        <v>135</v>
      </c>
      <c r="AU910" s="243" t="s">
        <v>79</v>
      </c>
      <c r="AV910" s="13" t="s">
        <v>77</v>
      </c>
      <c r="AW910" s="13" t="s">
        <v>32</v>
      </c>
      <c r="AX910" s="13" t="s">
        <v>70</v>
      </c>
      <c r="AY910" s="243" t="s">
        <v>122</v>
      </c>
    </row>
    <row r="911" spans="1:51" s="13" customFormat="1" ht="12">
      <c r="A911" s="13"/>
      <c r="B911" s="234"/>
      <c r="C911" s="235"/>
      <c r="D911" s="227" t="s">
        <v>135</v>
      </c>
      <c r="E911" s="236" t="s">
        <v>19</v>
      </c>
      <c r="F911" s="237" t="s">
        <v>1524</v>
      </c>
      <c r="G911" s="235"/>
      <c r="H911" s="236" t="s">
        <v>19</v>
      </c>
      <c r="I911" s="238"/>
      <c r="J911" s="235"/>
      <c r="K911" s="235"/>
      <c r="L911" s="239"/>
      <c r="M911" s="240"/>
      <c r="N911" s="241"/>
      <c r="O911" s="241"/>
      <c r="P911" s="241"/>
      <c r="Q911" s="241"/>
      <c r="R911" s="241"/>
      <c r="S911" s="241"/>
      <c r="T911" s="242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T911" s="243" t="s">
        <v>135</v>
      </c>
      <c r="AU911" s="243" t="s">
        <v>79</v>
      </c>
      <c r="AV911" s="13" t="s">
        <v>77</v>
      </c>
      <c r="AW911" s="13" t="s">
        <v>32</v>
      </c>
      <c r="AX911" s="13" t="s">
        <v>70</v>
      </c>
      <c r="AY911" s="243" t="s">
        <v>122</v>
      </c>
    </row>
    <row r="912" spans="1:51" s="13" customFormat="1" ht="12">
      <c r="A912" s="13"/>
      <c r="B912" s="234"/>
      <c r="C912" s="235"/>
      <c r="D912" s="227" t="s">
        <v>135</v>
      </c>
      <c r="E912" s="236" t="s">
        <v>19</v>
      </c>
      <c r="F912" s="237" t="s">
        <v>1525</v>
      </c>
      <c r="G912" s="235"/>
      <c r="H912" s="236" t="s">
        <v>19</v>
      </c>
      <c r="I912" s="238"/>
      <c r="J912" s="235"/>
      <c r="K912" s="235"/>
      <c r="L912" s="239"/>
      <c r="M912" s="240"/>
      <c r="N912" s="241"/>
      <c r="O912" s="241"/>
      <c r="P912" s="241"/>
      <c r="Q912" s="241"/>
      <c r="R912" s="241"/>
      <c r="S912" s="241"/>
      <c r="T912" s="242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43" t="s">
        <v>135</v>
      </c>
      <c r="AU912" s="243" t="s">
        <v>79</v>
      </c>
      <c r="AV912" s="13" t="s">
        <v>77</v>
      </c>
      <c r="AW912" s="13" t="s">
        <v>32</v>
      </c>
      <c r="AX912" s="13" t="s">
        <v>70</v>
      </c>
      <c r="AY912" s="243" t="s">
        <v>122</v>
      </c>
    </row>
    <row r="913" spans="1:51" s="13" customFormat="1" ht="12">
      <c r="A913" s="13"/>
      <c r="B913" s="234"/>
      <c r="C913" s="235"/>
      <c r="D913" s="227" t="s">
        <v>135</v>
      </c>
      <c r="E913" s="236" t="s">
        <v>19</v>
      </c>
      <c r="F913" s="237" t="s">
        <v>1526</v>
      </c>
      <c r="G913" s="235"/>
      <c r="H913" s="236" t="s">
        <v>19</v>
      </c>
      <c r="I913" s="238"/>
      <c r="J913" s="235"/>
      <c r="K913" s="235"/>
      <c r="L913" s="239"/>
      <c r="M913" s="240"/>
      <c r="N913" s="241"/>
      <c r="O913" s="241"/>
      <c r="P913" s="241"/>
      <c r="Q913" s="241"/>
      <c r="R913" s="241"/>
      <c r="S913" s="241"/>
      <c r="T913" s="242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T913" s="243" t="s">
        <v>135</v>
      </c>
      <c r="AU913" s="243" t="s">
        <v>79</v>
      </c>
      <c r="AV913" s="13" t="s">
        <v>77</v>
      </c>
      <c r="AW913" s="13" t="s">
        <v>32</v>
      </c>
      <c r="AX913" s="13" t="s">
        <v>70</v>
      </c>
      <c r="AY913" s="243" t="s">
        <v>122</v>
      </c>
    </row>
    <row r="914" spans="1:51" s="13" customFormat="1" ht="12">
      <c r="A914" s="13"/>
      <c r="B914" s="234"/>
      <c r="C914" s="235"/>
      <c r="D914" s="227" t="s">
        <v>135</v>
      </c>
      <c r="E914" s="236" t="s">
        <v>19</v>
      </c>
      <c r="F914" s="237" t="s">
        <v>1527</v>
      </c>
      <c r="G914" s="235"/>
      <c r="H914" s="236" t="s">
        <v>19</v>
      </c>
      <c r="I914" s="238"/>
      <c r="J914" s="235"/>
      <c r="K914" s="235"/>
      <c r="L914" s="239"/>
      <c r="M914" s="240"/>
      <c r="N914" s="241"/>
      <c r="O914" s="241"/>
      <c r="P914" s="241"/>
      <c r="Q914" s="241"/>
      <c r="R914" s="241"/>
      <c r="S914" s="241"/>
      <c r="T914" s="242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3" t="s">
        <v>135</v>
      </c>
      <c r="AU914" s="243" t="s">
        <v>79</v>
      </c>
      <c r="AV914" s="13" t="s">
        <v>77</v>
      </c>
      <c r="AW914" s="13" t="s">
        <v>32</v>
      </c>
      <c r="AX914" s="13" t="s">
        <v>70</v>
      </c>
      <c r="AY914" s="243" t="s">
        <v>122</v>
      </c>
    </row>
    <row r="915" spans="1:51" s="13" customFormat="1" ht="12">
      <c r="A915" s="13"/>
      <c r="B915" s="234"/>
      <c r="C915" s="235"/>
      <c r="D915" s="227" t="s">
        <v>135</v>
      </c>
      <c r="E915" s="236" t="s">
        <v>19</v>
      </c>
      <c r="F915" s="237" t="s">
        <v>1528</v>
      </c>
      <c r="G915" s="235"/>
      <c r="H915" s="236" t="s">
        <v>19</v>
      </c>
      <c r="I915" s="238"/>
      <c r="J915" s="235"/>
      <c r="K915" s="235"/>
      <c r="L915" s="239"/>
      <c r="M915" s="240"/>
      <c r="N915" s="241"/>
      <c r="O915" s="241"/>
      <c r="P915" s="241"/>
      <c r="Q915" s="241"/>
      <c r="R915" s="241"/>
      <c r="S915" s="241"/>
      <c r="T915" s="242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3" t="s">
        <v>135</v>
      </c>
      <c r="AU915" s="243" t="s">
        <v>79</v>
      </c>
      <c r="AV915" s="13" t="s">
        <v>77</v>
      </c>
      <c r="AW915" s="13" t="s">
        <v>32</v>
      </c>
      <c r="AX915" s="13" t="s">
        <v>70</v>
      </c>
      <c r="AY915" s="243" t="s">
        <v>122</v>
      </c>
    </row>
    <row r="916" spans="1:51" s="13" customFormat="1" ht="12">
      <c r="A916" s="13"/>
      <c r="B916" s="234"/>
      <c r="C916" s="235"/>
      <c r="D916" s="227" t="s">
        <v>135</v>
      </c>
      <c r="E916" s="236" t="s">
        <v>19</v>
      </c>
      <c r="F916" s="237" t="s">
        <v>1529</v>
      </c>
      <c r="G916" s="235"/>
      <c r="H916" s="236" t="s">
        <v>19</v>
      </c>
      <c r="I916" s="238"/>
      <c r="J916" s="235"/>
      <c r="K916" s="235"/>
      <c r="L916" s="239"/>
      <c r="M916" s="240"/>
      <c r="N916" s="241"/>
      <c r="O916" s="241"/>
      <c r="P916" s="241"/>
      <c r="Q916" s="241"/>
      <c r="R916" s="241"/>
      <c r="S916" s="241"/>
      <c r="T916" s="242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43" t="s">
        <v>135</v>
      </c>
      <c r="AU916" s="243" t="s">
        <v>79</v>
      </c>
      <c r="AV916" s="13" t="s">
        <v>77</v>
      </c>
      <c r="AW916" s="13" t="s">
        <v>32</v>
      </c>
      <c r="AX916" s="13" t="s">
        <v>70</v>
      </c>
      <c r="AY916" s="243" t="s">
        <v>122</v>
      </c>
    </row>
    <row r="917" spans="1:51" s="13" customFormat="1" ht="12">
      <c r="A917" s="13"/>
      <c r="B917" s="234"/>
      <c r="C917" s="235"/>
      <c r="D917" s="227" t="s">
        <v>135</v>
      </c>
      <c r="E917" s="236" t="s">
        <v>19</v>
      </c>
      <c r="F917" s="237" t="s">
        <v>1530</v>
      </c>
      <c r="G917" s="235"/>
      <c r="H917" s="236" t="s">
        <v>19</v>
      </c>
      <c r="I917" s="238"/>
      <c r="J917" s="235"/>
      <c r="K917" s="235"/>
      <c r="L917" s="239"/>
      <c r="M917" s="240"/>
      <c r="N917" s="241"/>
      <c r="O917" s="241"/>
      <c r="P917" s="241"/>
      <c r="Q917" s="241"/>
      <c r="R917" s="241"/>
      <c r="S917" s="241"/>
      <c r="T917" s="242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43" t="s">
        <v>135</v>
      </c>
      <c r="AU917" s="243" t="s">
        <v>79</v>
      </c>
      <c r="AV917" s="13" t="s">
        <v>77</v>
      </c>
      <c r="AW917" s="13" t="s">
        <v>32</v>
      </c>
      <c r="AX917" s="13" t="s">
        <v>70</v>
      </c>
      <c r="AY917" s="243" t="s">
        <v>122</v>
      </c>
    </row>
    <row r="918" spans="1:51" s="13" customFormat="1" ht="12">
      <c r="A918" s="13"/>
      <c r="B918" s="234"/>
      <c r="C918" s="235"/>
      <c r="D918" s="227" t="s">
        <v>135</v>
      </c>
      <c r="E918" s="236" t="s">
        <v>19</v>
      </c>
      <c r="F918" s="237" t="s">
        <v>1531</v>
      </c>
      <c r="G918" s="235"/>
      <c r="H918" s="236" t="s">
        <v>19</v>
      </c>
      <c r="I918" s="238"/>
      <c r="J918" s="235"/>
      <c r="K918" s="235"/>
      <c r="L918" s="239"/>
      <c r="M918" s="240"/>
      <c r="N918" s="241"/>
      <c r="O918" s="241"/>
      <c r="P918" s="241"/>
      <c r="Q918" s="241"/>
      <c r="R918" s="241"/>
      <c r="S918" s="241"/>
      <c r="T918" s="242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43" t="s">
        <v>135</v>
      </c>
      <c r="AU918" s="243" t="s">
        <v>79</v>
      </c>
      <c r="AV918" s="13" t="s">
        <v>77</v>
      </c>
      <c r="AW918" s="13" t="s">
        <v>32</v>
      </c>
      <c r="AX918" s="13" t="s">
        <v>70</v>
      </c>
      <c r="AY918" s="243" t="s">
        <v>122</v>
      </c>
    </row>
    <row r="919" spans="1:51" s="13" customFormat="1" ht="12">
      <c r="A919" s="13"/>
      <c r="B919" s="234"/>
      <c r="C919" s="235"/>
      <c r="D919" s="227" t="s">
        <v>135</v>
      </c>
      <c r="E919" s="236" t="s">
        <v>19</v>
      </c>
      <c r="F919" s="237" t="s">
        <v>1532</v>
      </c>
      <c r="G919" s="235"/>
      <c r="H919" s="236" t="s">
        <v>19</v>
      </c>
      <c r="I919" s="238"/>
      <c r="J919" s="235"/>
      <c r="K919" s="235"/>
      <c r="L919" s="239"/>
      <c r="M919" s="240"/>
      <c r="N919" s="241"/>
      <c r="O919" s="241"/>
      <c r="P919" s="241"/>
      <c r="Q919" s="241"/>
      <c r="R919" s="241"/>
      <c r="S919" s="241"/>
      <c r="T919" s="242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T919" s="243" t="s">
        <v>135</v>
      </c>
      <c r="AU919" s="243" t="s">
        <v>79</v>
      </c>
      <c r="AV919" s="13" t="s">
        <v>77</v>
      </c>
      <c r="AW919" s="13" t="s">
        <v>32</v>
      </c>
      <c r="AX919" s="13" t="s">
        <v>70</v>
      </c>
      <c r="AY919" s="243" t="s">
        <v>122</v>
      </c>
    </row>
    <row r="920" spans="1:51" s="13" customFormat="1" ht="12">
      <c r="A920" s="13"/>
      <c r="B920" s="234"/>
      <c r="C920" s="235"/>
      <c r="D920" s="227" t="s">
        <v>135</v>
      </c>
      <c r="E920" s="236" t="s">
        <v>19</v>
      </c>
      <c r="F920" s="237" t="s">
        <v>1533</v>
      </c>
      <c r="G920" s="235"/>
      <c r="H920" s="236" t="s">
        <v>19</v>
      </c>
      <c r="I920" s="238"/>
      <c r="J920" s="235"/>
      <c r="K920" s="235"/>
      <c r="L920" s="239"/>
      <c r="M920" s="240"/>
      <c r="N920" s="241"/>
      <c r="O920" s="241"/>
      <c r="P920" s="241"/>
      <c r="Q920" s="241"/>
      <c r="R920" s="241"/>
      <c r="S920" s="241"/>
      <c r="T920" s="242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43" t="s">
        <v>135</v>
      </c>
      <c r="AU920" s="243" t="s">
        <v>79</v>
      </c>
      <c r="AV920" s="13" t="s">
        <v>77</v>
      </c>
      <c r="AW920" s="13" t="s">
        <v>32</v>
      </c>
      <c r="AX920" s="13" t="s">
        <v>70</v>
      </c>
      <c r="AY920" s="243" t="s">
        <v>122</v>
      </c>
    </row>
    <row r="921" spans="1:51" s="13" customFormat="1" ht="12">
      <c r="A921" s="13"/>
      <c r="B921" s="234"/>
      <c r="C921" s="235"/>
      <c r="D921" s="227" t="s">
        <v>135</v>
      </c>
      <c r="E921" s="236" t="s">
        <v>19</v>
      </c>
      <c r="F921" s="237" t="s">
        <v>1534</v>
      </c>
      <c r="G921" s="235"/>
      <c r="H921" s="236" t="s">
        <v>19</v>
      </c>
      <c r="I921" s="238"/>
      <c r="J921" s="235"/>
      <c r="K921" s="235"/>
      <c r="L921" s="239"/>
      <c r="M921" s="240"/>
      <c r="N921" s="241"/>
      <c r="O921" s="241"/>
      <c r="P921" s="241"/>
      <c r="Q921" s="241"/>
      <c r="R921" s="241"/>
      <c r="S921" s="241"/>
      <c r="T921" s="242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43" t="s">
        <v>135</v>
      </c>
      <c r="AU921" s="243" t="s">
        <v>79</v>
      </c>
      <c r="AV921" s="13" t="s">
        <v>77</v>
      </c>
      <c r="AW921" s="13" t="s">
        <v>32</v>
      </c>
      <c r="AX921" s="13" t="s">
        <v>70</v>
      </c>
      <c r="AY921" s="243" t="s">
        <v>122</v>
      </c>
    </row>
    <row r="922" spans="1:51" s="14" customFormat="1" ht="12">
      <c r="A922" s="14"/>
      <c r="B922" s="244"/>
      <c r="C922" s="245"/>
      <c r="D922" s="227" t="s">
        <v>135</v>
      </c>
      <c r="E922" s="246" t="s">
        <v>19</v>
      </c>
      <c r="F922" s="247" t="s">
        <v>1535</v>
      </c>
      <c r="G922" s="245"/>
      <c r="H922" s="248">
        <v>6.331</v>
      </c>
      <c r="I922" s="249"/>
      <c r="J922" s="245"/>
      <c r="K922" s="245"/>
      <c r="L922" s="250"/>
      <c r="M922" s="251"/>
      <c r="N922" s="252"/>
      <c r="O922" s="252"/>
      <c r="P922" s="252"/>
      <c r="Q922" s="252"/>
      <c r="R922" s="252"/>
      <c r="S922" s="252"/>
      <c r="T922" s="253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54" t="s">
        <v>135</v>
      </c>
      <c r="AU922" s="254" t="s">
        <v>79</v>
      </c>
      <c r="AV922" s="14" t="s">
        <v>79</v>
      </c>
      <c r="AW922" s="14" t="s">
        <v>32</v>
      </c>
      <c r="AX922" s="14" t="s">
        <v>70</v>
      </c>
      <c r="AY922" s="254" t="s">
        <v>122</v>
      </c>
    </row>
    <row r="923" spans="1:51" s="13" customFormat="1" ht="12">
      <c r="A923" s="13"/>
      <c r="B923" s="234"/>
      <c r="C923" s="235"/>
      <c r="D923" s="227" t="s">
        <v>135</v>
      </c>
      <c r="E923" s="236" t="s">
        <v>19</v>
      </c>
      <c r="F923" s="237" t="s">
        <v>1536</v>
      </c>
      <c r="G923" s="235"/>
      <c r="H923" s="236" t="s">
        <v>19</v>
      </c>
      <c r="I923" s="238"/>
      <c r="J923" s="235"/>
      <c r="K923" s="235"/>
      <c r="L923" s="239"/>
      <c r="M923" s="240"/>
      <c r="N923" s="241"/>
      <c r="O923" s="241"/>
      <c r="P923" s="241"/>
      <c r="Q923" s="241"/>
      <c r="R923" s="241"/>
      <c r="S923" s="241"/>
      <c r="T923" s="242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43" t="s">
        <v>135</v>
      </c>
      <c r="AU923" s="243" t="s">
        <v>79</v>
      </c>
      <c r="AV923" s="13" t="s">
        <v>77</v>
      </c>
      <c r="AW923" s="13" t="s">
        <v>32</v>
      </c>
      <c r="AX923" s="13" t="s">
        <v>70</v>
      </c>
      <c r="AY923" s="243" t="s">
        <v>122</v>
      </c>
    </row>
    <row r="924" spans="1:51" s="14" customFormat="1" ht="12">
      <c r="A924" s="14"/>
      <c r="B924" s="244"/>
      <c r="C924" s="245"/>
      <c r="D924" s="227" t="s">
        <v>135</v>
      </c>
      <c r="E924" s="246" t="s">
        <v>19</v>
      </c>
      <c r="F924" s="247" t="s">
        <v>1537</v>
      </c>
      <c r="G924" s="245"/>
      <c r="H924" s="248">
        <v>21.986</v>
      </c>
      <c r="I924" s="249"/>
      <c r="J924" s="245"/>
      <c r="K924" s="245"/>
      <c r="L924" s="250"/>
      <c r="M924" s="251"/>
      <c r="N924" s="252"/>
      <c r="O924" s="252"/>
      <c r="P924" s="252"/>
      <c r="Q924" s="252"/>
      <c r="R924" s="252"/>
      <c r="S924" s="252"/>
      <c r="T924" s="253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54" t="s">
        <v>135</v>
      </c>
      <c r="AU924" s="254" t="s">
        <v>79</v>
      </c>
      <c r="AV924" s="14" t="s">
        <v>79</v>
      </c>
      <c r="AW924" s="14" t="s">
        <v>32</v>
      </c>
      <c r="AX924" s="14" t="s">
        <v>70</v>
      </c>
      <c r="AY924" s="254" t="s">
        <v>122</v>
      </c>
    </row>
    <row r="925" spans="1:51" s="15" customFormat="1" ht="12">
      <c r="A925" s="15"/>
      <c r="B925" s="258"/>
      <c r="C925" s="259"/>
      <c r="D925" s="227" t="s">
        <v>135</v>
      </c>
      <c r="E925" s="260" t="s">
        <v>19</v>
      </c>
      <c r="F925" s="261" t="s">
        <v>247</v>
      </c>
      <c r="G925" s="259"/>
      <c r="H925" s="262">
        <v>28.317</v>
      </c>
      <c r="I925" s="263"/>
      <c r="J925" s="259"/>
      <c r="K925" s="259"/>
      <c r="L925" s="264"/>
      <c r="M925" s="265"/>
      <c r="N925" s="266"/>
      <c r="O925" s="266"/>
      <c r="P925" s="266"/>
      <c r="Q925" s="266"/>
      <c r="R925" s="266"/>
      <c r="S925" s="266"/>
      <c r="T925" s="267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T925" s="268" t="s">
        <v>135</v>
      </c>
      <c r="AU925" s="268" t="s">
        <v>79</v>
      </c>
      <c r="AV925" s="15" t="s">
        <v>147</v>
      </c>
      <c r="AW925" s="15" t="s">
        <v>32</v>
      </c>
      <c r="AX925" s="15" t="s">
        <v>77</v>
      </c>
      <c r="AY925" s="268" t="s">
        <v>122</v>
      </c>
    </row>
    <row r="926" spans="1:65" s="2" customFormat="1" ht="24.15" customHeight="1">
      <c r="A926" s="40"/>
      <c r="B926" s="41"/>
      <c r="C926" s="214" t="s">
        <v>1538</v>
      </c>
      <c r="D926" s="214" t="s">
        <v>125</v>
      </c>
      <c r="E926" s="215" t="s">
        <v>1539</v>
      </c>
      <c r="F926" s="216" t="s">
        <v>1540</v>
      </c>
      <c r="G926" s="217" t="s">
        <v>225</v>
      </c>
      <c r="H926" s="218">
        <v>130.973</v>
      </c>
      <c r="I926" s="219"/>
      <c r="J926" s="220">
        <f>ROUND(I926*H926,2)</f>
        <v>0</v>
      </c>
      <c r="K926" s="216" t="s">
        <v>19</v>
      </c>
      <c r="L926" s="46"/>
      <c r="M926" s="221" t="s">
        <v>19</v>
      </c>
      <c r="N926" s="222" t="s">
        <v>41</v>
      </c>
      <c r="O926" s="86"/>
      <c r="P926" s="223">
        <f>O926*H926</f>
        <v>0</v>
      </c>
      <c r="Q926" s="223">
        <v>0</v>
      </c>
      <c r="R926" s="223">
        <f>Q926*H926</f>
        <v>0</v>
      </c>
      <c r="S926" s="223">
        <v>0</v>
      </c>
      <c r="T926" s="224">
        <f>S926*H926</f>
        <v>0</v>
      </c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R926" s="225" t="s">
        <v>408</v>
      </c>
      <c r="AT926" s="225" t="s">
        <v>125</v>
      </c>
      <c r="AU926" s="225" t="s">
        <v>79</v>
      </c>
      <c r="AY926" s="19" t="s">
        <v>122</v>
      </c>
      <c r="BE926" s="226">
        <f>IF(N926="základní",J926,0)</f>
        <v>0</v>
      </c>
      <c r="BF926" s="226">
        <f>IF(N926="snížená",J926,0)</f>
        <v>0</v>
      </c>
      <c r="BG926" s="226">
        <f>IF(N926="zákl. přenesená",J926,0)</f>
        <v>0</v>
      </c>
      <c r="BH926" s="226">
        <f>IF(N926="sníž. přenesená",J926,0)</f>
        <v>0</v>
      </c>
      <c r="BI926" s="226">
        <f>IF(N926="nulová",J926,0)</f>
        <v>0</v>
      </c>
      <c r="BJ926" s="19" t="s">
        <v>77</v>
      </c>
      <c r="BK926" s="226">
        <f>ROUND(I926*H926,2)</f>
        <v>0</v>
      </c>
      <c r="BL926" s="19" t="s">
        <v>408</v>
      </c>
      <c r="BM926" s="225" t="s">
        <v>1541</v>
      </c>
    </row>
    <row r="927" spans="1:47" s="2" customFormat="1" ht="12">
      <c r="A927" s="40"/>
      <c r="B927" s="41"/>
      <c r="C927" s="42"/>
      <c r="D927" s="227" t="s">
        <v>132</v>
      </c>
      <c r="E927" s="42"/>
      <c r="F927" s="228" t="s">
        <v>1540</v>
      </c>
      <c r="G927" s="42"/>
      <c r="H927" s="42"/>
      <c r="I927" s="229"/>
      <c r="J927" s="42"/>
      <c r="K927" s="42"/>
      <c r="L927" s="46"/>
      <c r="M927" s="230"/>
      <c r="N927" s="231"/>
      <c r="O927" s="86"/>
      <c r="P927" s="86"/>
      <c r="Q927" s="86"/>
      <c r="R927" s="86"/>
      <c r="S927" s="86"/>
      <c r="T927" s="87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T927" s="19" t="s">
        <v>132</v>
      </c>
      <c r="AU927" s="19" t="s">
        <v>79</v>
      </c>
    </row>
    <row r="928" spans="1:51" s="13" customFormat="1" ht="12">
      <c r="A928" s="13"/>
      <c r="B928" s="234"/>
      <c r="C928" s="235"/>
      <c r="D928" s="227" t="s">
        <v>135</v>
      </c>
      <c r="E928" s="236" t="s">
        <v>19</v>
      </c>
      <c r="F928" s="237" t="s">
        <v>1522</v>
      </c>
      <c r="G928" s="235"/>
      <c r="H928" s="236" t="s">
        <v>19</v>
      </c>
      <c r="I928" s="238"/>
      <c r="J928" s="235"/>
      <c r="K928" s="235"/>
      <c r="L928" s="239"/>
      <c r="M928" s="240"/>
      <c r="N928" s="241"/>
      <c r="O928" s="241"/>
      <c r="P928" s="241"/>
      <c r="Q928" s="241"/>
      <c r="R928" s="241"/>
      <c r="S928" s="241"/>
      <c r="T928" s="242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T928" s="243" t="s">
        <v>135</v>
      </c>
      <c r="AU928" s="243" t="s">
        <v>79</v>
      </c>
      <c r="AV928" s="13" t="s">
        <v>77</v>
      </c>
      <c r="AW928" s="13" t="s">
        <v>32</v>
      </c>
      <c r="AX928" s="13" t="s">
        <v>70</v>
      </c>
      <c r="AY928" s="243" t="s">
        <v>122</v>
      </c>
    </row>
    <row r="929" spans="1:51" s="13" customFormat="1" ht="12">
      <c r="A929" s="13"/>
      <c r="B929" s="234"/>
      <c r="C929" s="235"/>
      <c r="D929" s="227" t="s">
        <v>135</v>
      </c>
      <c r="E929" s="236" t="s">
        <v>19</v>
      </c>
      <c r="F929" s="237" t="s">
        <v>1523</v>
      </c>
      <c r="G929" s="235"/>
      <c r="H929" s="236" t="s">
        <v>19</v>
      </c>
      <c r="I929" s="238"/>
      <c r="J929" s="235"/>
      <c r="K929" s="235"/>
      <c r="L929" s="239"/>
      <c r="M929" s="240"/>
      <c r="N929" s="241"/>
      <c r="O929" s="241"/>
      <c r="P929" s="241"/>
      <c r="Q929" s="241"/>
      <c r="R929" s="241"/>
      <c r="S929" s="241"/>
      <c r="T929" s="242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43" t="s">
        <v>135</v>
      </c>
      <c r="AU929" s="243" t="s">
        <v>79</v>
      </c>
      <c r="AV929" s="13" t="s">
        <v>77</v>
      </c>
      <c r="AW929" s="13" t="s">
        <v>32</v>
      </c>
      <c r="AX929" s="13" t="s">
        <v>70</v>
      </c>
      <c r="AY929" s="243" t="s">
        <v>122</v>
      </c>
    </row>
    <row r="930" spans="1:51" s="13" customFormat="1" ht="12">
      <c r="A930" s="13"/>
      <c r="B930" s="234"/>
      <c r="C930" s="235"/>
      <c r="D930" s="227" t="s">
        <v>135</v>
      </c>
      <c r="E930" s="236" t="s">
        <v>19</v>
      </c>
      <c r="F930" s="237" t="s">
        <v>1524</v>
      </c>
      <c r="G930" s="235"/>
      <c r="H930" s="236" t="s">
        <v>19</v>
      </c>
      <c r="I930" s="238"/>
      <c r="J930" s="235"/>
      <c r="K930" s="235"/>
      <c r="L930" s="239"/>
      <c r="M930" s="240"/>
      <c r="N930" s="241"/>
      <c r="O930" s="241"/>
      <c r="P930" s="241"/>
      <c r="Q930" s="241"/>
      <c r="R930" s="241"/>
      <c r="S930" s="241"/>
      <c r="T930" s="242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T930" s="243" t="s">
        <v>135</v>
      </c>
      <c r="AU930" s="243" t="s">
        <v>79</v>
      </c>
      <c r="AV930" s="13" t="s">
        <v>77</v>
      </c>
      <c r="AW930" s="13" t="s">
        <v>32</v>
      </c>
      <c r="AX930" s="13" t="s">
        <v>70</v>
      </c>
      <c r="AY930" s="243" t="s">
        <v>122</v>
      </c>
    </row>
    <row r="931" spans="1:51" s="13" customFormat="1" ht="12">
      <c r="A931" s="13"/>
      <c r="B931" s="234"/>
      <c r="C931" s="235"/>
      <c r="D931" s="227" t="s">
        <v>135</v>
      </c>
      <c r="E931" s="236" t="s">
        <v>19</v>
      </c>
      <c r="F931" s="237" t="s">
        <v>1525</v>
      </c>
      <c r="G931" s="235"/>
      <c r="H931" s="236" t="s">
        <v>19</v>
      </c>
      <c r="I931" s="238"/>
      <c r="J931" s="235"/>
      <c r="K931" s="235"/>
      <c r="L931" s="239"/>
      <c r="M931" s="240"/>
      <c r="N931" s="241"/>
      <c r="O931" s="241"/>
      <c r="P931" s="241"/>
      <c r="Q931" s="241"/>
      <c r="R931" s="241"/>
      <c r="S931" s="241"/>
      <c r="T931" s="242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43" t="s">
        <v>135</v>
      </c>
      <c r="AU931" s="243" t="s">
        <v>79</v>
      </c>
      <c r="AV931" s="13" t="s">
        <v>77</v>
      </c>
      <c r="AW931" s="13" t="s">
        <v>32</v>
      </c>
      <c r="AX931" s="13" t="s">
        <v>70</v>
      </c>
      <c r="AY931" s="243" t="s">
        <v>122</v>
      </c>
    </row>
    <row r="932" spans="1:51" s="13" customFormat="1" ht="12">
      <c r="A932" s="13"/>
      <c r="B932" s="234"/>
      <c r="C932" s="235"/>
      <c r="D932" s="227" t="s">
        <v>135</v>
      </c>
      <c r="E932" s="236" t="s">
        <v>19</v>
      </c>
      <c r="F932" s="237" t="s">
        <v>1526</v>
      </c>
      <c r="G932" s="235"/>
      <c r="H932" s="236" t="s">
        <v>19</v>
      </c>
      <c r="I932" s="238"/>
      <c r="J932" s="235"/>
      <c r="K932" s="235"/>
      <c r="L932" s="239"/>
      <c r="M932" s="240"/>
      <c r="N932" s="241"/>
      <c r="O932" s="241"/>
      <c r="P932" s="241"/>
      <c r="Q932" s="241"/>
      <c r="R932" s="241"/>
      <c r="S932" s="241"/>
      <c r="T932" s="242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43" t="s">
        <v>135</v>
      </c>
      <c r="AU932" s="243" t="s">
        <v>79</v>
      </c>
      <c r="AV932" s="13" t="s">
        <v>77</v>
      </c>
      <c r="AW932" s="13" t="s">
        <v>32</v>
      </c>
      <c r="AX932" s="13" t="s">
        <v>70</v>
      </c>
      <c r="AY932" s="243" t="s">
        <v>122</v>
      </c>
    </row>
    <row r="933" spans="1:51" s="13" customFormat="1" ht="12">
      <c r="A933" s="13"/>
      <c r="B933" s="234"/>
      <c r="C933" s="235"/>
      <c r="D933" s="227" t="s">
        <v>135</v>
      </c>
      <c r="E933" s="236" t="s">
        <v>19</v>
      </c>
      <c r="F933" s="237" t="s">
        <v>1527</v>
      </c>
      <c r="G933" s="235"/>
      <c r="H933" s="236" t="s">
        <v>19</v>
      </c>
      <c r="I933" s="238"/>
      <c r="J933" s="235"/>
      <c r="K933" s="235"/>
      <c r="L933" s="239"/>
      <c r="M933" s="240"/>
      <c r="N933" s="241"/>
      <c r="O933" s="241"/>
      <c r="P933" s="241"/>
      <c r="Q933" s="241"/>
      <c r="R933" s="241"/>
      <c r="S933" s="241"/>
      <c r="T933" s="242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43" t="s">
        <v>135</v>
      </c>
      <c r="AU933" s="243" t="s">
        <v>79</v>
      </c>
      <c r="AV933" s="13" t="s">
        <v>77</v>
      </c>
      <c r="AW933" s="13" t="s">
        <v>32</v>
      </c>
      <c r="AX933" s="13" t="s">
        <v>70</v>
      </c>
      <c r="AY933" s="243" t="s">
        <v>122</v>
      </c>
    </row>
    <row r="934" spans="1:51" s="13" customFormat="1" ht="12">
      <c r="A934" s="13"/>
      <c r="B934" s="234"/>
      <c r="C934" s="235"/>
      <c r="D934" s="227" t="s">
        <v>135</v>
      </c>
      <c r="E934" s="236" t="s">
        <v>19</v>
      </c>
      <c r="F934" s="237" t="s">
        <v>1528</v>
      </c>
      <c r="G934" s="235"/>
      <c r="H934" s="236" t="s">
        <v>19</v>
      </c>
      <c r="I934" s="238"/>
      <c r="J934" s="235"/>
      <c r="K934" s="235"/>
      <c r="L934" s="239"/>
      <c r="M934" s="240"/>
      <c r="N934" s="241"/>
      <c r="O934" s="241"/>
      <c r="P934" s="241"/>
      <c r="Q934" s="241"/>
      <c r="R934" s="241"/>
      <c r="S934" s="241"/>
      <c r="T934" s="242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T934" s="243" t="s">
        <v>135</v>
      </c>
      <c r="AU934" s="243" t="s">
        <v>79</v>
      </c>
      <c r="AV934" s="13" t="s">
        <v>77</v>
      </c>
      <c r="AW934" s="13" t="s">
        <v>32</v>
      </c>
      <c r="AX934" s="13" t="s">
        <v>70</v>
      </c>
      <c r="AY934" s="243" t="s">
        <v>122</v>
      </c>
    </row>
    <row r="935" spans="1:51" s="13" customFormat="1" ht="12">
      <c r="A935" s="13"/>
      <c r="B935" s="234"/>
      <c r="C935" s="235"/>
      <c r="D935" s="227" t="s">
        <v>135</v>
      </c>
      <c r="E935" s="236" t="s">
        <v>19</v>
      </c>
      <c r="F935" s="237" t="s">
        <v>1529</v>
      </c>
      <c r="G935" s="235"/>
      <c r="H935" s="236" t="s">
        <v>19</v>
      </c>
      <c r="I935" s="238"/>
      <c r="J935" s="235"/>
      <c r="K935" s="235"/>
      <c r="L935" s="239"/>
      <c r="M935" s="240"/>
      <c r="N935" s="241"/>
      <c r="O935" s="241"/>
      <c r="P935" s="241"/>
      <c r="Q935" s="241"/>
      <c r="R935" s="241"/>
      <c r="S935" s="241"/>
      <c r="T935" s="242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43" t="s">
        <v>135</v>
      </c>
      <c r="AU935" s="243" t="s">
        <v>79</v>
      </c>
      <c r="AV935" s="13" t="s">
        <v>77</v>
      </c>
      <c r="AW935" s="13" t="s">
        <v>32</v>
      </c>
      <c r="AX935" s="13" t="s">
        <v>70</v>
      </c>
      <c r="AY935" s="243" t="s">
        <v>122</v>
      </c>
    </row>
    <row r="936" spans="1:51" s="13" customFormat="1" ht="12">
      <c r="A936" s="13"/>
      <c r="B936" s="234"/>
      <c r="C936" s="235"/>
      <c r="D936" s="227" t="s">
        <v>135</v>
      </c>
      <c r="E936" s="236" t="s">
        <v>19</v>
      </c>
      <c r="F936" s="237" t="s">
        <v>1530</v>
      </c>
      <c r="G936" s="235"/>
      <c r="H936" s="236" t="s">
        <v>19</v>
      </c>
      <c r="I936" s="238"/>
      <c r="J936" s="235"/>
      <c r="K936" s="235"/>
      <c r="L936" s="239"/>
      <c r="M936" s="240"/>
      <c r="N936" s="241"/>
      <c r="O936" s="241"/>
      <c r="P936" s="241"/>
      <c r="Q936" s="241"/>
      <c r="R936" s="241"/>
      <c r="S936" s="241"/>
      <c r="T936" s="242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3" t="s">
        <v>135</v>
      </c>
      <c r="AU936" s="243" t="s">
        <v>79</v>
      </c>
      <c r="AV936" s="13" t="s">
        <v>77</v>
      </c>
      <c r="AW936" s="13" t="s">
        <v>32</v>
      </c>
      <c r="AX936" s="13" t="s">
        <v>70</v>
      </c>
      <c r="AY936" s="243" t="s">
        <v>122</v>
      </c>
    </row>
    <row r="937" spans="1:51" s="13" customFormat="1" ht="12">
      <c r="A937" s="13"/>
      <c r="B937" s="234"/>
      <c r="C937" s="235"/>
      <c r="D937" s="227" t="s">
        <v>135</v>
      </c>
      <c r="E937" s="236" t="s">
        <v>19</v>
      </c>
      <c r="F937" s="237" t="s">
        <v>1531</v>
      </c>
      <c r="G937" s="235"/>
      <c r="H937" s="236" t="s">
        <v>19</v>
      </c>
      <c r="I937" s="238"/>
      <c r="J937" s="235"/>
      <c r="K937" s="235"/>
      <c r="L937" s="239"/>
      <c r="M937" s="240"/>
      <c r="N937" s="241"/>
      <c r="O937" s="241"/>
      <c r="P937" s="241"/>
      <c r="Q937" s="241"/>
      <c r="R937" s="241"/>
      <c r="S937" s="241"/>
      <c r="T937" s="242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43" t="s">
        <v>135</v>
      </c>
      <c r="AU937" s="243" t="s">
        <v>79</v>
      </c>
      <c r="AV937" s="13" t="s">
        <v>77</v>
      </c>
      <c r="AW937" s="13" t="s">
        <v>32</v>
      </c>
      <c r="AX937" s="13" t="s">
        <v>70</v>
      </c>
      <c r="AY937" s="243" t="s">
        <v>122</v>
      </c>
    </row>
    <row r="938" spans="1:51" s="13" customFormat="1" ht="12">
      <c r="A938" s="13"/>
      <c r="B938" s="234"/>
      <c r="C938" s="235"/>
      <c r="D938" s="227" t="s">
        <v>135</v>
      </c>
      <c r="E938" s="236" t="s">
        <v>19</v>
      </c>
      <c r="F938" s="237" t="s">
        <v>1532</v>
      </c>
      <c r="G938" s="235"/>
      <c r="H938" s="236" t="s">
        <v>19</v>
      </c>
      <c r="I938" s="238"/>
      <c r="J938" s="235"/>
      <c r="K938" s="235"/>
      <c r="L938" s="239"/>
      <c r="M938" s="240"/>
      <c r="N938" s="241"/>
      <c r="O938" s="241"/>
      <c r="P938" s="241"/>
      <c r="Q938" s="241"/>
      <c r="R938" s="241"/>
      <c r="S938" s="241"/>
      <c r="T938" s="242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43" t="s">
        <v>135</v>
      </c>
      <c r="AU938" s="243" t="s">
        <v>79</v>
      </c>
      <c r="AV938" s="13" t="s">
        <v>77</v>
      </c>
      <c r="AW938" s="13" t="s">
        <v>32</v>
      </c>
      <c r="AX938" s="13" t="s">
        <v>70</v>
      </c>
      <c r="AY938" s="243" t="s">
        <v>122</v>
      </c>
    </row>
    <row r="939" spans="1:51" s="14" customFormat="1" ht="12">
      <c r="A939" s="14"/>
      <c r="B939" s="244"/>
      <c r="C939" s="245"/>
      <c r="D939" s="227" t="s">
        <v>135</v>
      </c>
      <c r="E939" s="246" t="s">
        <v>19</v>
      </c>
      <c r="F939" s="247" t="s">
        <v>1542</v>
      </c>
      <c r="G939" s="245"/>
      <c r="H939" s="248">
        <v>86.44</v>
      </c>
      <c r="I939" s="249"/>
      <c r="J939" s="245"/>
      <c r="K939" s="245"/>
      <c r="L939" s="250"/>
      <c r="M939" s="251"/>
      <c r="N939" s="252"/>
      <c r="O939" s="252"/>
      <c r="P939" s="252"/>
      <c r="Q939" s="252"/>
      <c r="R939" s="252"/>
      <c r="S939" s="252"/>
      <c r="T939" s="253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54" t="s">
        <v>135</v>
      </c>
      <c r="AU939" s="254" t="s">
        <v>79</v>
      </c>
      <c r="AV939" s="14" t="s">
        <v>79</v>
      </c>
      <c r="AW939" s="14" t="s">
        <v>32</v>
      </c>
      <c r="AX939" s="14" t="s">
        <v>70</v>
      </c>
      <c r="AY939" s="254" t="s">
        <v>122</v>
      </c>
    </row>
    <row r="940" spans="1:51" s="14" customFormat="1" ht="12">
      <c r="A940" s="14"/>
      <c r="B940" s="244"/>
      <c r="C940" s="245"/>
      <c r="D940" s="227" t="s">
        <v>135</v>
      </c>
      <c r="E940" s="246" t="s">
        <v>19</v>
      </c>
      <c r="F940" s="247" t="s">
        <v>1543</v>
      </c>
      <c r="G940" s="245"/>
      <c r="H940" s="248">
        <v>21.96</v>
      </c>
      <c r="I940" s="249"/>
      <c r="J940" s="245"/>
      <c r="K940" s="245"/>
      <c r="L940" s="250"/>
      <c r="M940" s="251"/>
      <c r="N940" s="252"/>
      <c r="O940" s="252"/>
      <c r="P940" s="252"/>
      <c r="Q940" s="252"/>
      <c r="R940" s="252"/>
      <c r="S940" s="252"/>
      <c r="T940" s="253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54" t="s">
        <v>135</v>
      </c>
      <c r="AU940" s="254" t="s">
        <v>79</v>
      </c>
      <c r="AV940" s="14" t="s">
        <v>79</v>
      </c>
      <c r="AW940" s="14" t="s">
        <v>32</v>
      </c>
      <c r="AX940" s="14" t="s">
        <v>70</v>
      </c>
      <c r="AY940" s="254" t="s">
        <v>122</v>
      </c>
    </row>
    <row r="941" spans="1:51" s="14" customFormat="1" ht="12">
      <c r="A941" s="14"/>
      <c r="B941" s="244"/>
      <c r="C941" s="245"/>
      <c r="D941" s="227" t="s">
        <v>135</v>
      </c>
      <c r="E941" s="246" t="s">
        <v>19</v>
      </c>
      <c r="F941" s="247" t="s">
        <v>1544</v>
      </c>
      <c r="G941" s="245"/>
      <c r="H941" s="248">
        <v>22.573</v>
      </c>
      <c r="I941" s="249"/>
      <c r="J941" s="245"/>
      <c r="K941" s="245"/>
      <c r="L941" s="250"/>
      <c r="M941" s="251"/>
      <c r="N941" s="252"/>
      <c r="O941" s="252"/>
      <c r="P941" s="252"/>
      <c r="Q941" s="252"/>
      <c r="R941" s="252"/>
      <c r="S941" s="252"/>
      <c r="T941" s="253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54" t="s">
        <v>135</v>
      </c>
      <c r="AU941" s="254" t="s">
        <v>79</v>
      </c>
      <c r="AV941" s="14" t="s">
        <v>79</v>
      </c>
      <c r="AW941" s="14" t="s">
        <v>32</v>
      </c>
      <c r="AX941" s="14" t="s">
        <v>70</v>
      </c>
      <c r="AY941" s="254" t="s">
        <v>122</v>
      </c>
    </row>
    <row r="942" spans="1:51" s="15" customFormat="1" ht="12">
      <c r="A942" s="15"/>
      <c r="B942" s="258"/>
      <c r="C942" s="259"/>
      <c r="D942" s="227" t="s">
        <v>135</v>
      </c>
      <c r="E942" s="260" t="s">
        <v>19</v>
      </c>
      <c r="F942" s="261" t="s">
        <v>247</v>
      </c>
      <c r="G942" s="259"/>
      <c r="H942" s="262">
        <v>130.973</v>
      </c>
      <c r="I942" s="263"/>
      <c r="J942" s="259"/>
      <c r="K942" s="259"/>
      <c r="L942" s="264"/>
      <c r="M942" s="265"/>
      <c r="N942" s="266"/>
      <c r="O942" s="266"/>
      <c r="P942" s="266"/>
      <c r="Q942" s="266"/>
      <c r="R942" s="266"/>
      <c r="S942" s="266"/>
      <c r="T942" s="267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T942" s="268" t="s">
        <v>135</v>
      </c>
      <c r="AU942" s="268" t="s">
        <v>79</v>
      </c>
      <c r="AV942" s="15" t="s">
        <v>147</v>
      </c>
      <c r="AW942" s="15" t="s">
        <v>32</v>
      </c>
      <c r="AX942" s="15" t="s">
        <v>77</v>
      </c>
      <c r="AY942" s="268" t="s">
        <v>122</v>
      </c>
    </row>
    <row r="943" spans="1:65" s="2" customFormat="1" ht="24.15" customHeight="1">
      <c r="A943" s="40"/>
      <c r="B943" s="41"/>
      <c r="C943" s="214" t="s">
        <v>1545</v>
      </c>
      <c r="D943" s="214" t="s">
        <v>125</v>
      </c>
      <c r="E943" s="215" t="s">
        <v>1546</v>
      </c>
      <c r="F943" s="216" t="s">
        <v>1547</v>
      </c>
      <c r="G943" s="217" t="s">
        <v>225</v>
      </c>
      <c r="H943" s="218">
        <v>51</v>
      </c>
      <c r="I943" s="219"/>
      <c r="J943" s="220">
        <f>ROUND(I943*H943,2)</f>
        <v>0</v>
      </c>
      <c r="K943" s="216" t="s">
        <v>129</v>
      </c>
      <c r="L943" s="46"/>
      <c r="M943" s="221" t="s">
        <v>19</v>
      </c>
      <c r="N943" s="222" t="s">
        <v>41</v>
      </c>
      <c r="O943" s="86"/>
      <c r="P943" s="223">
        <f>O943*H943</f>
        <v>0</v>
      </c>
      <c r="Q943" s="223">
        <v>0.00077</v>
      </c>
      <c r="R943" s="223">
        <f>Q943*H943</f>
        <v>0.03927</v>
      </c>
      <c r="S943" s="223">
        <v>0</v>
      </c>
      <c r="T943" s="224">
        <f>S943*H943</f>
        <v>0</v>
      </c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R943" s="225" t="s">
        <v>408</v>
      </c>
      <c r="AT943" s="225" t="s">
        <v>125</v>
      </c>
      <c r="AU943" s="225" t="s">
        <v>79</v>
      </c>
      <c r="AY943" s="19" t="s">
        <v>122</v>
      </c>
      <c r="BE943" s="226">
        <f>IF(N943="základní",J943,0)</f>
        <v>0</v>
      </c>
      <c r="BF943" s="226">
        <f>IF(N943="snížená",J943,0)</f>
        <v>0</v>
      </c>
      <c r="BG943" s="226">
        <f>IF(N943="zákl. přenesená",J943,0)</f>
        <v>0</v>
      </c>
      <c r="BH943" s="226">
        <f>IF(N943="sníž. přenesená",J943,0)</f>
        <v>0</v>
      </c>
      <c r="BI943" s="226">
        <f>IF(N943="nulová",J943,0)</f>
        <v>0</v>
      </c>
      <c r="BJ943" s="19" t="s">
        <v>77</v>
      </c>
      <c r="BK943" s="226">
        <f>ROUND(I943*H943,2)</f>
        <v>0</v>
      </c>
      <c r="BL943" s="19" t="s">
        <v>408</v>
      </c>
      <c r="BM943" s="225" t="s">
        <v>1548</v>
      </c>
    </row>
    <row r="944" spans="1:47" s="2" customFormat="1" ht="12">
      <c r="A944" s="40"/>
      <c r="B944" s="41"/>
      <c r="C944" s="42"/>
      <c r="D944" s="227" t="s">
        <v>132</v>
      </c>
      <c r="E944" s="42"/>
      <c r="F944" s="228" t="s">
        <v>1549</v>
      </c>
      <c r="G944" s="42"/>
      <c r="H944" s="42"/>
      <c r="I944" s="229"/>
      <c r="J944" s="42"/>
      <c r="K944" s="42"/>
      <c r="L944" s="46"/>
      <c r="M944" s="230"/>
      <c r="N944" s="231"/>
      <c r="O944" s="86"/>
      <c r="P944" s="86"/>
      <c r="Q944" s="86"/>
      <c r="R944" s="86"/>
      <c r="S944" s="86"/>
      <c r="T944" s="87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T944" s="19" t="s">
        <v>132</v>
      </c>
      <c r="AU944" s="19" t="s">
        <v>79</v>
      </c>
    </row>
    <row r="945" spans="1:47" s="2" customFormat="1" ht="12">
      <c r="A945" s="40"/>
      <c r="B945" s="41"/>
      <c r="C945" s="42"/>
      <c r="D945" s="232" t="s">
        <v>133</v>
      </c>
      <c r="E945" s="42"/>
      <c r="F945" s="233" t="s">
        <v>1550</v>
      </c>
      <c r="G945" s="42"/>
      <c r="H945" s="42"/>
      <c r="I945" s="229"/>
      <c r="J945" s="42"/>
      <c r="K945" s="42"/>
      <c r="L945" s="46"/>
      <c r="M945" s="230"/>
      <c r="N945" s="231"/>
      <c r="O945" s="86"/>
      <c r="P945" s="86"/>
      <c r="Q945" s="86"/>
      <c r="R945" s="86"/>
      <c r="S945" s="86"/>
      <c r="T945" s="87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T945" s="19" t="s">
        <v>133</v>
      </c>
      <c r="AU945" s="19" t="s">
        <v>79</v>
      </c>
    </row>
    <row r="946" spans="1:51" s="14" customFormat="1" ht="12">
      <c r="A946" s="14"/>
      <c r="B946" s="244"/>
      <c r="C946" s="245"/>
      <c r="D946" s="227" t="s">
        <v>135</v>
      </c>
      <c r="E946" s="246" t="s">
        <v>19</v>
      </c>
      <c r="F946" s="247" t="s">
        <v>1551</v>
      </c>
      <c r="G946" s="245"/>
      <c r="H946" s="248">
        <v>51</v>
      </c>
      <c r="I946" s="249"/>
      <c r="J946" s="245"/>
      <c r="K946" s="245"/>
      <c r="L946" s="250"/>
      <c r="M946" s="251"/>
      <c r="N946" s="252"/>
      <c r="O946" s="252"/>
      <c r="P946" s="252"/>
      <c r="Q946" s="252"/>
      <c r="R946" s="252"/>
      <c r="S946" s="252"/>
      <c r="T946" s="253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54" t="s">
        <v>135</v>
      </c>
      <c r="AU946" s="254" t="s">
        <v>79</v>
      </c>
      <c r="AV946" s="14" t="s">
        <v>79</v>
      </c>
      <c r="AW946" s="14" t="s">
        <v>32</v>
      </c>
      <c r="AX946" s="14" t="s">
        <v>77</v>
      </c>
      <c r="AY946" s="254" t="s">
        <v>122</v>
      </c>
    </row>
    <row r="947" spans="1:65" s="2" customFormat="1" ht="16.5" customHeight="1">
      <c r="A947" s="40"/>
      <c r="B947" s="41"/>
      <c r="C947" s="269" t="s">
        <v>1552</v>
      </c>
      <c r="D947" s="269" t="s">
        <v>506</v>
      </c>
      <c r="E947" s="270" t="s">
        <v>1553</v>
      </c>
      <c r="F947" s="271" t="s">
        <v>1554</v>
      </c>
      <c r="G947" s="272" t="s">
        <v>225</v>
      </c>
      <c r="H947" s="273">
        <v>53.55</v>
      </c>
      <c r="I947" s="274"/>
      <c r="J947" s="275">
        <f>ROUND(I947*H947,2)</f>
        <v>0</v>
      </c>
      <c r="K947" s="271" t="s">
        <v>129</v>
      </c>
      <c r="L947" s="276"/>
      <c r="M947" s="277" t="s">
        <v>19</v>
      </c>
      <c r="N947" s="278" t="s">
        <v>41</v>
      </c>
      <c r="O947" s="86"/>
      <c r="P947" s="223">
        <f>O947*H947</f>
        <v>0</v>
      </c>
      <c r="Q947" s="223">
        <v>0.00237</v>
      </c>
      <c r="R947" s="223">
        <f>Q947*H947</f>
        <v>0.1269135</v>
      </c>
      <c r="S947" s="223">
        <v>0</v>
      </c>
      <c r="T947" s="224">
        <f>S947*H947</f>
        <v>0</v>
      </c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R947" s="225" t="s">
        <v>530</v>
      </c>
      <c r="AT947" s="225" t="s">
        <v>506</v>
      </c>
      <c r="AU947" s="225" t="s">
        <v>79</v>
      </c>
      <c r="AY947" s="19" t="s">
        <v>122</v>
      </c>
      <c r="BE947" s="226">
        <f>IF(N947="základní",J947,0)</f>
        <v>0</v>
      </c>
      <c r="BF947" s="226">
        <f>IF(N947="snížená",J947,0)</f>
        <v>0</v>
      </c>
      <c r="BG947" s="226">
        <f>IF(N947="zákl. přenesená",J947,0)</f>
        <v>0</v>
      </c>
      <c r="BH947" s="226">
        <f>IF(N947="sníž. přenesená",J947,0)</f>
        <v>0</v>
      </c>
      <c r="BI947" s="226">
        <f>IF(N947="nulová",J947,0)</f>
        <v>0</v>
      </c>
      <c r="BJ947" s="19" t="s">
        <v>77</v>
      </c>
      <c r="BK947" s="226">
        <f>ROUND(I947*H947,2)</f>
        <v>0</v>
      </c>
      <c r="BL947" s="19" t="s">
        <v>408</v>
      </c>
      <c r="BM947" s="225" t="s">
        <v>1555</v>
      </c>
    </row>
    <row r="948" spans="1:47" s="2" customFormat="1" ht="12">
      <c r="A948" s="40"/>
      <c r="B948" s="41"/>
      <c r="C948" s="42"/>
      <c r="D948" s="227" t="s">
        <v>132</v>
      </c>
      <c r="E948" s="42"/>
      <c r="F948" s="228" t="s">
        <v>1554</v>
      </c>
      <c r="G948" s="42"/>
      <c r="H948" s="42"/>
      <c r="I948" s="229"/>
      <c r="J948" s="42"/>
      <c r="K948" s="42"/>
      <c r="L948" s="46"/>
      <c r="M948" s="230"/>
      <c r="N948" s="231"/>
      <c r="O948" s="86"/>
      <c r="P948" s="86"/>
      <c r="Q948" s="86"/>
      <c r="R948" s="86"/>
      <c r="S948" s="86"/>
      <c r="T948" s="87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T948" s="19" t="s">
        <v>132</v>
      </c>
      <c r="AU948" s="19" t="s">
        <v>79</v>
      </c>
    </row>
    <row r="949" spans="1:51" s="14" customFormat="1" ht="12">
      <c r="A949" s="14"/>
      <c r="B949" s="244"/>
      <c r="C949" s="245"/>
      <c r="D949" s="227" t="s">
        <v>135</v>
      </c>
      <c r="E949" s="246" t="s">
        <v>19</v>
      </c>
      <c r="F949" s="247" t="s">
        <v>1556</v>
      </c>
      <c r="G949" s="245"/>
      <c r="H949" s="248">
        <v>51</v>
      </c>
      <c r="I949" s="249"/>
      <c r="J949" s="245"/>
      <c r="K949" s="245"/>
      <c r="L949" s="250"/>
      <c r="M949" s="251"/>
      <c r="N949" s="252"/>
      <c r="O949" s="252"/>
      <c r="P949" s="252"/>
      <c r="Q949" s="252"/>
      <c r="R949" s="252"/>
      <c r="S949" s="252"/>
      <c r="T949" s="253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54" t="s">
        <v>135</v>
      </c>
      <c r="AU949" s="254" t="s">
        <v>79</v>
      </c>
      <c r="AV949" s="14" t="s">
        <v>79</v>
      </c>
      <c r="AW949" s="14" t="s">
        <v>32</v>
      </c>
      <c r="AX949" s="14" t="s">
        <v>77</v>
      </c>
      <c r="AY949" s="254" t="s">
        <v>122</v>
      </c>
    </row>
    <row r="950" spans="1:51" s="14" customFormat="1" ht="12">
      <c r="A950" s="14"/>
      <c r="B950" s="244"/>
      <c r="C950" s="245"/>
      <c r="D950" s="227" t="s">
        <v>135</v>
      </c>
      <c r="E950" s="245"/>
      <c r="F950" s="247" t="s">
        <v>1557</v>
      </c>
      <c r="G950" s="245"/>
      <c r="H950" s="248">
        <v>53.55</v>
      </c>
      <c r="I950" s="249"/>
      <c r="J950" s="245"/>
      <c r="K950" s="245"/>
      <c r="L950" s="250"/>
      <c r="M950" s="251"/>
      <c r="N950" s="252"/>
      <c r="O950" s="252"/>
      <c r="P950" s="252"/>
      <c r="Q950" s="252"/>
      <c r="R950" s="252"/>
      <c r="S950" s="252"/>
      <c r="T950" s="253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54" t="s">
        <v>135</v>
      </c>
      <c r="AU950" s="254" t="s">
        <v>79</v>
      </c>
      <c r="AV950" s="14" t="s">
        <v>79</v>
      </c>
      <c r="AW950" s="14" t="s">
        <v>4</v>
      </c>
      <c r="AX950" s="14" t="s">
        <v>77</v>
      </c>
      <c r="AY950" s="254" t="s">
        <v>122</v>
      </c>
    </row>
    <row r="951" spans="1:65" s="2" customFormat="1" ht="24.15" customHeight="1">
      <c r="A951" s="40"/>
      <c r="B951" s="41"/>
      <c r="C951" s="214" t="s">
        <v>1558</v>
      </c>
      <c r="D951" s="214" t="s">
        <v>125</v>
      </c>
      <c r="E951" s="215" t="s">
        <v>1559</v>
      </c>
      <c r="F951" s="216" t="s">
        <v>1560</v>
      </c>
      <c r="G951" s="217" t="s">
        <v>225</v>
      </c>
      <c r="H951" s="218">
        <v>28.8</v>
      </c>
      <c r="I951" s="219"/>
      <c r="J951" s="220">
        <f>ROUND(I951*H951,2)</f>
        <v>0</v>
      </c>
      <c r="K951" s="216" t="s">
        <v>129</v>
      </c>
      <c r="L951" s="46"/>
      <c r="M951" s="221" t="s">
        <v>19</v>
      </c>
      <c r="N951" s="222" t="s">
        <v>41</v>
      </c>
      <c r="O951" s="86"/>
      <c r="P951" s="223">
        <f>O951*H951</f>
        <v>0</v>
      </c>
      <c r="Q951" s="223">
        <v>0</v>
      </c>
      <c r="R951" s="223">
        <f>Q951*H951</f>
        <v>0</v>
      </c>
      <c r="S951" s="223">
        <v>0</v>
      </c>
      <c r="T951" s="224">
        <f>S951*H951</f>
        <v>0</v>
      </c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R951" s="225" t="s">
        <v>408</v>
      </c>
      <c r="AT951" s="225" t="s">
        <v>125</v>
      </c>
      <c r="AU951" s="225" t="s">
        <v>79</v>
      </c>
      <c r="AY951" s="19" t="s">
        <v>122</v>
      </c>
      <c r="BE951" s="226">
        <f>IF(N951="základní",J951,0)</f>
        <v>0</v>
      </c>
      <c r="BF951" s="226">
        <f>IF(N951="snížená",J951,0)</f>
        <v>0</v>
      </c>
      <c r="BG951" s="226">
        <f>IF(N951="zákl. přenesená",J951,0)</f>
        <v>0</v>
      </c>
      <c r="BH951" s="226">
        <f>IF(N951="sníž. přenesená",J951,0)</f>
        <v>0</v>
      </c>
      <c r="BI951" s="226">
        <f>IF(N951="nulová",J951,0)</f>
        <v>0</v>
      </c>
      <c r="BJ951" s="19" t="s">
        <v>77</v>
      </c>
      <c r="BK951" s="226">
        <f>ROUND(I951*H951,2)</f>
        <v>0</v>
      </c>
      <c r="BL951" s="19" t="s">
        <v>408</v>
      </c>
      <c r="BM951" s="225" t="s">
        <v>1561</v>
      </c>
    </row>
    <row r="952" spans="1:47" s="2" customFormat="1" ht="12">
      <c r="A952" s="40"/>
      <c r="B952" s="41"/>
      <c r="C952" s="42"/>
      <c r="D952" s="227" t="s">
        <v>132</v>
      </c>
      <c r="E952" s="42"/>
      <c r="F952" s="228" t="s">
        <v>1562</v>
      </c>
      <c r="G952" s="42"/>
      <c r="H952" s="42"/>
      <c r="I952" s="229"/>
      <c r="J952" s="42"/>
      <c r="K952" s="42"/>
      <c r="L952" s="46"/>
      <c r="M952" s="230"/>
      <c r="N952" s="231"/>
      <c r="O952" s="86"/>
      <c r="P952" s="86"/>
      <c r="Q952" s="86"/>
      <c r="R952" s="86"/>
      <c r="S952" s="86"/>
      <c r="T952" s="87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  <c r="AE952" s="40"/>
      <c r="AT952" s="19" t="s">
        <v>132</v>
      </c>
      <c r="AU952" s="19" t="s">
        <v>79</v>
      </c>
    </row>
    <row r="953" spans="1:47" s="2" customFormat="1" ht="12">
      <c r="A953" s="40"/>
      <c r="B953" s="41"/>
      <c r="C953" s="42"/>
      <c r="D953" s="232" t="s">
        <v>133</v>
      </c>
      <c r="E953" s="42"/>
      <c r="F953" s="233" t="s">
        <v>1563</v>
      </c>
      <c r="G953" s="42"/>
      <c r="H953" s="42"/>
      <c r="I953" s="229"/>
      <c r="J953" s="42"/>
      <c r="K953" s="42"/>
      <c r="L953" s="46"/>
      <c r="M953" s="230"/>
      <c r="N953" s="231"/>
      <c r="O953" s="86"/>
      <c r="P953" s="86"/>
      <c r="Q953" s="86"/>
      <c r="R953" s="86"/>
      <c r="S953" s="86"/>
      <c r="T953" s="87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  <c r="AE953" s="40"/>
      <c r="AT953" s="19" t="s">
        <v>133</v>
      </c>
      <c r="AU953" s="19" t="s">
        <v>79</v>
      </c>
    </row>
    <row r="954" spans="1:51" s="13" customFormat="1" ht="12">
      <c r="A954" s="13"/>
      <c r="B954" s="234"/>
      <c r="C954" s="235"/>
      <c r="D954" s="227" t="s">
        <v>135</v>
      </c>
      <c r="E954" s="236" t="s">
        <v>19</v>
      </c>
      <c r="F954" s="237" t="s">
        <v>1564</v>
      </c>
      <c r="G954" s="235"/>
      <c r="H954" s="236" t="s">
        <v>19</v>
      </c>
      <c r="I954" s="238"/>
      <c r="J954" s="235"/>
      <c r="K954" s="235"/>
      <c r="L954" s="239"/>
      <c r="M954" s="240"/>
      <c r="N954" s="241"/>
      <c r="O954" s="241"/>
      <c r="P954" s="241"/>
      <c r="Q954" s="241"/>
      <c r="R954" s="241"/>
      <c r="S954" s="241"/>
      <c r="T954" s="242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43" t="s">
        <v>135</v>
      </c>
      <c r="AU954" s="243" t="s">
        <v>79</v>
      </c>
      <c r="AV954" s="13" t="s">
        <v>77</v>
      </c>
      <c r="AW954" s="13" t="s">
        <v>32</v>
      </c>
      <c r="AX954" s="13" t="s">
        <v>70</v>
      </c>
      <c r="AY954" s="243" t="s">
        <v>122</v>
      </c>
    </row>
    <row r="955" spans="1:51" s="14" customFormat="1" ht="12">
      <c r="A955" s="14"/>
      <c r="B955" s="244"/>
      <c r="C955" s="245"/>
      <c r="D955" s="227" t="s">
        <v>135</v>
      </c>
      <c r="E955" s="246" t="s">
        <v>19</v>
      </c>
      <c r="F955" s="247" t="s">
        <v>1512</v>
      </c>
      <c r="G955" s="245"/>
      <c r="H955" s="248">
        <v>28.8</v>
      </c>
      <c r="I955" s="249"/>
      <c r="J955" s="245"/>
      <c r="K955" s="245"/>
      <c r="L955" s="250"/>
      <c r="M955" s="251"/>
      <c r="N955" s="252"/>
      <c r="O955" s="252"/>
      <c r="P955" s="252"/>
      <c r="Q955" s="252"/>
      <c r="R955" s="252"/>
      <c r="S955" s="252"/>
      <c r="T955" s="253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54" t="s">
        <v>135</v>
      </c>
      <c r="AU955" s="254" t="s">
        <v>79</v>
      </c>
      <c r="AV955" s="14" t="s">
        <v>79</v>
      </c>
      <c r="AW955" s="14" t="s">
        <v>32</v>
      </c>
      <c r="AX955" s="14" t="s">
        <v>77</v>
      </c>
      <c r="AY955" s="254" t="s">
        <v>122</v>
      </c>
    </row>
    <row r="956" spans="1:65" s="2" customFormat="1" ht="24.15" customHeight="1">
      <c r="A956" s="40"/>
      <c r="B956" s="41"/>
      <c r="C956" s="269" t="s">
        <v>1565</v>
      </c>
      <c r="D956" s="269" t="s">
        <v>506</v>
      </c>
      <c r="E956" s="270" t="s">
        <v>1566</v>
      </c>
      <c r="F956" s="271" t="s">
        <v>1567</v>
      </c>
      <c r="G956" s="272" t="s">
        <v>225</v>
      </c>
      <c r="H956" s="273">
        <v>30.24</v>
      </c>
      <c r="I956" s="274"/>
      <c r="J956" s="275">
        <f>ROUND(I956*H956,2)</f>
        <v>0</v>
      </c>
      <c r="K956" s="271" t="s">
        <v>129</v>
      </c>
      <c r="L956" s="276"/>
      <c r="M956" s="277" t="s">
        <v>19</v>
      </c>
      <c r="N956" s="278" t="s">
        <v>41</v>
      </c>
      <c r="O956" s="86"/>
      <c r="P956" s="223">
        <f>O956*H956</f>
        <v>0</v>
      </c>
      <c r="Q956" s="223">
        <v>0.0006</v>
      </c>
      <c r="R956" s="223">
        <f>Q956*H956</f>
        <v>0.018143999999999997</v>
      </c>
      <c r="S956" s="223">
        <v>0</v>
      </c>
      <c r="T956" s="224">
        <f>S956*H956</f>
        <v>0</v>
      </c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R956" s="225" t="s">
        <v>530</v>
      </c>
      <c r="AT956" s="225" t="s">
        <v>506</v>
      </c>
      <c r="AU956" s="225" t="s">
        <v>79</v>
      </c>
      <c r="AY956" s="19" t="s">
        <v>122</v>
      </c>
      <c r="BE956" s="226">
        <f>IF(N956="základní",J956,0)</f>
        <v>0</v>
      </c>
      <c r="BF956" s="226">
        <f>IF(N956="snížená",J956,0)</f>
        <v>0</v>
      </c>
      <c r="BG956" s="226">
        <f>IF(N956="zákl. přenesená",J956,0)</f>
        <v>0</v>
      </c>
      <c r="BH956" s="226">
        <f>IF(N956="sníž. přenesená",J956,0)</f>
        <v>0</v>
      </c>
      <c r="BI956" s="226">
        <f>IF(N956="nulová",J956,0)</f>
        <v>0</v>
      </c>
      <c r="BJ956" s="19" t="s">
        <v>77</v>
      </c>
      <c r="BK956" s="226">
        <f>ROUND(I956*H956,2)</f>
        <v>0</v>
      </c>
      <c r="BL956" s="19" t="s">
        <v>408</v>
      </c>
      <c r="BM956" s="225" t="s">
        <v>1568</v>
      </c>
    </row>
    <row r="957" spans="1:47" s="2" customFormat="1" ht="12">
      <c r="A957" s="40"/>
      <c r="B957" s="41"/>
      <c r="C957" s="42"/>
      <c r="D957" s="227" t="s">
        <v>132</v>
      </c>
      <c r="E957" s="42"/>
      <c r="F957" s="228" t="s">
        <v>1567</v>
      </c>
      <c r="G957" s="42"/>
      <c r="H957" s="42"/>
      <c r="I957" s="229"/>
      <c r="J957" s="42"/>
      <c r="K957" s="42"/>
      <c r="L957" s="46"/>
      <c r="M957" s="230"/>
      <c r="N957" s="231"/>
      <c r="O957" s="86"/>
      <c r="P957" s="86"/>
      <c r="Q957" s="86"/>
      <c r="R957" s="86"/>
      <c r="S957" s="86"/>
      <c r="T957" s="87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T957" s="19" t="s">
        <v>132</v>
      </c>
      <c r="AU957" s="19" t="s">
        <v>79</v>
      </c>
    </row>
    <row r="958" spans="1:51" s="14" customFormat="1" ht="12">
      <c r="A958" s="14"/>
      <c r="B958" s="244"/>
      <c r="C958" s="245"/>
      <c r="D958" s="227" t="s">
        <v>135</v>
      </c>
      <c r="E958" s="245"/>
      <c r="F958" s="247" t="s">
        <v>1569</v>
      </c>
      <c r="G958" s="245"/>
      <c r="H958" s="248">
        <v>30.24</v>
      </c>
      <c r="I958" s="249"/>
      <c r="J958" s="245"/>
      <c r="K958" s="245"/>
      <c r="L958" s="250"/>
      <c r="M958" s="251"/>
      <c r="N958" s="252"/>
      <c r="O958" s="252"/>
      <c r="P958" s="252"/>
      <c r="Q958" s="252"/>
      <c r="R958" s="252"/>
      <c r="S958" s="252"/>
      <c r="T958" s="253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54" t="s">
        <v>135</v>
      </c>
      <c r="AU958" s="254" t="s">
        <v>79</v>
      </c>
      <c r="AV958" s="14" t="s">
        <v>79</v>
      </c>
      <c r="AW958" s="14" t="s">
        <v>4</v>
      </c>
      <c r="AX958" s="14" t="s">
        <v>77</v>
      </c>
      <c r="AY958" s="254" t="s">
        <v>122</v>
      </c>
    </row>
    <row r="959" spans="1:65" s="2" customFormat="1" ht="24.15" customHeight="1">
      <c r="A959" s="40"/>
      <c r="B959" s="41"/>
      <c r="C959" s="214" t="s">
        <v>1570</v>
      </c>
      <c r="D959" s="214" t="s">
        <v>125</v>
      </c>
      <c r="E959" s="215" t="s">
        <v>1571</v>
      </c>
      <c r="F959" s="216" t="s">
        <v>1572</v>
      </c>
      <c r="G959" s="217" t="s">
        <v>289</v>
      </c>
      <c r="H959" s="218">
        <v>0.625</v>
      </c>
      <c r="I959" s="219"/>
      <c r="J959" s="220">
        <f>ROUND(I959*H959,2)</f>
        <v>0</v>
      </c>
      <c r="K959" s="216" t="s">
        <v>129</v>
      </c>
      <c r="L959" s="46"/>
      <c r="M959" s="221" t="s">
        <v>19</v>
      </c>
      <c r="N959" s="222" t="s">
        <v>41</v>
      </c>
      <c r="O959" s="86"/>
      <c r="P959" s="223">
        <f>O959*H959</f>
        <v>0</v>
      </c>
      <c r="Q959" s="223">
        <v>0</v>
      </c>
      <c r="R959" s="223">
        <f>Q959*H959</f>
        <v>0</v>
      </c>
      <c r="S959" s="223">
        <v>0</v>
      </c>
      <c r="T959" s="224">
        <f>S959*H959</f>
        <v>0</v>
      </c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R959" s="225" t="s">
        <v>408</v>
      </c>
      <c r="AT959" s="225" t="s">
        <v>125</v>
      </c>
      <c r="AU959" s="225" t="s">
        <v>79</v>
      </c>
      <c r="AY959" s="19" t="s">
        <v>122</v>
      </c>
      <c r="BE959" s="226">
        <f>IF(N959="základní",J959,0)</f>
        <v>0</v>
      </c>
      <c r="BF959" s="226">
        <f>IF(N959="snížená",J959,0)</f>
        <v>0</v>
      </c>
      <c r="BG959" s="226">
        <f>IF(N959="zákl. přenesená",J959,0)</f>
        <v>0</v>
      </c>
      <c r="BH959" s="226">
        <f>IF(N959="sníž. přenesená",J959,0)</f>
        <v>0</v>
      </c>
      <c r="BI959" s="226">
        <f>IF(N959="nulová",J959,0)</f>
        <v>0</v>
      </c>
      <c r="BJ959" s="19" t="s">
        <v>77</v>
      </c>
      <c r="BK959" s="226">
        <f>ROUND(I959*H959,2)</f>
        <v>0</v>
      </c>
      <c r="BL959" s="19" t="s">
        <v>408</v>
      </c>
      <c r="BM959" s="225" t="s">
        <v>1573</v>
      </c>
    </row>
    <row r="960" spans="1:47" s="2" customFormat="1" ht="12">
      <c r="A960" s="40"/>
      <c r="B960" s="41"/>
      <c r="C960" s="42"/>
      <c r="D960" s="227" t="s">
        <v>132</v>
      </c>
      <c r="E960" s="42"/>
      <c r="F960" s="228" t="s">
        <v>1574</v>
      </c>
      <c r="G960" s="42"/>
      <c r="H960" s="42"/>
      <c r="I960" s="229"/>
      <c r="J960" s="42"/>
      <c r="K960" s="42"/>
      <c r="L960" s="46"/>
      <c r="M960" s="230"/>
      <c r="N960" s="231"/>
      <c r="O960" s="86"/>
      <c r="P960" s="86"/>
      <c r="Q960" s="86"/>
      <c r="R960" s="86"/>
      <c r="S960" s="86"/>
      <c r="T960" s="87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T960" s="19" t="s">
        <v>132</v>
      </c>
      <c r="AU960" s="19" t="s">
        <v>79</v>
      </c>
    </row>
    <row r="961" spans="1:47" s="2" customFormat="1" ht="12">
      <c r="A961" s="40"/>
      <c r="B961" s="41"/>
      <c r="C961" s="42"/>
      <c r="D961" s="232" t="s">
        <v>133</v>
      </c>
      <c r="E961" s="42"/>
      <c r="F961" s="233" t="s">
        <v>1575</v>
      </c>
      <c r="G961" s="42"/>
      <c r="H961" s="42"/>
      <c r="I961" s="229"/>
      <c r="J961" s="42"/>
      <c r="K961" s="42"/>
      <c r="L961" s="46"/>
      <c r="M961" s="290"/>
      <c r="N961" s="291"/>
      <c r="O961" s="292"/>
      <c r="P961" s="292"/>
      <c r="Q961" s="292"/>
      <c r="R961" s="292"/>
      <c r="S961" s="292"/>
      <c r="T961" s="293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T961" s="19" t="s">
        <v>133</v>
      </c>
      <c r="AU961" s="19" t="s">
        <v>79</v>
      </c>
    </row>
    <row r="962" spans="1:31" s="2" customFormat="1" ht="6.95" customHeight="1">
      <c r="A962" s="40"/>
      <c r="B962" s="61"/>
      <c r="C962" s="62"/>
      <c r="D962" s="62"/>
      <c r="E962" s="62"/>
      <c r="F962" s="62"/>
      <c r="G962" s="62"/>
      <c r="H962" s="62"/>
      <c r="I962" s="62"/>
      <c r="J962" s="62"/>
      <c r="K962" s="62"/>
      <c r="L962" s="46"/>
      <c r="M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</row>
  </sheetData>
  <sheetProtection password="CC35" sheet="1" objects="1" scenarios="1" formatColumns="0" formatRows="0" autoFilter="0"/>
  <autoFilter ref="C98:K96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hyperlinks>
    <hyperlink ref="F104" r:id="rId1" display="https://podminky.urs.cz/item/CS_URS_2022_02/013294000a"/>
    <hyperlink ref="F108" r:id="rId2" display="https://podminky.urs.cz/item/CS_URS_2022_02/013294000b"/>
    <hyperlink ref="F113" r:id="rId3" display="https://podminky.urs.cz/item/CS_URS_2022_02/042002000"/>
    <hyperlink ref="F118" r:id="rId4" display="https://podminky.urs.cz/item/CS_URS_2022_02/049002000"/>
    <hyperlink ref="F123" r:id="rId5" display="https://podminky.urs.cz/item/CS_URS_2022_02/113105113"/>
    <hyperlink ref="F127" r:id="rId6" display="https://podminky.urs.cz/item/CS_URS_2022_02/113106023"/>
    <hyperlink ref="F131" r:id="rId7" display="https://podminky.urs.cz/item/CS_URS_2022_02/113107222"/>
    <hyperlink ref="F136" r:id="rId8" display="https://podminky.urs.cz/item/CS_URS_2022_02/113107231"/>
    <hyperlink ref="F141" r:id="rId9" display="https://podminky.urs.cz/item/CS_URS_2022_02/113107241"/>
    <hyperlink ref="F146" r:id="rId10" display="https://podminky.urs.cz/item/CS_URS_2022_02/113154124"/>
    <hyperlink ref="F152" r:id="rId11" display="https://podminky.urs.cz/item/CS_URS_2022_02/113154124"/>
    <hyperlink ref="F157" r:id="rId12" display="https://podminky.urs.cz/item/CS_URS_2022_02/115001106"/>
    <hyperlink ref="F161" r:id="rId13" display="https://podminky.urs.cz/item/CS_URS_2022_02/115101202"/>
    <hyperlink ref="F167" r:id="rId14" display="https://podminky.urs.cz/item/CS_URS_2022_02/115101302"/>
    <hyperlink ref="F171" r:id="rId15" display="https://podminky.urs.cz/item/CS_URS_2022_02/121151103"/>
    <hyperlink ref="F176" r:id="rId16" display="https://podminky.urs.cz/item/CS_URS_2022_02/122251102"/>
    <hyperlink ref="F180" r:id="rId17" display="https://podminky.urs.cz/item/CS_URS_2022_02/131251104"/>
    <hyperlink ref="F186" r:id="rId18" display="https://podminky.urs.cz/item/CS_URS_2022_02/132254203"/>
    <hyperlink ref="F190" r:id="rId19" display="https://podminky.urs.cz/item/CS_URS_2022_02/151101101"/>
    <hyperlink ref="F194" r:id="rId20" display="https://podminky.urs.cz/item/CS_URS_2022_02/151101111"/>
    <hyperlink ref="F197" r:id="rId21" display="https://podminky.urs.cz/item/CS_URS_2022_02/162451106"/>
    <hyperlink ref="F202" r:id="rId22" display="https://podminky.urs.cz/item/CS_URS_2022_02/162751117"/>
    <hyperlink ref="F207" r:id="rId23" display="https://podminky.urs.cz/item/CS_URS_2022_02/162751119"/>
    <hyperlink ref="F212" r:id="rId24" display="https://podminky.urs.cz/item/CS_URS_2022_02/167151111"/>
    <hyperlink ref="F216" r:id="rId25" display="https://podminky.urs.cz/item/CS_URS_2022_02/171153101"/>
    <hyperlink ref="F221" r:id="rId26" display="https://podminky.urs.cz/item/CS_URS_2022_02/171201231"/>
    <hyperlink ref="F225" r:id="rId27" display="https://podminky.urs.cz/item/CS_URS_2022_02/171251201"/>
    <hyperlink ref="F229" r:id="rId28" display="https://podminky.urs.cz/item/CS_URS_2022_02/174151101"/>
    <hyperlink ref="F240" r:id="rId29" display="https://podminky.urs.cz/item/CS_URS_2022_02/174151101"/>
    <hyperlink ref="F248" r:id="rId30" display="https://podminky.urs.cz/item/CS_URS_2022_02/175151201"/>
    <hyperlink ref="F261" r:id="rId31" display="https://podminky.urs.cz/item/CS_URS_2022_02/181252305"/>
    <hyperlink ref="F265" r:id="rId32" display="https://podminky.urs.cz/item/CS_URS_2022_02/181351003"/>
    <hyperlink ref="F269" r:id="rId33" display="https://podminky.urs.cz/item/CS_URS_2022_02/182351023"/>
    <hyperlink ref="F273" r:id="rId34" display="https://podminky.urs.cz/item/CS_URS_2022_02/183405211"/>
    <hyperlink ref="F285" r:id="rId35" display="https://podminky.urs.cz/item/CS_URS_2022_02/185804312"/>
    <hyperlink ref="F291" r:id="rId36" display="https://podminky.urs.cz/item/CS_URS_2022_02/185851121"/>
    <hyperlink ref="F295" r:id="rId37" display="https://podminky.urs.cz/item/CS_URS_2022_02/212341111"/>
    <hyperlink ref="F299" r:id="rId38" display="https://podminky.urs.cz/item/CS_URS_2022_02/212792212"/>
    <hyperlink ref="F304" r:id="rId39" display="https://podminky.urs.cz/item/CS_URS_2022_02/273321118"/>
    <hyperlink ref="F310" r:id="rId40" display="https://podminky.urs.cz/item/CS_URS_2022_02/273354111"/>
    <hyperlink ref="F316" r:id="rId41" display="https://podminky.urs.cz/item/CS_URS_2022_02/273354211"/>
    <hyperlink ref="F319" r:id="rId42" display="https://podminky.urs.cz/item/CS_URS_2022_02/273361116"/>
    <hyperlink ref="F326" r:id="rId43" display="https://podminky.urs.cz/item/CS_URS_2022_02/317171126"/>
    <hyperlink ref="F335" r:id="rId44" display="https://podminky.urs.cz/item/CS_URS_2022_02/317321118"/>
    <hyperlink ref="F342" r:id="rId45" display="https://podminky.urs.cz/item/CS_URS_2022_02/317353121"/>
    <hyperlink ref="F348" r:id="rId46" display="https://podminky.urs.cz/item/CS_URS_2022_02/317353221"/>
    <hyperlink ref="F351" r:id="rId47" display="https://podminky.urs.cz/item/CS_URS_2022_02/317361116"/>
    <hyperlink ref="F355" r:id="rId48" display="https://podminky.urs.cz/item/CS_URS_2022_02/317661132"/>
    <hyperlink ref="F359" r:id="rId49" display="https://podminky.urs.cz/item/CS_URS_2022_02/327323128"/>
    <hyperlink ref="F366" r:id="rId50" display="https://podminky.urs.cz/item/CS_URS_2022_02/327351211"/>
    <hyperlink ref="F372" r:id="rId51" display="https://podminky.urs.cz/item/CS_URS_2022_02/327351221"/>
    <hyperlink ref="F375" r:id="rId52" display="https://podminky.urs.cz/item/CS_URS_2022_02/327361006"/>
    <hyperlink ref="F379" r:id="rId53" display="https://podminky.urs.cz/item/CS_URS_2022_02/327361016"/>
    <hyperlink ref="F383" r:id="rId54" display="https://podminky.urs.cz/item/CS_URS_2022_02/334323118"/>
    <hyperlink ref="F388" r:id="rId55" display="https://podminky.urs.cz/item/CS_URS_2022_02/334323218"/>
    <hyperlink ref="F393" r:id="rId56" display="https://podminky.urs.cz/item/CS_URS_2022_02/334351112"/>
    <hyperlink ref="F397" r:id="rId57" display="https://podminky.urs.cz/item/CS_URS_2022_02/334351211"/>
    <hyperlink ref="F400" r:id="rId58" display="https://podminky.urs.cz/item/CS_URS_2022_02/334352111"/>
    <hyperlink ref="F404" r:id="rId59" display="https://podminky.urs.cz/item/CS_URS_2022_02/334352211"/>
    <hyperlink ref="F407" r:id="rId60" display="https://podminky.urs.cz/item/CS_URS_2022_02/334361216"/>
    <hyperlink ref="F411" r:id="rId61" display="https://podminky.urs.cz/item/CS_URS_2022_02/334361226"/>
    <hyperlink ref="F415" r:id="rId62" display="https://podminky.urs.cz/item/CS_URS_2022_02/334791113"/>
    <hyperlink ref="F421" r:id="rId63" display="https://podminky.urs.cz/item/CS_URS_2022_02/388995215"/>
    <hyperlink ref="F426" r:id="rId64" display="https://podminky.urs.cz/item/CS_URS_2022_02/395366113"/>
    <hyperlink ref="F430" r:id="rId65" display="https://podminky.urs.cz/item/CS_URS_2022_02/395453111"/>
    <hyperlink ref="F436" r:id="rId66" display="https://podminky.urs.cz/item/CS_URS_2022_02/395453191"/>
    <hyperlink ref="F442" r:id="rId67" display="https://podminky.urs.cz/item/CS_URS_2022_02/421321128"/>
    <hyperlink ref="F447" r:id="rId68" display="https://podminky.urs.cz/item/CS_URS_2022_02/421351112"/>
    <hyperlink ref="F451" r:id="rId69" display="https://podminky.urs.cz/item/CS_URS_2022_02/421351212"/>
    <hyperlink ref="F454" r:id="rId70" display="https://podminky.urs.cz/item/CS_URS_2022_02/421361226"/>
    <hyperlink ref="F458" r:id="rId71" display="https://podminky.urs.cz/item/CS_URS_2022_02/421955112"/>
    <hyperlink ref="F462" r:id="rId72" display="https://podminky.urs.cz/item/CS_URS_2022_02/421955212"/>
    <hyperlink ref="F465" r:id="rId73" display="https://podminky.urs.cz/item/CS_URS_2022_02/451315124"/>
    <hyperlink ref="F472" r:id="rId74" display="https://podminky.urs.cz/item/CS_URS_2022_02/451315135"/>
    <hyperlink ref="F479" r:id="rId75" display="https://podminky.urs.cz/item/CS_URS_2022_02/451477121"/>
    <hyperlink ref="F485" r:id="rId76" display="https://podminky.urs.cz/item/CS_URS_2022_02/451477122"/>
    <hyperlink ref="F491" r:id="rId77" display="https://podminky.urs.cz/item/CS_URS_2022_02/451576121"/>
    <hyperlink ref="F495" r:id="rId78" display="https://podminky.urs.cz/item/CS_URS_2022_02/451577877"/>
    <hyperlink ref="F500" r:id="rId79" display="https://podminky.urs.cz/item/CS_URS_2022_02/457311114"/>
    <hyperlink ref="F505" r:id="rId80" display="https://podminky.urs.cz/item/CS_URS_2022_02/461310115"/>
    <hyperlink ref="F510" r:id="rId81" display="https://podminky.urs.cz/item/CS_URS_2022_02/462511111"/>
    <hyperlink ref="F514" r:id="rId82" display="https://podminky.urs.cz/item/CS_URS_2022_02/465513157"/>
    <hyperlink ref="F525" r:id="rId83" display="https://podminky.urs.cz/item/CS_URS_2022_02/564861011"/>
    <hyperlink ref="F531" r:id="rId84" display="https://podminky.urs.cz/item/CS_URS_2022_02/565155121"/>
    <hyperlink ref="F536" r:id="rId85" display="https://podminky.urs.cz/item/CS_URS_2022_02/567122112"/>
    <hyperlink ref="F542" r:id="rId86" display="https://podminky.urs.cz/item/CS_URS_2022_02/573111111"/>
    <hyperlink ref="F547" r:id="rId87" display="https://podminky.urs.cz/item/CS_URS_2022_02/573231107"/>
    <hyperlink ref="F558" r:id="rId88" display="https://podminky.urs.cz/item/CS_URS_2022_02/577134141"/>
    <hyperlink ref="F564" r:id="rId89" display="https://podminky.urs.cz/item/CS_URS_2022_02/577155142"/>
    <hyperlink ref="F569" r:id="rId90" display="https://podminky.urs.cz/item/CS_URS_2022_02/578133131"/>
    <hyperlink ref="F573" r:id="rId91" display="https://podminky.urs.cz/item/CS_URS_2022_02/578143133"/>
    <hyperlink ref="F577" r:id="rId92" display="https://podminky.urs.cz/item/CS_URS_2022_02/578143233"/>
    <hyperlink ref="F581" r:id="rId93" display="https://podminky.urs.cz/item/CS_URS_2022_02/578901111"/>
    <hyperlink ref="F585" r:id="rId94" display="https://podminky.urs.cz/item/CS_URS_2022_02/596211110"/>
    <hyperlink ref="F596" r:id="rId95" display="https://podminky.urs.cz/item/CS_URS_2022_02/628611102"/>
    <hyperlink ref="F600" r:id="rId96" display="https://podminky.urs.cz/item/CS_URS_2022_02/628611131"/>
    <hyperlink ref="F604" r:id="rId97" display="https://podminky.urs.cz/item/CS_URS_2022_02/634911112"/>
    <hyperlink ref="F615" r:id="rId98" display="https://podminky.urs.cz/item/CS_URS_2022_02/911331135"/>
    <hyperlink ref="F619" r:id="rId99" display="https://podminky.urs.cz/item/CS_URS_2022_02/911334123"/>
    <hyperlink ref="F623" r:id="rId100" display="https://podminky.urs.cz/item/CS_URS_2022_02/912211121"/>
    <hyperlink ref="F633" r:id="rId101" display="https://podminky.urs.cz/item/CS_URS_2022_02/914112111"/>
    <hyperlink ref="F636" r:id="rId102" display="https://podminky.urs.cz/item/CS_URS_2022_02/915121112"/>
    <hyperlink ref="F641" r:id="rId103" display="https://podminky.urs.cz/item/CS_URS_2022_02/915221112"/>
    <hyperlink ref="F644" r:id="rId104" display="https://podminky.urs.cz/item/CS_URS_2022_02/915611111"/>
    <hyperlink ref="F648" r:id="rId105" display="https://podminky.urs.cz/item/CS_URS_2022_02/916131213"/>
    <hyperlink ref="F659" r:id="rId106" display="https://podminky.urs.cz/item/CS_URS_2022_02/916231213"/>
    <hyperlink ref="F669" r:id="rId107" display="https://podminky.urs.cz/item/CS_URS_2022_02/916991121"/>
    <hyperlink ref="F673" r:id="rId108" display="https://podminky.urs.cz/item/CS_URS_2022_02/919112233"/>
    <hyperlink ref="F679" r:id="rId109" display="https://podminky.urs.cz/item/CS_URS_2022_02/919121131"/>
    <hyperlink ref="F683" r:id="rId110" display="https://podminky.urs.cz/item/CS_URS_2022_02/919121132"/>
    <hyperlink ref="F698" r:id="rId111" display="https://podminky.urs.cz/item/CS_URS_2022_02/919121233"/>
    <hyperlink ref="F704" r:id="rId112" display="https://podminky.urs.cz/item/CS_URS_2022_02/919411111"/>
    <hyperlink ref="F709" r:id="rId113" display="https://podminky.urs.cz/item/CS_URS_2022_02/919521130"/>
    <hyperlink ref="F718" r:id="rId114" display="https://podminky.urs.cz/item/CS_URS_2022_02/919535557"/>
    <hyperlink ref="F724" r:id="rId115" display="https://podminky.urs.cz/item/CS_URS_2022_02/931994141"/>
    <hyperlink ref="F731" r:id="rId116" display="https://podminky.urs.cz/item/CS_URS_2022_02/935112211"/>
    <hyperlink ref="F740" r:id="rId117" display="https://podminky.urs.cz/item/CS_URS_2022_02/936942211"/>
    <hyperlink ref="F743" r:id="rId118" display="https://podminky.urs.cz/item/CS_URS_2022_02/941111121"/>
    <hyperlink ref="F749" r:id="rId119" display="https://podminky.urs.cz/item/CS_URS_2022_02/941111221"/>
    <hyperlink ref="F754" r:id="rId120" display="https://podminky.urs.cz/item/CS_URS_2022_02/941111821"/>
    <hyperlink ref="F757" r:id="rId121" display="https://podminky.urs.cz/item/CS_URS_2022_02/946231111"/>
    <hyperlink ref="F761" r:id="rId122" display="https://podminky.urs.cz/item/CS_URS_2022_02/946231121"/>
    <hyperlink ref="F764" r:id="rId123" display="https://podminky.urs.cz/item/CS_URS_2022_02/948411111"/>
    <hyperlink ref="F768" r:id="rId124" display="https://podminky.urs.cz/item/CS_URS_2022_02/948411211"/>
    <hyperlink ref="F771" r:id="rId125" display="https://podminky.urs.cz/item/CS_URS_2022_02/948411911"/>
    <hyperlink ref="F775" r:id="rId126" display="https://podminky.urs.cz/item/CS_URS_2022_02/962021112"/>
    <hyperlink ref="F782" r:id="rId127" display="https://podminky.urs.cz/item/CS_URS_2022_02/963051111"/>
    <hyperlink ref="F789" r:id="rId128" display="https://podminky.urs.cz/item/CS_URS_2022_02/966007222"/>
    <hyperlink ref="F792" r:id="rId129" display="https://podminky.urs.cz/item/CS_URS_2022_02/966008112"/>
    <hyperlink ref="F797" r:id="rId130" display="https://podminky.urs.cz/item/CS_URS_2022_02/966071822"/>
    <hyperlink ref="F801" r:id="rId131" display="https://podminky.urs.cz/item/CS_URS_2022_02/966075141"/>
    <hyperlink ref="F805" r:id="rId132" display="https://podminky.urs.cz/item/CS_URS_2022_02/966076141"/>
    <hyperlink ref="F813" r:id="rId133" display="https://podminky.urs.cz/item/CS_URS_2022_02/997013847"/>
    <hyperlink ref="F817" r:id="rId134" display="https://podminky.urs.cz/item/CS_URS_2022_02/997211511"/>
    <hyperlink ref="F828" r:id="rId135" display="https://podminky.urs.cz/item/CS_URS_2022_02/997211519"/>
    <hyperlink ref="F832" r:id="rId136" display="https://podminky.urs.cz/item/CS_URS_2022_02/997211521"/>
    <hyperlink ref="F839" r:id="rId137" display="https://podminky.urs.cz/item/CS_URS_2022_02/997211529"/>
    <hyperlink ref="F843" r:id="rId138" display="https://podminky.urs.cz/item/CS_URS_2022_02/997221561"/>
    <hyperlink ref="F847" r:id="rId139" display="https://podminky.urs.cz/item/CS_URS_2022_02/997221569"/>
    <hyperlink ref="F851" r:id="rId140" display="https://podminky.urs.cz/item/CS_URS_2022_02/997221861"/>
    <hyperlink ref="F855" r:id="rId141" display="https://podminky.urs.cz/item/CS_URS_2022_02/997221862"/>
    <hyperlink ref="F859" r:id="rId142" display="https://podminky.urs.cz/item/CS_URS_2022_02/997221873"/>
    <hyperlink ref="F865" r:id="rId143" display="https://podminky.urs.cz/item/CS_URS_2022_02/997221875"/>
    <hyperlink ref="F870" r:id="rId144" display="https://podminky.urs.cz/item/CS_URS_2022_02/998212111"/>
    <hyperlink ref="F875" r:id="rId145" display="https://podminky.urs.cz/item/CS_URS_2022_02/711111001"/>
    <hyperlink ref="F881" r:id="rId146" display="https://podminky.urs.cz/item/CS_URS_2022_02/711111002"/>
    <hyperlink ref="F885" r:id="rId147" display="https://podminky.urs.cz/item/CS_URS_2022_02/711112001"/>
    <hyperlink ref="F893" r:id="rId148" display="https://podminky.urs.cz/item/CS_URS_2022_02/711112002"/>
    <hyperlink ref="F901" r:id="rId149" display="https://podminky.urs.cz/item/CS_URS_2022_02/711142559"/>
    <hyperlink ref="F945" r:id="rId150" display="https://podminky.urs.cz/item/CS_URS_2022_02/711461103"/>
    <hyperlink ref="F953" r:id="rId151" display="https://podminky.urs.cz/item/CS_URS_2022_02/711491272"/>
    <hyperlink ref="F961" r:id="rId152" display="https://podminky.urs.cz/item/CS_URS_2022_02/9987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4" customWidth="1"/>
    <col min="2" max="2" width="1.7109375" style="294" customWidth="1"/>
    <col min="3" max="4" width="5.00390625" style="294" customWidth="1"/>
    <col min="5" max="5" width="11.7109375" style="294" customWidth="1"/>
    <col min="6" max="6" width="9.140625" style="294" customWidth="1"/>
    <col min="7" max="7" width="5.00390625" style="294" customWidth="1"/>
    <col min="8" max="8" width="77.8515625" style="294" customWidth="1"/>
    <col min="9" max="10" width="20.00390625" style="294" customWidth="1"/>
    <col min="11" max="11" width="1.7109375" style="294" customWidth="1"/>
  </cols>
  <sheetData>
    <row r="1" s="1" customFormat="1" ht="37.5" customHeight="1"/>
    <row r="2" spans="2:11" s="1" customFormat="1" ht="7.5" customHeight="1">
      <c r="B2" s="295"/>
      <c r="C2" s="296"/>
      <c r="D2" s="296"/>
      <c r="E2" s="296"/>
      <c r="F2" s="296"/>
      <c r="G2" s="296"/>
      <c r="H2" s="296"/>
      <c r="I2" s="296"/>
      <c r="J2" s="296"/>
      <c r="K2" s="297"/>
    </row>
    <row r="3" spans="2:11" s="17" customFormat="1" ht="45" customHeight="1">
      <c r="B3" s="298"/>
      <c r="C3" s="299" t="s">
        <v>1576</v>
      </c>
      <c r="D3" s="299"/>
      <c r="E3" s="299"/>
      <c r="F3" s="299"/>
      <c r="G3" s="299"/>
      <c r="H3" s="299"/>
      <c r="I3" s="299"/>
      <c r="J3" s="299"/>
      <c r="K3" s="300"/>
    </row>
    <row r="4" spans="2:11" s="1" customFormat="1" ht="25.5" customHeight="1">
      <c r="B4" s="301"/>
      <c r="C4" s="302" t="s">
        <v>1577</v>
      </c>
      <c r="D4" s="302"/>
      <c r="E4" s="302"/>
      <c r="F4" s="302"/>
      <c r="G4" s="302"/>
      <c r="H4" s="302"/>
      <c r="I4" s="302"/>
      <c r="J4" s="302"/>
      <c r="K4" s="303"/>
    </row>
    <row r="5" spans="2:11" s="1" customFormat="1" ht="5.25" customHeight="1">
      <c r="B5" s="301"/>
      <c r="C5" s="304"/>
      <c r="D5" s="304"/>
      <c r="E5" s="304"/>
      <c r="F5" s="304"/>
      <c r="G5" s="304"/>
      <c r="H5" s="304"/>
      <c r="I5" s="304"/>
      <c r="J5" s="304"/>
      <c r="K5" s="303"/>
    </row>
    <row r="6" spans="2:11" s="1" customFormat="1" ht="15" customHeight="1">
      <c r="B6" s="301"/>
      <c r="C6" s="305" t="s">
        <v>1578</v>
      </c>
      <c r="D6" s="305"/>
      <c r="E6" s="305"/>
      <c r="F6" s="305"/>
      <c r="G6" s="305"/>
      <c r="H6" s="305"/>
      <c r="I6" s="305"/>
      <c r="J6" s="305"/>
      <c r="K6" s="303"/>
    </row>
    <row r="7" spans="2:11" s="1" customFormat="1" ht="15" customHeight="1">
      <c r="B7" s="306"/>
      <c r="C7" s="305" t="s">
        <v>1579</v>
      </c>
      <c r="D7" s="305"/>
      <c r="E7" s="305"/>
      <c r="F7" s="305"/>
      <c r="G7" s="305"/>
      <c r="H7" s="305"/>
      <c r="I7" s="305"/>
      <c r="J7" s="305"/>
      <c r="K7" s="303"/>
    </row>
    <row r="8" spans="2:11" s="1" customFormat="1" ht="12.75" customHeight="1">
      <c r="B8" s="306"/>
      <c r="C8" s="305"/>
      <c r="D8" s="305"/>
      <c r="E8" s="305"/>
      <c r="F8" s="305"/>
      <c r="G8" s="305"/>
      <c r="H8" s="305"/>
      <c r="I8" s="305"/>
      <c r="J8" s="305"/>
      <c r="K8" s="303"/>
    </row>
    <row r="9" spans="2:11" s="1" customFormat="1" ht="15" customHeight="1">
      <c r="B9" s="306"/>
      <c r="C9" s="305" t="s">
        <v>1580</v>
      </c>
      <c r="D9" s="305"/>
      <c r="E9" s="305"/>
      <c r="F9" s="305"/>
      <c r="G9" s="305"/>
      <c r="H9" s="305"/>
      <c r="I9" s="305"/>
      <c r="J9" s="305"/>
      <c r="K9" s="303"/>
    </row>
    <row r="10" spans="2:11" s="1" customFormat="1" ht="15" customHeight="1">
      <c r="B10" s="306"/>
      <c r="C10" s="305"/>
      <c r="D10" s="305" t="s">
        <v>1581</v>
      </c>
      <c r="E10" s="305"/>
      <c r="F10" s="305"/>
      <c r="G10" s="305"/>
      <c r="H10" s="305"/>
      <c r="I10" s="305"/>
      <c r="J10" s="305"/>
      <c r="K10" s="303"/>
    </row>
    <row r="11" spans="2:11" s="1" customFormat="1" ht="15" customHeight="1">
      <c r="B11" s="306"/>
      <c r="C11" s="307"/>
      <c r="D11" s="305" t="s">
        <v>1582</v>
      </c>
      <c r="E11" s="305"/>
      <c r="F11" s="305"/>
      <c r="G11" s="305"/>
      <c r="H11" s="305"/>
      <c r="I11" s="305"/>
      <c r="J11" s="305"/>
      <c r="K11" s="303"/>
    </row>
    <row r="12" spans="2:11" s="1" customFormat="1" ht="15" customHeight="1">
      <c r="B12" s="306"/>
      <c r="C12" s="307"/>
      <c r="D12" s="305"/>
      <c r="E12" s="305"/>
      <c r="F12" s="305"/>
      <c r="G12" s="305"/>
      <c r="H12" s="305"/>
      <c r="I12" s="305"/>
      <c r="J12" s="305"/>
      <c r="K12" s="303"/>
    </row>
    <row r="13" spans="2:11" s="1" customFormat="1" ht="15" customHeight="1">
      <c r="B13" s="306"/>
      <c r="C13" s="307"/>
      <c r="D13" s="308" t="s">
        <v>1583</v>
      </c>
      <c r="E13" s="305"/>
      <c r="F13" s="305"/>
      <c r="G13" s="305"/>
      <c r="H13" s="305"/>
      <c r="I13" s="305"/>
      <c r="J13" s="305"/>
      <c r="K13" s="303"/>
    </row>
    <row r="14" spans="2:11" s="1" customFormat="1" ht="12.75" customHeight="1">
      <c r="B14" s="306"/>
      <c r="C14" s="307"/>
      <c r="D14" s="307"/>
      <c r="E14" s="307"/>
      <c r="F14" s="307"/>
      <c r="G14" s="307"/>
      <c r="H14" s="307"/>
      <c r="I14" s="307"/>
      <c r="J14" s="307"/>
      <c r="K14" s="303"/>
    </row>
    <row r="15" spans="2:11" s="1" customFormat="1" ht="15" customHeight="1">
      <c r="B15" s="306"/>
      <c r="C15" s="307"/>
      <c r="D15" s="305" t="s">
        <v>1584</v>
      </c>
      <c r="E15" s="305"/>
      <c r="F15" s="305"/>
      <c r="G15" s="305"/>
      <c r="H15" s="305"/>
      <c r="I15" s="305"/>
      <c r="J15" s="305"/>
      <c r="K15" s="303"/>
    </row>
    <row r="16" spans="2:11" s="1" customFormat="1" ht="15" customHeight="1">
      <c r="B16" s="306"/>
      <c r="C16" s="307"/>
      <c r="D16" s="305" t="s">
        <v>1585</v>
      </c>
      <c r="E16" s="305"/>
      <c r="F16" s="305"/>
      <c r="G16" s="305"/>
      <c r="H16" s="305"/>
      <c r="I16" s="305"/>
      <c r="J16" s="305"/>
      <c r="K16" s="303"/>
    </row>
    <row r="17" spans="2:11" s="1" customFormat="1" ht="15" customHeight="1">
      <c r="B17" s="306"/>
      <c r="C17" s="307"/>
      <c r="D17" s="305" t="s">
        <v>1586</v>
      </c>
      <c r="E17" s="305"/>
      <c r="F17" s="305"/>
      <c r="G17" s="305"/>
      <c r="H17" s="305"/>
      <c r="I17" s="305"/>
      <c r="J17" s="305"/>
      <c r="K17" s="303"/>
    </row>
    <row r="18" spans="2:11" s="1" customFormat="1" ht="15" customHeight="1">
      <c r="B18" s="306"/>
      <c r="C18" s="307"/>
      <c r="D18" s="307"/>
      <c r="E18" s="309" t="s">
        <v>76</v>
      </c>
      <c r="F18" s="305" t="s">
        <v>1587</v>
      </c>
      <c r="G18" s="305"/>
      <c r="H18" s="305"/>
      <c r="I18" s="305"/>
      <c r="J18" s="305"/>
      <c r="K18" s="303"/>
    </row>
    <row r="19" spans="2:11" s="1" customFormat="1" ht="15" customHeight="1">
      <c r="B19" s="306"/>
      <c r="C19" s="307"/>
      <c r="D19" s="307"/>
      <c r="E19" s="309" t="s">
        <v>1588</v>
      </c>
      <c r="F19" s="305" t="s">
        <v>1589</v>
      </c>
      <c r="G19" s="305"/>
      <c r="H19" s="305"/>
      <c r="I19" s="305"/>
      <c r="J19" s="305"/>
      <c r="K19" s="303"/>
    </row>
    <row r="20" spans="2:11" s="1" customFormat="1" ht="15" customHeight="1">
      <c r="B20" s="306"/>
      <c r="C20" s="307"/>
      <c r="D20" s="307"/>
      <c r="E20" s="309" t="s">
        <v>1590</v>
      </c>
      <c r="F20" s="305" t="s">
        <v>1591</v>
      </c>
      <c r="G20" s="305"/>
      <c r="H20" s="305"/>
      <c r="I20" s="305"/>
      <c r="J20" s="305"/>
      <c r="K20" s="303"/>
    </row>
    <row r="21" spans="2:11" s="1" customFormat="1" ht="15" customHeight="1">
      <c r="B21" s="306"/>
      <c r="C21" s="307"/>
      <c r="D21" s="307"/>
      <c r="E21" s="309" t="s">
        <v>1592</v>
      </c>
      <c r="F21" s="305" t="s">
        <v>75</v>
      </c>
      <c r="G21" s="305"/>
      <c r="H21" s="305"/>
      <c r="I21" s="305"/>
      <c r="J21" s="305"/>
      <c r="K21" s="303"/>
    </row>
    <row r="22" spans="2:11" s="1" customFormat="1" ht="15" customHeight="1">
      <c r="B22" s="306"/>
      <c r="C22" s="307"/>
      <c r="D22" s="307"/>
      <c r="E22" s="309" t="s">
        <v>1593</v>
      </c>
      <c r="F22" s="305" t="s">
        <v>1594</v>
      </c>
      <c r="G22" s="305"/>
      <c r="H22" s="305"/>
      <c r="I22" s="305"/>
      <c r="J22" s="305"/>
      <c r="K22" s="303"/>
    </row>
    <row r="23" spans="2:11" s="1" customFormat="1" ht="15" customHeight="1">
      <c r="B23" s="306"/>
      <c r="C23" s="307"/>
      <c r="D23" s="307"/>
      <c r="E23" s="309" t="s">
        <v>81</v>
      </c>
      <c r="F23" s="305" t="s">
        <v>1595</v>
      </c>
      <c r="G23" s="305"/>
      <c r="H23" s="305"/>
      <c r="I23" s="305"/>
      <c r="J23" s="305"/>
      <c r="K23" s="303"/>
    </row>
    <row r="24" spans="2:11" s="1" customFormat="1" ht="12.75" customHeight="1">
      <c r="B24" s="306"/>
      <c r="C24" s="307"/>
      <c r="D24" s="307"/>
      <c r="E24" s="307"/>
      <c r="F24" s="307"/>
      <c r="G24" s="307"/>
      <c r="H24" s="307"/>
      <c r="I24" s="307"/>
      <c r="J24" s="307"/>
      <c r="K24" s="303"/>
    </row>
    <row r="25" spans="2:11" s="1" customFormat="1" ht="15" customHeight="1">
      <c r="B25" s="306"/>
      <c r="C25" s="305" t="s">
        <v>1596</v>
      </c>
      <c r="D25" s="305"/>
      <c r="E25" s="305"/>
      <c r="F25" s="305"/>
      <c r="G25" s="305"/>
      <c r="H25" s="305"/>
      <c r="I25" s="305"/>
      <c r="J25" s="305"/>
      <c r="K25" s="303"/>
    </row>
    <row r="26" spans="2:11" s="1" customFormat="1" ht="15" customHeight="1">
      <c r="B26" s="306"/>
      <c r="C26" s="305" t="s">
        <v>1597</v>
      </c>
      <c r="D26" s="305"/>
      <c r="E26" s="305"/>
      <c r="F26" s="305"/>
      <c r="G26" s="305"/>
      <c r="H26" s="305"/>
      <c r="I26" s="305"/>
      <c r="J26" s="305"/>
      <c r="K26" s="303"/>
    </row>
    <row r="27" spans="2:11" s="1" customFormat="1" ht="15" customHeight="1">
      <c r="B27" s="306"/>
      <c r="C27" s="305"/>
      <c r="D27" s="305" t="s">
        <v>1598</v>
      </c>
      <c r="E27" s="305"/>
      <c r="F27" s="305"/>
      <c r="G27" s="305"/>
      <c r="H27" s="305"/>
      <c r="I27" s="305"/>
      <c r="J27" s="305"/>
      <c r="K27" s="303"/>
    </row>
    <row r="28" spans="2:11" s="1" customFormat="1" ht="15" customHeight="1">
      <c r="B28" s="306"/>
      <c r="C28" s="307"/>
      <c r="D28" s="305" t="s">
        <v>1599</v>
      </c>
      <c r="E28" s="305"/>
      <c r="F28" s="305"/>
      <c r="G28" s="305"/>
      <c r="H28" s="305"/>
      <c r="I28" s="305"/>
      <c r="J28" s="305"/>
      <c r="K28" s="303"/>
    </row>
    <row r="29" spans="2:11" s="1" customFormat="1" ht="12.75" customHeight="1">
      <c r="B29" s="306"/>
      <c r="C29" s="307"/>
      <c r="D29" s="307"/>
      <c r="E29" s="307"/>
      <c r="F29" s="307"/>
      <c r="G29" s="307"/>
      <c r="H29" s="307"/>
      <c r="I29" s="307"/>
      <c r="J29" s="307"/>
      <c r="K29" s="303"/>
    </row>
    <row r="30" spans="2:11" s="1" customFormat="1" ht="15" customHeight="1">
      <c r="B30" s="306"/>
      <c r="C30" s="307"/>
      <c r="D30" s="305" t="s">
        <v>1600</v>
      </c>
      <c r="E30" s="305"/>
      <c r="F30" s="305"/>
      <c r="G30" s="305"/>
      <c r="H30" s="305"/>
      <c r="I30" s="305"/>
      <c r="J30" s="305"/>
      <c r="K30" s="303"/>
    </row>
    <row r="31" spans="2:11" s="1" customFormat="1" ht="15" customHeight="1">
      <c r="B31" s="306"/>
      <c r="C31" s="307"/>
      <c r="D31" s="305" t="s">
        <v>1601</v>
      </c>
      <c r="E31" s="305"/>
      <c r="F31" s="305"/>
      <c r="G31" s="305"/>
      <c r="H31" s="305"/>
      <c r="I31" s="305"/>
      <c r="J31" s="305"/>
      <c r="K31" s="303"/>
    </row>
    <row r="32" spans="2:11" s="1" customFormat="1" ht="12.75" customHeight="1">
      <c r="B32" s="306"/>
      <c r="C32" s="307"/>
      <c r="D32" s="307"/>
      <c r="E32" s="307"/>
      <c r="F32" s="307"/>
      <c r="G32" s="307"/>
      <c r="H32" s="307"/>
      <c r="I32" s="307"/>
      <c r="J32" s="307"/>
      <c r="K32" s="303"/>
    </row>
    <row r="33" spans="2:11" s="1" customFormat="1" ht="15" customHeight="1">
      <c r="B33" s="306"/>
      <c r="C33" s="307"/>
      <c r="D33" s="305" t="s">
        <v>1602</v>
      </c>
      <c r="E33" s="305"/>
      <c r="F33" s="305"/>
      <c r="G33" s="305"/>
      <c r="H33" s="305"/>
      <c r="I33" s="305"/>
      <c r="J33" s="305"/>
      <c r="K33" s="303"/>
    </row>
    <row r="34" spans="2:11" s="1" customFormat="1" ht="15" customHeight="1">
      <c r="B34" s="306"/>
      <c r="C34" s="307"/>
      <c r="D34" s="305" t="s">
        <v>1603</v>
      </c>
      <c r="E34" s="305"/>
      <c r="F34" s="305"/>
      <c r="G34" s="305"/>
      <c r="H34" s="305"/>
      <c r="I34" s="305"/>
      <c r="J34" s="305"/>
      <c r="K34" s="303"/>
    </row>
    <row r="35" spans="2:11" s="1" customFormat="1" ht="15" customHeight="1">
      <c r="B35" s="306"/>
      <c r="C35" s="307"/>
      <c r="D35" s="305" t="s">
        <v>1604</v>
      </c>
      <c r="E35" s="305"/>
      <c r="F35" s="305"/>
      <c r="G35" s="305"/>
      <c r="H35" s="305"/>
      <c r="I35" s="305"/>
      <c r="J35" s="305"/>
      <c r="K35" s="303"/>
    </row>
    <row r="36" spans="2:11" s="1" customFormat="1" ht="15" customHeight="1">
      <c r="B36" s="306"/>
      <c r="C36" s="307"/>
      <c r="D36" s="305"/>
      <c r="E36" s="308" t="s">
        <v>107</v>
      </c>
      <c r="F36" s="305"/>
      <c r="G36" s="305" t="s">
        <v>1605</v>
      </c>
      <c r="H36" s="305"/>
      <c r="I36" s="305"/>
      <c r="J36" s="305"/>
      <c r="K36" s="303"/>
    </row>
    <row r="37" spans="2:11" s="1" customFormat="1" ht="30.75" customHeight="1">
      <c r="B37" s="306"/>
      <c r="C37" s="307"/>
      <c r="D37" s="305"/>
      <c r="E37" s="308" t="s">
        <v>1606</v>
      </c>
      <c r="F37" s="305"/>
      <c r="G37" s="305" t="s">
        <v>1607</v>
      </c>
      <c r="H37" s="305"/>
      <c r="I37" s="305"/>
      <c r="J37" s="305"/>
      <c r="K37" s="303"/>
    </row>
    <row r="38" spans="2:11" s="1" customFormat="1" ht="15" customHeight="1">
      <c r="B38" s="306"/>
      <c r="C38" s="307"/>
      <c r="D38" s="305"/>
      <c r="E38" s="308" t="s">
        <v>51</v>
      </c>
      <c r="F38" s="305"/>
      <c r="G38" s="305" t="s">
        <v>1608</v>
      </c>
      <c r="H38" s="305"/>
      <c r="I38" s="305"/>
      <c r="J38" s="305"/>
      <c r="K38" s="303"/>
    </row>
    <row r="39" spans="2:11" s="1" customFormat="1" ht="15" customHeight="1">
      <c r="B39" s="306"/>
      <c r="C39" s="307"/>
      <c r="D39" s="305"/>
      <c r="E39" s="308" t="s">
        <v>52</v>
      </c>
      <c r="F39" s="305"/>
      <c r="G39" s="305" t="s">
        <v>1609</v>
      </c>
      <c r="H39" s="305"/>
      <c r="I39" s="305"/>
      <c r="J39" s="305"/>
      <c r="K39" s="303"/>
    </row>
    <row r="40" spans="2:11" s="1" customFormat="1" ht="15" customHeight="1">
      <c r="B40" s="306"/>
      <c r="C40" s="307"/>
      <c r="D40" s="305"/>
      <c r="E40" s="308" t="s">
        <v>108</v>
      </c>
      <c r="F40" s="305"/>
      <c r="G40" s="305" t="s">
        <v>1610</v>
      </c>
      <c r="H40" s="305"/>
      <c r="I40" s="305"/>
      <c r="J40" s="305"/>
      <c r="K40" s="303"/>
    </row>
    <row r="41" spans="2:11" s="1" customFormat="1" ht="15" customHeight="1">
      <c r="B41" s="306"/>
      <c r="C41" s="307"/>
      <c r="D41" s="305"/>
      <c r="E41" s="308" t="s">
        <v>109</v>
      </c>
      <c r="F41" s="305"/>
      <c r="G41" s="305" t="s">
        <v>1611</v>
      </c>
      <c r="H41" s="305"/>
      <c r="I41" s="305"/>
      <c r="J41" s="305"/>
      <c r="K41" s="303"/>
    </row>
    <row r="42" spans="2:11" s="1" customFormat="1" ht="15" customHeight="1">
      <c r="B42" s="306"/>
      <c r="C42" s="307"/>
      <c r="D42" s="305"/>
      <c r="E42" s="308" t="s">
        <v>1612</v>
      </c>
      <c r="F42" s="305"/>
      <c r="G42" s="305" t="s">
        <v>1613</v>
      </c>
      <c r="H42" s="305"/>
      <c r="I42" s="305"/>
      <c r="J42" s="305"/>
      <c r="K42" s="303"/>
    </row>
    <row r="43" spans="2:11" s="1" customFormat="1" ht="15" customHeight="1">
      <c r="B43" s="306"/>
      <c r="C43" s="307"/>
      <c r="D43" s="305"/>
      <c r="E43" s="308"/>
      <c r="F43" s="305"/>
      <c r="G43" s="305" t="s">
        <v>1614</v>
      </c>
      <c r="H43" s="305"/>
      <c r="I43" s="305"/>
      <c r="J43" s="305"/>
      <c r="K43" s="303"/>
    </row>
    <row r="44" spans="2:11" s="1" customFormat="1" ht="15" customHeight="1">
      <c r="B44" s="306"/>
      <c r="C44" s="307"/>
      <c r="D44" s="305"/>
      <c r="E44" s="308" t="s">
        <v>1615</v>
      </c>
      <c r="F44" s="305"/>
      <c r="G44" s="305" t="s">
        <v>1616</v>
      </c>
      <c r="H44" s="305"/>
      <c r="I44" s="305"/>
      <c r="J44" s="305"/>
      <c r="K44" s="303"/>
    </row>
    <row r="45" spans="2:11" s="1" customFormat="1" ht="15" customHeight="1">
      <c r="B45" s="306"/>
      <c r="C45" s="307"/>
      <c r="D45" s="305"/>
      <c r="E45" s="308" t="s">
        <v>111</v>
      </c>
      <c r="F45" s="305"/>
      <c r="G45" s="305" t="s">
        <v>1617</v>
      </c>
      <c r="H45" s="305"/>
      <c r="I45" s="305"/>
      <c r="J45" s="305"/>
      <c r="K45" s="303"/>
    </row>
    <row r="46" spans="2:11" s="1" customFormat="1" ht="12.75" customHeight="1">
      <c r="B46" s="306"/>
      <c r="C46" s="307"/>
      <c r="D46" s="305"/>
      <c r="E46" s="305"/>
      <c r="F46" s="305"/>
      <c r="G46" s="305"/>
      <c r="H46" s="305"/>
      <c r="I46" s="305"/>
      <c r="J46" s="305"/>
      <c r="K46" s="303"/>
    </row>
    <row r="47" spans="2:11" s="1" customFormat="1" ht="15" customHeight="1">
      <c r="B47" s="306"/>
      <c r="C47" s="307"/>
      <c r="D47" s="305" t="s">
        <v>1618</v>
      </c>
      <c r="E47" s="305"/>
      <c r="F47" s="305"/>
      <c r="G47" s="305"/>
      <c r="H47" s="305"/>
      <c r="I47" s="305"/>
      <c r="J47" s="305"/>
      <c r="K47" s="303"/>
    </row>
    <row r="48" spans="2:11" s="1" customFormat="1" ht="15" customHeight="1">
      <c r="B48" s="306"/>
      <c r="C48" s="307"/>
      <c r="D48" s="307"/>
      <c r="E48" s="305" t="s">
        <v>1619</v>
      </c>
      <c r="F48" s="305"/>
      <c r="G48" s="305"/>
      <c r="H48" s="305"/>
      <c r="I48" s="305"/>
      <c r="J48" s="305"/>
      <c r="K48" s="303"/>
    </row>
    <row r="49" spans="2:11" s="1" customFormat="1" ht="15" customHeight="1">
      <c r="B49" s="306"/>
      <c r="C49" s="307"/>
      <c r="D49" s="307"/>
      <c r="E49" s="305" t="s">
        <v>1620</v>
      </c>
      <c r="F49" s="305"/>
      <c r="G49" s="305"/>
      <c r="H49" s="305"/>
      <c r="I49" s="305"/>
      <c r="J49" s="305"/>
      <c r="K49" s="303"/>
    </row>
    <row r="50" spans="2:11" s="1" customFormat="1" ht="15" customHeight="1">
      <c r="B50" s="306"/>
      <c r="C50" s="307"/>
      <c r="D50" s="307"/>
      <c r="E50" s="305" t="s">
        <v>1621</v>
      </c>
      <c r="F50" s="305"/>
      <c r="G50" s="305"/>
      <c r="H50" s="305"/>
      <c r="I50" s="305"/>
      <c r="J50" s="305"/>
      <c r="K50" s="303"/>
    </row>
    <row r="51" spans="2:11" s="1" customFormat="1" ht="15" customHeight="1">
      <c r="B51" s="306"/>
      <c r="C51" s="307"/>
      <c r="D51" s="305" t="s">
        <v>1622</v>
      </c>
      <c r="E51" s="305"/>
      <c r="F51" s="305"/>
      <c r="G51" s="305"/>
      <c r="H51" s="305"/>
      <c r="I51" s="305"/>
      <c r="J51" s="305"/>
      <c r="K51" s="303"/>
    </row>
    <row r="52" spans="2:11" s="1" customFormat="1" ht="25.5" customHeight="1">
      <c r="B52" s="301"/>
      <c r="C52" s="302" t="s">
        <v>1623</v>
      </c>
      <c r="D52" s="302"/>
      <c r="E52" s="302"/>
      <c r="F52" s="302"/>
      <c r="G52" s="302"/>
      <c r="H52" s="302"/>
      <c r="I52" s="302"/>
      <c r="J52" s="302"/>
      <c r="K52" s="303"/>
    </row>
    <row r="53" spans="2:11" s="1" customFormat="1" ht="5.25" customHeight="1">
      <c r="B53" s="301"/>
      <c r="C53" s="304"/>
      <c r="D53" s="304"/>
      <c r="E53" s="304"/>
      <c r="F53" s="304"/>
      <c r="G53" s="304"/>
      <c r="H53" s="304"/>
      <c r="I53" s="304"/>
      <c r="J53" s="304"/>
      <c r="K53" s="303"/>
    </row>
    <row r="54" spans="2:11" s="1" customFormat="1" ht="15" customHeight="1">
      <c r="B54" s="301"/>
      <c r="C54" s="305" t="s">
        <v>1624</v>
      </c>
      <c r="D54" s="305"/>
      <c r="E54" s="305"/>
      <c r="F54" s="305"/>
      <c r="G54" s="305"/>
      <c r="H54" s="305"/>
      <c r="I54" s="305"/>
      <c r="J54" s="305"/>
      <c r="K54" s="303"/>
    </row>
    <row r="55" spans="2:11" s="1" customFormat="1" ht="15" customHeight="1">
      <c r="B55" s="301"/>
      <c r="C55" s="305" t="s">
        <v>1625</v>
      </c>
      <c r="D55" s="305"/>
      <c r="E55" s="305"/>
      <c r="F55" s="305"/>
      <c r="G55" s="305"/>
      <c r="H55" s="305"/>
      <c r="I55" s="305"/>
      <c r="J55" s="305"/>
      <c r="K55" s="303"/>
    </row>
    <row r="56" spans="2:11" s="1" customFormat="1" ht="12.75" customHeight="1">
      <c r="B56" s="301"/>
      <c r="C56" s="305"/>
      <c r="D56" s="305"/>
      <c r="E56" s="305"/>
      <c r="F56" s="305"/>
      <c r="G56" s="305"/>
      <c r="H56" s="305"/>
      <c r="I56" s="305"/>
      <c r="J56" s="305"/>
      <c r="K56" s="303"/>
    </row>
    <row r="57" spans="2:11" s="1" customFormat="1" ht="15" customHeight="1">
      <c r="B57" s="301"/>
      <c r="C57" s="305" t="s">
        <v>1626</v>
      </c>
      <c r="D57" s="305"/>
      <c r="E57" s="305"/>
      <c r="F57" s="305"/>
      <c r="G57" s="305"/>
      <c r="H57" s="305"/>
      <c r="I57" s="305"/>
      <c r="J57" s="305"/>
      <c r="K57" s="303"/>
    </row>
    <row r="58" spans="2:11" s="1" customFormat="1" ht="15" customHeight="1">
      <c r="B58" s="301"/>
      <c r="C58" s="307"/>
      <c r="D58" s="305" t="s">
        <v>1627</v>
      </c>
      <c r="E58" s="305"/>
      <c r="F58" s="305"/>
      <c r="G58" s="305"/>
      <c r="H58" s="305"/>
      <c r="I58" s="305"/>
      <c r="J58" s="305"/>
      <c r="K58" s="303"/>
    </row>
    <row r="59" spans="2:11" s="1" customFormat="1" ht="15" customHeight="1">
      <c r="B59" s="301"/>
      <c r="C59" s="307"/>
      <c r="D59" s="305" t="s">
        <v>1628</v>
      </c>
      <c r="E59" s="305"/>
      <c r="F59" s="305"/>
      <c r="G59" s="305"/>
      <c r="H59" s="305"/>
      <c r="I59" s="305"/>
      <c r="J59" s="305"/>
      <c r="K59" s="303"/>
    </row>
    <row r="60" spans="2:11" s="1" customFormat="1" ht="15" customHeight="1">
      <c r="B60" s="301"/>
      <c r="C60" s="307"/>
      <c r="D60" s="305" t="s">
        <v>1629</v>
      </c>
      <c r="E60" s="305"/>
      <c r="F60" s="305"/>
      <c r="G60" s="305"/>
      <c r="H60" s="305"/>
      <c r="I60" s="305"/>
      <c r="J60" s="305"/>
      <c r="K60" s="303"/>
    </row>
    <row r="61" spans="2:11" s="1" customFormat="1" ht="15" customHeight="1">
      <c r="B61" s="301"/>
      <c r="C61" s="307"/>
      <c r="D61" s="305" t="s">
        <v>1630</v>
      </c>
      <c r="E61" s="305"/>
      <c r="F61" s="305"/>
      <c r="G61" s="305"/>
      <c r="H61" s="305"/>
      <c r="I61" s="305"/>
      <c r="J61" s="305"/>
      <c r="K61" s="303"/>
    </row>
    <row r="62" spans="2:11" s="1" customFormat="1" ht="15" customHeight="1">
      <c r="B62" s="301"/>
      <c r="C62" s="307"/>
      <c r="D62" s="310" t="s">
        <v>1631</v>
      </c>
      <c r="E62" s="310"/>
      <c r="F62" s="310"/>
      <c r="G62" s="310"/>
      <c r="H62" s="310"/>
      <c r="I62" s="310"/>
      <c r="J62" s="310"/>
      <c r="K62" s="303"/>
    </row>
    <row r="63" spans="2:11" s="1" customFormat="1" ht="15" customHeight="1">
      <c r="B63" s="301"/>
      <c r="C63" s="307"/>
      <c r="D63" s="305" t="s">
        <v>1632</v>
      </c>
      <c r="E63" s="305"/>
      <c r="F63" s="305"/>
      <c r="G63" s="305"/>
      <c r="H63" s="305"/>
      <c r="I63" s="305"/>
      <c r="J63" s="305"/>
      <c r="K63" s="303"/>
    </row>
    <row r="64" spans="2:11" s="1" customFormat="1" ht="12.75" customHeight="1">
      <c r="B64" s="301"/>
      <c r="C64" s="307"/>
      <c r="D64" s="307"/>
      <c r="E64" s="311"/>
      <c r="F64" s="307"/>
      <c r="G64" s="307"/>
      <c r="H64" s="307"/>
      <c r="I64" s="307"/>
      <c r="J64" s="307"/>
      <c r="K64" s="303"/>
    </row>
    <row r="65" spans="2:11" s="1" customFormat="1" ht="15" customHeight="1">
      <c r="B65" s="301"/>
      <c r="C65" s="307"/>
      <c r="D65" s="305" t="s">
        <v>1633</v>
      </c>
      <c r="E65" s="305"/>
      <c r="F65" s="305"/>
      <c r="G65" s="305"/>
      <c r="H65" s="305"/>
      <c r="I65" s="305"/>
      <c r="J65" s="305"/>
      <c r="K65" s="303"/>
    </row>
    <row r="66" spans="2:11" s="1" customFormat="1" ht="15" customHeight="1">
      <c r="B66" s="301"/>
      <c r="C66" s="307"/>
      <c r="D66" s="310" t="s">
        <v>1634</v>
      </c>
      <c r="E66" s="310"/>
      <c r="F66" s="310"/>
      <c r="G66" s="310"/>
      <c r="H66" s="310"/>
      <c r="I66" s="310"/>
      <c r="J66" s="310"/>
      <c r="K66" s="303"/>
    </row>
    <row r="67" spans="2:11" s="1" customFormat="1" ht="15" customHeight="1">
      <c r="B67" s="301"/>
      <c r="C67" s="307"/>
      <c r="D67" s="305" t="s">
        <v>1635</v>
      </c>
      <c r="E67" s="305"/>
      <c r="F67" s="305"/>
      <c r="G67" s="305"/>
      <c r="H67" s="305"/>
      <c r="I67" s="305"/>
      <c r="J67" s="305"/>
      <c r="K67" s="303"/>
    </row>
    <row r="68" spans="2:11" s="1" customFormat="1" ht="15" customHeight="1">
      <c r="B68" s="301"/>
      <c r="C68" s="307"/>
      <c r="D68" s="305" t="s">
        <v>1636</v>
      </c>
      <c r="E68" s="305"/>
      <c r="F68" s="305"/>
      <c r="G68" s="305"/>
      <c r="H68" s="305"/>
      <c r="I68" s="305"/>
      <c r="J68" s="305"/>
      <c r="K68" s="303"/>
    </row>
    <row r="69" spans="2:11" s="1" customFormat="1" ht="15" customHeight="1">
      <c r="B69" s="301"/>
      <c r="C69" s="307"/>
      <c r="D69" s="305" t="s">
        <v>1637</v>
      </c>
      <c r="E69" s="305"/>
      <c r="F69" s="305"/>
      <c r="G69" s="305"/>
      <c r="H69" s="305"/>
      <c r="I69" s="305"/>
      <c r="J69" s="305"/>
      <c r="K69" s="303"/>
    </row>
    <row r="70" spans="2:11" s="1" customFormat="1" ht="15" customHeight="1">
      <c r="B70" s="301"/>
      <c r="C70" s="307"/>
      <c r="D70" s="305" t="s">
        <v>1638</v>
      </c>
      <c r="E70" s="305"/>
      <c r="F70" s="305"/>
      <c r="G70" s="305"/>
      <c r="H70" s="305"/>
      <c r="I70" s="305"/>
      <c r="J70" s="305"/>
      <c r="K70" s="303"/>
    </row>
    <row r="71" spans="2:11" s="1" customFormat="1" ht="12.75" customHeight="1">
      <c r="B71" s="312"/>
      <c r="C71" s="313"/>
      <c r="D71" s="313"/>
      <c r="E71" s="313"/>
      <c r="F71" s="313"/>
      <c r="G71" s="313"/>
      <c r="H71" s="313"/>
      <c r="I71" s="313"/>
      <c r="J71" s="313"/>
      <c r="K71" s="314"/>
    </row>
    <row r="72" spans="2:11" s="1" customFormat="1" ht="18.75" customHeight="1">
      <c r="B72" s="315"/>
      <c r="C72" s="315"/>
      <c r="D72" s="315"/>
      <c r="E72" s="315"/>
      <c r="F72" s="315"/>
      <c r="G72" s="315"/>
      <c r="H72" s="315"/>
      <c r="I72" s="315"/>
      <c r="J72" s="315"/>
      <c r="K72" s="316"/>
    </row>
    <row r="73" spans="2:11" s="1" customFormat="1" ht="18.75" customHeight="1">
      <c r="B73" s="316"/>
      <c r="C73" s="316"/>
      <c r="D73" s="316"/>
      <c r="E73" s="316"/>
      <c r="F73" s="316"/>
      <c r="G73" s="316"/>
      <c r="H73" s="316"/>
      <c r="I73" s="316"/>
      <c r="J73" s="316"/>
      <c r="K73" s="316"/>
    </row>
    <row r="74" spans="2:11" s="1" customFormat="1" ht="7.5" customHeight="1">
      <c r="B74" s="317"/>
      <c r="C74" s="318"/>
      <c r="D74" s="318"/>
      <c r="E74" s="318"/>
      <c r="F74" s="318"/>
      <c r="G74" s="318"/>
      <c r="H74" s="318"/>
      <c r="I74" s="318"/>
      <c r="J74" s="318"/>
      <c r="K74" s="319"/>
    </row>
    <row r="75" spans="2:11" s="1" customFormat="1" ht="45" customHeight="1">
      <c r="B75" s="320"/>
      <c r="C75" s="321" t="s">
        <v>1639</v>
      </c>
      <c r="D75" s="321"/>
      <c r="E75" s="321"/>
      <c r="F75" s="321"/>
      <c r="G75" s="321"/>
      <c r="H75" s="321"/>
      <c r="I75" s="321"/>
      <c r="J75" s="321"/>
      <c r="K75" s="322"/>
    </row>
    <row r="76" spans="2:11" s="1" customFormat="1" ht="17.25" customHeight="1">
      <c r="B76" s="320"/>
      <c r="C76" s="323" t="s">
        <v>1640</v>
      </c>
      <c r="D76" s="323"/>
      <c r="E76" s="323"/>
      <c r="F76" s="323" t="s">
        <v>1641</v>
      </c>
      <c r="G76" s="324"/>
      <c r="H76" s="323" t="s">
        <v>52</v>
      </c>
      <c r="I76" s="323" t="s">
        <v>55</v>
      </c>
      <c r="J76" s="323" t="s">
        <v>1642</v>
      </c>
      <c r="K76" s="322"/>
    </row>
    <row r="77" spans="2:11" s="1" customFormat="1" ht="17.25" customHeight="1">
      <c r="B77" s="320"/>
      <c r="C77" s="325" t="s">
        <v>1643</v>
      </c>
      <c r="D77" s="325"/>
      <c r="E77" s="325"/>
      <c r="F77" s="326" t="s">
        <v>1644</v>
      </c>
      <c r="G77" s="327"/>
      <c r="H77" s="325"/>
      <c r="I77" s="325"/>
      <c r="J77" s="325" t="s">
        <v>1645</v>
      </c>
      <c r="K77" s="322"/>
    </row>
    <row r="78" spans="2:11" s="1" customFormat="1" ht="5.25" customHeight="1">
      <c r="B78" s="320"/>
      <c r="C78" s="328"/>
      <c r="D78" s="328"/>
      <c r="E78" s="328"/>
      <c r="F78" s="328"/>
      <c r="G78" s="329"/>
      <c r="H78" s="328"/>
      <c r="I78" s="328"/>
      <c r="J78" s="328"/>
      <c r="K78" s="322"/>
    </row>
    <row r="79" spans="2:11" s="1" customFormat="1" ht="15" customHeight="1">
      <c r="B79" s="320"/>
      <c r="C79" s="308" t="s">
        <v>51</v>
      </c>
      <c r="D79" s="330"/>
      <c r="E79" s="330"/>
      <c r="F79" s="331" t="s">
        <v>1646</v>
      </c>
      <c r="G79" s="332"/>
      <c r="H79" s="308" t="s">
        <v>1647</v>
      </c>
      <c r="I79" s="308" t="s">
        <v>1648</v>
      </c>
      <c r="J79" s="308">
        <v>20</v>
      </c>
      <c r="K79" s="322"/>
    </row>
    <row r="80" spans="2:11" s="1" customFormat="1" ht="15" customHeight="1">
      <c r="B80" s="320"/>
      <c r="C80" s="308" t="s">
        <v>1649</v>
      </c>
      <c r="D80" s="308"/>
      <c r="E80" s="308"/>
      <c r="F80" s="331" t="s">
        <v>1646</v>
      </c>
      <c r="G80" s="332"/>
      <c r="H80" s="308" t="s">
        <v>1650</v>
      </c>
      <c r="I80" s="308" t="s">
        <v>1648</v>
      </c>
      <c r="J80" s="308">
        <v>120</v>
      </c>
      <c r="K80" s="322"/>
    </row>
    <row r="81" spans="2:11" s="1" customFormat="1" ht="15" customHeight="1">
      <c r="B81" s="333"/>
      <c r="C81" s="308" t="s">
        <v>1651</v>
      </c>
      <c r="D81" s="308"/>
      <c r="E81" s="308"/>
      <c r="F81" s="331" t="s">
        <v>1652</v>
      </c>
      <c r="G81" s="332"/>
      <c r="H81" s="308" t="s">
        <v>1653</v>
      </c>
      <c r="I81" s="308" t="s">
        <v>1648</v>
      </c>
      <c r="J81" s="308">
        <v>50</v>
      </c>
      <c r="K81" s="322"/>
    </row>
    <row r="82" spans="2:11" s="1" customFormat="1" ht="15" customHeight="1">
      <c r="B82" s="333"/>
      <c r="C82" s="308" t="s">
        <v>1654</v>
      </c>
      <c r="D82" s="308"/>
      <c r="E82" s="308"/>
      <c r="F82" s="331" t="s">
        <v>1646</v>
      </c>
      <c r="G82" s="332"/>
      <c r="H82" s="308" t="s">
        <v>1655</v>
      </c>
      <c r="I82" s="308" t="s">
        <v>1656</v>
      </c>
      <c r="J82" s="308"/>
      <c r="K82" s="322"/>
    </row>
    <row r="83" spans="2:11" s="1" customFormat="1" ht="15" customHeight="1">
      <c r="B83" s="333"/>
      <c r="C83" s="334" t="s">
        <v>1657</v>
      </c>
      <c r="D83" s="334"/>
      <c r="E83" s="334"/>
      <c r="F83" s="335" t="s">
        <v>1652</v>
      </c>
      <c r="G83" s="334"/>
      <c r="H83" s="334" t="s">
        <v>1658</v>
      </c>
      <c r="I83" s="334" t="s">
        <v>1648</v>
      </c>
      <c r="J83" s="334">
        <v>15</v>
      </c>
      <c r="K83" s="322"/>
    </row>
    <row r="84" spans="2:11" s="1" customFormat="1" ht="15" customHeight="1">
      <c r="B84" s="333"/>
      <c r="C84" s="334" t="s">
        <v>1659</v>
      </c>
      <c r="D84" s="334"/>
      <c r="E84" s="334"/>
      <c r="F84" s="335" t="s">
        <v>1652</v>
      </c>
      <c r="G84" s="334"/>
      <c r="H84" s="334" t="s">
        <v>1660</v>
      </c>
      <c r="I84" s="334" t="s">
        <v>1648</v>
      </c>
      <c r="J84" s="334">
        <v>15</v>
      </c>
      <c r="K84" s="322"/>
    </row>
    <row r="85" spans="2:11" s="1" customFormat="1" ht="15" customHeight="1">
      <c r="B85" s="333"/>
      <c r="C85" s="334" t="s">
        <v>1661</v>
      </c>
      <c r="D85" s="334"/>
      <c r="E85" s="334"/>
      <c r="F85" s="335" t="s">
        <v>1652</v>
      </c>
      <c r="G85" s="334"/>
      <c r="H85" s="334" t="s">
        <v>1662</v>
      </c>
      <c r="I85" s="334" t="s">
        <v>1648</v>
      </c>
      <c r="J85" s="334">
        <v>20</v>
      </c>
      <c r="K85" s="322"/>
    </row>
    <row r="86" spans="2:11" s="1" customFormat="1" ht="15" customHeight="1">
      <c r="B86" s="333"/>
      <c r="C86" s="334" t="s">
        <v>1663</v>
      </c>
      <c r="D86" s="334"/>
      <c r="E86" s="334"/>
      <c r="F86" s="335" t="s">
        <v>1652</v>
      </c>
      <c r="G86" s="334"/>
      <c r="H86" s="334" t="s">
        <v>1664</v>
      </c>
      <c r="I86" s="334" t="s">
        <v>1648</v>
      </c>
      <c r="J86" s="334">
        <v>20</v>
      </c>
      <c r="K86" s="322"/>
    </row>
    <row r="87" spans="2:11" s="1" customFormat="1" ht="15" customHeight="1">
      <c r="B87" s="333"/>
      <c r="C87" s="308" t="s">
        <v>1665</v>
      </c>
      <c r="D87" s="308"/>
      <c r="E87" s="308"/>
      <c r="F87" s="331" t="s">
        <v>1652</v>
      </c>
      <c r="G87" s="332"/>
      <c r="H87" s="308" t="s">
        <v>1666</v>
      </c>
      <c r="I87" s="308" t="s">
        <v>1648</v>
      </c>
      <c r="J87" s="308">
        <v>50</v>
      </c>
      <c r="K87" s="322"/>
    </row>
    <row r="88" spans="2:11" s="1" customFormat="1" ht="15" customHeight="1">
      <c r="B88" s="333"/>
      <c r="C88" s="308" t="s">
        <v>1667</v>
      </c>
      <c r="D88" s="308"/>
      <c r="E88" s="308"/>
      <c r="F88" s="331" t="s">
        <v>1652</v>
      </c>
      <c r="G88" s="332"/>
      <c r="H88" s="308" t="s">
        <v>1668</v>
      </c>
      <c r="I88" s="308" t="s">
        <v>1648</v>
      </c>
      <c r="J88" s="308">
        <v>20</v>
      </c>
      <c r="K88" s="322"/>
    </row>
    <row r="89" spans="2:11" s="1" customFormat="1" ht="15" customHeight="1">
      <c r="B89" s="333"/>
      <c r="C89" s="308" t="s">
        <v>1669</v>
      </c>
      <c r="D89" s="308"/>
      <c r="E89" s="308"/>
      <c r="F89" s="331" t="s">
        <v>1652</v>
      </c>
      <c r="G89" s="332"/>
      <c r="H89" s="308" t="s">
        <v>1670</v>
      </c>
      <c r="I89" s="308" t="s">
        <v>1648</v>
      </c>
      <c r="J89" s="308">
        <v>20</v>
      </c>
      <c r="K89" s="322"/>
    </row>
    <row r="90" spans="2:11" s="1" customFormat="1" ht="15" customHeight="1">
      <c r="B90" s="333"/>
      <c r="C90" s="308" t="s">
        <v>1671</v>
      </c>
      <c r="D90" s="308"/>
      <c r="E90" s="308"/>
      <c r="F90" s="331" t="s">
        <v>1652</v>
      </c>
      <c r="G90" s="332"/>
      <c r="H90" s="308" t="s">
        <v>1672</v>
      </c>
      <c r="I90" s="308" t="s">
        <v>1648</v>
      </c>
      <c r="J90" s="308">
        <v>50</v>
      </c>
      <c r="K90" s="322"/>
    </row>
    <row r="91" spans="2:11" s="1" customFormat="1" ht="15" customHeight="1">
      <c r="B91" s="333"/>
      <c r="C91" s="308" t="s">
        <v>1673</v>
      </c>
      <c r="D91" s="308"/>
      <c r="E91" s="308"/>
      <c r="F91" s="331" t="s">
        <v>1652</v>
      </c>
      <c r="G91" s="332"/>
      <c r="H91" s="308" t="s">
        <v>1673</v>
      </c>
      <c r="I91" s="308" t="s">
        <v>1648</v>
      </c>
      <c r="J91" s="308">
        <v>50</v>
      </c>
      <c r="K91" s="322"/>
    </row>
    <row r="92" spans="2:11" s="1" customFormat="1" ht="15" customHeight="1">
      <c r="B92" s="333"/>
      <c r="C92" s="308" t="s">
        <v>1674</v>
      </c>
      <c r="D92" s="308"/>
      <c r="E92" s="308"/>
      <c r="F92" s="331" t="s">
        <v>1652</v>
      </c>
      <c r="G92" s="332"/>
      <c r="H92" s="308" t="s">
        <v>1675</v>
      </c>
      <c r="I92" s="308" t="s">
        <v>1648</v>
      </c>
      <c r="J92" s="308">
        <v>255</v>
      </c>
      <c r="K92" s="322"/>
    </row>
    <row r="93" spans="2:11" s="1" customFormat="1" ht="15" customHeight="1">
      <c r="B93" s="333"/>
      <c r="C93" s="308" t="s">
        <v>1676</v>
      </c>
      <c r="D93" s="308"/>
      <c r="E93" s="308"/>
      <c r="F93" s="331" t="s">
        <v>1646</v>
      </c>
      <c r="G93" s="332"/>
      <c r="H93" s="308" t="s">
        <v>1677</v>
      </c>
      <c r="I93" s="308" t="s">
        <v>1678</v>
      </c>
      <c r="J93" s="308"/>
      <c r="K93" s="322"/>
    </row>
    <row r="94" spans="2:11" s="1" customFormat="1" ht="15" customHeight="1">
      <c r="B94" s="333"/>
      <c r="C94" s="308" t="s">
        <v>1679</v>
      </c>
      <c r="D94" s="308"/>
      <c r="E94" s="308"/>
      <c r="F94" s="331" t="s">
        <v>1646</v>
      </c>
      <c r="G94" s="332"/>
      <c r="H94" s="308" t="s">
        <v>1680</v>
      </c>
      <c r="I94" s="308" t="s">
        <v>1681</v>
      </c>
      <c r="J94" s="308"/>
      <c r="K94" s="322"/>
    </row>
    <row r="95" spans="2:11" s="1" customFormat="1" ht="15" customHeight="1">
      <c r="B95" s="333"/>
      <c r="C95" s="308" t="s">
        <v>1682</v>
      </c>
      <c r="D95" s="308"/>
      <c r="E95" s="308"/>
      <c r="F95" s="331" t="s">
        <v>1646</v>
      </c>
      <c r="G95" s="332"/>
      <c r="H95" s="308" t="s">
        <v>1682</v>
      </c>
      <c r="I95" s="308" t="s">
        <v>1681</v>
      </c>
      <c r="J95" s="308"/>
      <c r="K95" s="322"/>
    </row>
    <row r="96" spans="2:11" s="1" customFormat="1" ht="15" customHeight="1">
      <c r="B96" s="333"/>
      <c r="C96" s="308" t="s">
        <v>36</v>
      </c>
      <c r="D96" s="308"/>
      <c r="E96" s="308"/>
      <c r="F96" s="331" t="s">
        <v>1646</v>
      </c>
      <c r="G96" s="332"/>
      <c r="H96" s="308" t="s">
        <v>1683</v>
      </c>
      <c r="I96" s="308" t="s">
        <v>1681</v>
      </c>
      <c r="J96" s="308"/>
      <c r="K96" s="322"/>
    </row>
    <row r="97" spans="2:11" s="1" customFormat="1" ht="15" customHeight="1">
      <c r="B97" s="333"/>
      <c r="C97" s="308" t="s">
        <v>46</v>
      </c>
      <c r="D97" s="308"/>
      <c r="E97" s="308"/>
      <c r="F97" s="331" t="s">
        <v>1646</v>
      </c>
      <c r="G97" s="332"/>
      <c r="H97" s="308" t="s">
        <v>1684</v>
      </c>
      <c r="I97" s="308" t="s">
        <v>1681</v>
      </c>
      <c r="J97" s="308"/>
      <c r="K97" s="322"/>
    </row>
    <row r="98" spans="2:11" s="1" customFormat="1" ht="15" customHeight="1">
      <c r="B98" s="336"/>
      <c r="C98" s="337"/>
      <c r="D98" s="337"/>
      <c r="E98" s="337"/>
      <c r="F98" s="337"/>
      <c r="G98" s="337"/>
      <c r="H98" s="337"/>
      <c r="I98" s="337"/>
      <c r="J98" s="337"/>
      <c r="K98" s="338"/>
    </row>
    <row r="99" spans="2:11" s="1" customFormat="1" ht="18.75" customHeight="1">
      <c r="B99" s="339"/>
      <c r="C99" s="340"/>
      <c r="D99" s="340"/>
      <c r="E99" s="340"/>
      <c r="F99" s="340"/>
      <c r="G99" s="340"/>
      <c r="H99" s="340"/>
      <c r="I99" s="340"/>
      <c r="J99" s="340"/>
      <c r="K99" s="339"/>
    </row>
    <row r="100" spans="2:11" s="1" customFormat="1" ht="18.75" customHeight="1">
      <c r="B100" s="316"/>
      <c r="C100" s="316"/>
      <c r="D100" s="316"/>
      <c r="E100" s="316"/>
      <c r="F100" s="316"/>
      <c r="G100" s="316"/>
      <c r="H100" s="316"/>
      <c r="I100" s="316"/>
      <c r="J100" s="316"/>
      <c r="K100" s="316"/>
    </row>
    <row r="101" spans="2:11" s="1" customFormat="1" ht="7.5" customHeight="1">
      <c r="B101" s="317"/>
      <c r="C101" s="318"/>
      <c r="D101" s="318"/>
      <c r="E101" s="318"/>
      <c r="F101" s="318"/>
      <c r="G101" s="318"/>
      <c r="H101" s="318"/>
      <c r="I101" s="318"/>
      <c r="J101" s="318"/>
      <c r="K101" s="319"/>
    </row>
    <row r="102" spans="2:11" s="1" customFormat="1" ht="45" customHeight="1">
      <c r="B102" s="320"/>
      <c r="C102" s="321" t="s">
        <v>1685</v>
      </c>
      <c r="D102" s="321"/>
      <c r="E102" s="321"/>
      <c r="F102" s="321"/>
      <c r="G102" s="321"/>
      <c r="H102" s="321"/>
      <c r="I102" s="321"/>
      <c r="J102" s="321"/>
      <c r="K102" s="322"/>
    </row>
    <row r="103" spans="2:11" s="1" customFormat="1" ht="17.25" customHeight="1">
      <c r="B103" s="320"/>
      <c r="C103" s="323" t="s">
        <v>1640</v>
      </c>
      <c r="D103" s="323"/>
      <c r="E103" s="323"/>
      <c r="F103" s="323" t="s">
        <v>1641</v>
      </c>
      <c r="G103" s="324"/>
      <c r="H103" s="323" t="s">
        <v>52</v>
      </c>
      <c r="I103" s="323" t="s">
        <v>55</v>
      </c>
      <c r="J103" s="323" t="s">
        <v>1642</v>
      </c>
      <c r="K103" s="322"/>
    </row>
    <row r="104" spans="2:11" s="1" customFormat="1" ht="17.25" customHeight="1">
      <c r="B104" s="320"/>
      <c r="C104" s="325" t="s">
        <v>1643</v>
      </c>
      <c r="D104" s="325"/>
      <c r="E104" s="325"/>
      <c r="F104" s="326" t="s">
        <v>1644</v>
      </c>
      <c r="G104" s="327"/>
      <c r="H104" s="325"/>
      <c r="I104" s="325"/>
      <c r="J104" s="325" t="s">
        <v>1645</v>
      </c>
      <c r="K104" s="322"/>
    </row>
    <row r="105" spans="2:11" s="1" customFormat="1" ht="5.25" customHeight="1">
      <c r="B105" s="320"/>
      <c r="C105" s="323"/>
      <c r="D105" s="323"/>
      <c r="E105" s="323"/>
      <c r="F105" s="323"/>
      <c r="G105" s="341"/>
      <c r="H105" s="323"/>
      <c r="I105" s="323"/>
      <c r="J105" s="323"/>
      <c r="K105" s="322"/>
    </row>
    <row r="106" spans="2:11" s="1" customFormat="1" ht="15" customHeight="1">
      <c r="B106" s="320"/>
      <c r="C106" s="308" t="s">
        <v>51</v>
      </c>
      <c r="D106" s="330"/>
      <c r="E106" s="330"/>
      <c r="F106" s="331" t="s">
        <v>1646</v>
      </c>
      <c r="G106" s="308"/>
      <c r="H106" s="308" t="s">
        <v>1686</v>
      </c>
      <c r="I106" s="308" t="s">
        <v>1648</v>
      </c>
      <c r="J106" s="308">
        <v>20</v>
      </c>
      <c r="K106" s="322"/>
    </row>
    <row r="107" spans="2:11" s="1" customFormat="1" ht="15" customHeight="1">
      <c r="B107" s="320"/>
      <c r="C107" s="308" t="s">
        <v>1649</v>
      </c>
      <c r="D107" s="308"/>
      <c r="E107" s="308"/>
      <c r="F107" s="331" t="s">
        <v>1646</v>
      </c>
      <c r="G107" s="308"/>
      <c r="H107" s="308" t="s">
        <v>1686</v>
      </c>
      <c r="I107" s="308" t="s">
        <v>1648</v>
      </c>
      <c r="J107" s="308">
        <v>120</v>
      </c>
      <c r="K107" s="322"/>
    </row>
    <row r="108" spans="2:11" s="1" customFormat="1" ht="15" customHeight="1">
      <c r="B108" s="333"/>
      <c r="C108" s="308" t="s">
        <v>1651</v>
      </c>
      <c r="D108" s="308"/>
      <c r="E108" s="308"/>
      <c r="F108" s="331" t="s">
        <v>1652</v>
      </c>
      <c r="G108" s="308"/>
      <c r="H108" s="308" t="s">
        <v>1686</v>
      </c>
      <c r="I108" s="308" t="s">
        <v>1648</v>
      </c>
      <c r="J108" s="308">
        <v>50</v>
      </c>
      <c r="K108" s="322"/>
    </row>
    <row r="109" spans="2:11" s="1" customFormat="1" ht="15" customHeight="1">
      <c r="B109" s="333"/>
      <c r="C109" s="308" t="s">
        <v>1654</v>
      </c>
      <c r="D109" s="308"/>
      <c r="E109" s="308"/>
      <c r="F109" s="331" t="s">
        <v>1646</v>
      </c>
      <c r="G109" s="308"/>
      <c r="H109" s="308" t="s">
        <v>1686</v>
      </c>
      <c r="I109" s="308" t="s">
        <v>1656</v>
      </c>
      <c r="J109" s="308"/>
      <c r="K109" s="322"/>
    </row>
    <row r="110" spans="2:11" s="1" customFormat="1" ht="15" customHeight="1">
      <c r="B110" s="333"/>
      <c r="C110" s="308" t="s">
        <v>1665</v>
      </c>
      <c r="D110" s="308"/>
      <c r="E110" s="308"/>
      <c r="F110" s="331" t="s">
        <v>1652</v>
      </c>
      <c r="G110" s="308"/>
      <c r="H110" s="308" t="s">
        <v>1686</v>
      </c>
      <c r="I110" s="308" t="s">
        <v>1648</v>
      </c>
      <c r="J110" s="308">
        <v>50</v>
      </c>
      <c r="K110" s="322"/>
    </row>
    <row r="111" spans="2:11" s="1" customFormat="1" ht="15" customHeight="1">
      <c r="B111" s="333"/>
      <c r="C111" s="308" t="s">
        <v>1673</v>
      </c>
      <c r="D111" s="308"/>
      <c r="E111" s="308"/>
      <c r="F111" s="331" t="s">
        <v>1652</v>
      </c>
      <c r="G111" s="308"/>
      <c r="H111" s="308" t="s">
        <v>1686</v>
      </c>
      <c r="I111" s="308" t="s">
        <v>1648</v>
      </c>
      <c r="J111" s="308">
        <v>50</v>
      </c>
      <c r="K111" s="322"/>
    </row>
    <row r="112" spans="2:11" s="1" customFormat="1" ht="15" customHeight="1">
      <c r="B112" s="333"/>
      <c r="C112" s="308" t="s">
        <v>1671</v>
      </c>
      <c r="D112" s="308"/>
      <c r="E112" s="308"/>
      <c r="F112" s="331" t="s">
        <v>1652</v>
      </c>
      <c r="G112" s="308"/>
      <c r="H112" s="308" t="s">
        <v>1686</v>
      </c>
      <c r="I112" s="308" t="s">
        <v>1648</v>
      </c>
      <c r="J112" s="308">
        <v>50</v>
      </c>
      <c r="K112" s="322"/>
    </row>
    <row r="113" spans="2:11" s="1" customFormat="1" ht="15" customHeight="1">
      <c r="B113" s="333"/>
      <c r="C113" s="308" t="s">
        <v>51</v>
      </c>
      <c r="D113" s="308"/>
      <c r="E113" s="308"/>
      <c r="F113" s="331" t="s">
        <v>1646</v>
      </c>
      <c r="G113" s="308"/>
      <c r="H113" s="308" t="s">
        <v>1687</v>
      </c>
      <c r="I113" s="308" t="s">
        <v>1648</v>
      </c>
      <c r="J113" s="308">
        <v>20</v>
      </c>
      <c r="K113" s="322"/>
    </row>
    <row r="114" spans="2:11" s="1" customFormat="1" ht="15" customHeight="1">
      <c r="B114" s="333"/>
      <c r="C114" s="308" t="s">
        <v>1688</v>
      </c>
      <c r="D114" s="308"/>
      <c r="E114" s="308"/>
      <c r="F114" s="331" t="s">
        <v>1646</v>
      </c>
      <c r="G114" s="308"/>
      <c r="H114" s="308" t="s">
        <v>1689</v>
      </c>
      <c r="I114" s="308" t="s">
        <v>1648</v>
      </c>
      <c r="J114" s="308">
        <v>120</v>
      </c>
      <c r="K114" s="322"/>
    </row>
    <row r="115" spans="2:11" s="1" customFormat="1" ht="15" customHeight="1">
      <c r="B115" s="333"/>
      <c r="C115" s="308" t="s">
        <v>36</v>
      </c>
      <c r="D115" s="308"/>
      <c r="E115" s="308"/>
      <c r="F115" s="331" t="s">
        <v>1646</v>
      </c>
      <c r="G115" s="308"/>
      <c r="H115" s="308" t="s">
        <v>1690</v>
      </c>
      <c r="I115" s="308" t="s">
        <v>1681</v>
      </c>
      <c r="J115" s="308"/>
      <c r="K115" s="322"/>
    </row>
    <row r="116" spans="2:11" s="1" customFormat="1" ht="15" customHeight="1">
      <c r="B116" s="333"/>
      <c r="C116" s="308" t="s">
        <v>46</v>
      </c>
      <c r="D116" s="308"/>
      <c r="E116" s="308"/>
      <c r="F116" s="331" t="s">
        <v>1646</v>
      </c>
      <c r="G116" s="308"/>
      <c r="H116" s="308" t="s">
        <v>1691</v>
      </c>
      <c r="I116" s="308" t="s">
        <v>1681</v>
      </c>
      <c r="J116" s="308"/>
      <c r="K116" s="322"/>
    </row>
    <row r="117" spans="2:11" s="1" customFormat="1" ht="15" customHeight="1">
      <c r="B117" s="333"/>
      <c r="C117" s="308" t="s">
        <v>55</v>
      </c>
      <c r="D117" s="308"/>
      <c r="E117" s="308"/>
      <c r="F117" s="331" t="s">
        <v>1646</v>
      </c>
      <c r="G117" s="308"/>
      <c r="H117" s="308" t="s">
        <v>1692</v>
      </c>
      <c r="I117" s="308" t="s">
        <v>1693</v>
      </c>
      <c r="J117" s="308"/>
      <c r="K117" s="322"/>
    </row>
    <row r="118" spans="2:11" s="1" customFormat="1" ht="15" customHeight="1">
      <c r="B118" s="336"/>
      <c r="C118" s="342"/>
      <c r="D118" s="342"/>
      <c r="E118" s="342"/>
      <c r="F118" s="342"/>
      <c r="G118" s="342"/>
      <c r="H118" s="342"/>
      <c r="I118" s="342"/>
      <c r="J118" s="342"/>
      <c r="K118" s="338"/>
    </row>
    <row r="119" spans="2:11" s="1" customFormat="1" ht="18.75" customHeight="1">
      <c r="B119" s="343"/>
      <c r="C119" s="344"/>
      <c r="D119" s="344"/>
      <c r="E119" s="344"/>
      <c r="F119" s="345"/>
      <c r="G119" s="344"/>
      <c r="H119" s="344"/>
      <c r="I119" s="344"/>
      <c r="J119" s="344"/>
      <c r="K119" s="343"/>
    </row>
    <row r="120" spans="2:11" s="1" customFormat="1" ht="18.75" customHeight="1">
      <c r="B120" s="316"/>
      <c r="C120" s="316"/>
      <c r="D120" s="316"/>
      <c r="E120" s="316"/>
      <c r="F120" s="316"/>
      <c r="G120" s="316"/>
      <c r="H120" s="316"/>
      <c r="I120" s="316"/>
      <c r="J120" s="316"/>
      <c r="K120" s="316"/>
    </row>
    <row r="121" spans="2:11" s="1" customFormat="1" ht="7.5" customHeight="1">
      <c r="B121" s="346"/>
      <c r="C121" s="347"/>
      <c r="D121" s="347"/>
      <c r="E121" s="347"/>
      <c r="F121" s="347"/>
      <c r="G121" s="347"/>
      <c r="H121" s="347"/>
      <c r="I121" s="347"/>
      <c r="J121" s="347"/>
      <c r="K121" s="348"/>
    </row>
    <row r="122" spans="2:11" s="1" customFormat="1" ht="45" customHeight="1">
      <c r="B122" s="349"/>
      <c r="C122" s="299" t="s">
        <v>1694</v>
      </c>
      <c r="D122" s="299"/>
      <c r="E122" s="299"/>
      <c r="F122" s="299"/>
      <c r="G122" s="299"/>
      <c r="H122" s="299"/>
      <c r="I122" s="299"/>
      <c r="J122" s="299"/>
      <c r="K122" s="350"/>
    </row>
    <row r="123" spans="2:11" s="1" customFormat="1" ht="17.25" customHeight="1">
      <c r="B123" s="351"/>
      <c r="C123" s="323" t="s">
        <v>1640</v>
      </c>
      <c r="D123" s="323"/>
      <c r="E123" s="323"/>
      <c r="F123" s="323" t="s">
        <v>1641</v>
      </c>
      <c r="G123" s="324"/>
      <c r="H123" s="323" t="s">
        <v>52</v>
      </c>
      <c r="I123" s="323" t="s">
        <v>55</v>
      </c>
      <c r="J123" s="323" t="s">
        <v>1642</v>
      </c>
      <c r="K123" s="352"/>
    </row>
    <row r="124" spans="2:11" s="1" customFormat="1" ht="17.25" customHeight="1">
      <c r="B124" s="351"/>
      <c r="C124" s="325" t="s">
        <v>1643</v>
      </c>
      <c r="D124" s="325"/>
      <c r="E124" s="325"/>
      <c r="F124" s="326" t="s">
        <v>1644</v>
      </c>
      <c r="G124" s="327"/>
      <c r="H124" s="325"/>
      <c r="I124" s="325"/>
      <c r="J124" s="325" t="s">
        <v>1645</v>
      </c>
      <c r="K124" s="352"/>
    </row>
    <row r="125" spans="2:11" s="1" customFormat="1" ht="5.25" customHeight="1">
      <c r="B125" s="353"/>
      <c r="C125" s="328"/>
      <c r="D125" s="328"/>
      <c r="E125" s="328"/>
      <c r="F125" s="328"/>
      <c r="G125" s="354"/>
      <c r="H125" s="328"/>
      <c r="I125" s="328"/>
      <c r="J125" s="328"/>
      <c r="K125" s="355"/>
    </row>
    <row r="126" spans="2:11" s="1" customFormat="1" ht="15" customHeight="1">
      <c r="B126" s="353"/>
      <c r="C126" s="308" t="s">
        <v>1649</v>
      </c>
      <c r="D126" s="330"/>
      <c r="E126" s="330"/>
      <c r="F126" s="331" t="s">
        <v>1646</v>
      </c>
      <c r="G126" s="308"/>
      <c r="H126" s="308" t="s">
        <v>1686</v>
      </c>
      <c r="I126" s="308" t="s">
        <v>1648</v>
      </c>
      <c r="J126" s="308">
        <v>120</v>
      </c>
      <c r="K126" s="356"/>
    </row>
    <row r="127" spans="2:11" s="1" customFormat="1" ht="15" customHeight="1">
      <c r="B127" s="353"/>
      <c r="C127" s="308" t="s">
        <v>1695</v>
      </c>
      <c r="D127" s="308"/>
      <c r="E127" s="308"/>
      <c r="F127" s="331" t="s">
        <v>1646</v>
      </c>
      <c r="G127" s="308"/>
      <c r="H127" s="308" t="s">
        <v>1696</v>
      </c>
      <c r="I127" s="308" t="s">
        <v>1648</v>
      </c>
      <c r="J127" s="308" t="s">
        <v>1697</v>
      </c>
      <c r="K127" s="356"/>
    </row>
    <row r="128" spans="2:11" s="1" customFormat="1" ht="15" customHeight="1">
      <c r="B128" s="353"/>
      <c r="C128" s="308" t="s">
        <v>81</v>
      </c>
      <c r="D128" s="308"/>
      <c r="E128" s="308"/>
      <c r="F128" s="331" t="s">
        <v>1646</v>
      </c>
      <c r="G128" s="308"/>
      <c r="H128" s="308" t="s">
        <v>1698</v>
      </c>
      <c r="I128" s="308" t="s">
        <v>1648</v>
      </c>
      <c r="J128" s="308" t="s">
        <v>1697</v>
      </c>
      <c r="K128" s="356"/>
    </row>
    <row r="129" spans="2:11" s="1" customFormat="1" ht="15" customHeight="1">
      <c r="B129" s="353"/>
      <c r="C129" s="308" t="s">
        <v>1657</v>
      </c>
      <c r="D129" s="308"/>
      <c r="E129" s="308"/>
      <c r="F129" s="331" t="s">
        <v>1652</v>
      </c>
      <c r="G129" s="308"/>
      <c r="H129" s="308" t="s">
        <v>1658</v>
      </c>
      <c r="I129" s="308" t="s">
        <v>1648</v>
      </c>
      <c r="J129" s="308">
        <v>15</v>
      </c>
      <c r="K129" s="356"/>
    </row>
    <row r="130" spans="2:11" s="1" customFormat="1" ht="15" customHeight="1">
      <c r="B130" s="353"/>
      <c r="C130" s="334" t="s">
        <v>1659</v>
      </c>
      <c r="D130" s="334"/>
      <c r="E130" s="334"/>
      <c r="F130" s="335" t="s">
        <v>1652</v>
      </c>
      <c r="G130" s="334"/>
      <c r="H130" s="334" t="s">
        <v>1660</v>
      </c>
      <c r="I130" s="334" t="s">
        <v>1648</v>
      </c>
      <c r="J130" s="334">
        <v>15</v>
      </c>
      <c r="K130" s="356"/>
    </row>
    <row r="131" spans="2:11" s="1" customFormat="1" ht="15" customHeight="1">
      <c r="B131" s="353"/>
      <c r="C131" s="334" t="s">
        <v>1661</v>
      </c>
      <c r="D131" s="334"/>
      <c r="E131" s="334"/>
      <c r="F131" s="335" t="s">
        <v>1652</v>
      </c>
      <c r="G131" s="334"/>
      <c r="H131" s="334" t="s">
        <v>1662</v>
      </c>
      <c r="I131" s="334" t="s">
        <v>1648</v>
      </c>
      <c r="J131" s="334">
        <v>20</v>
      </c>
      <c r="K131" s="356"/>
    </row>
    <row r="132" spans="2:11" s="1" customFormat="1" ht="15" customHeight="1">
      <c r="B132" s="353"/>
      <c r="C132" s="334" t="s">
        <v>1663</v>
      </c>
      <c r="D132" s="334"/>
      <c r="E132" s="334"/>
      <c r="F132" s="335" t="s">
        <v>1652</v>
      </c>
      <c r="G132" s="334"/>
      <c r="H132" s="334" t="s">
        <v>1664</v>
      </c>
      <c r="I132" s="334" t="s">
        <v>1648</v>
      </c>
      <c r="J132" s="334">
        <v>20</v>
      </c>
      <c r="K132" s="356"/>
    </row>
    <row r="133" spans="2:11" s="1" customFormat="1" ht="15" customHeight="1">
      <c r="B133" s="353"/>
      <c r="C133" s="308" t="s">
        <v>1651</v>
      </c>
      <c r="D133" s="308"/>
      <c r="E133" s="308"/>
      <c r="F133" s="331" t="s">
        <v>1652</v>
      </c>
      <c r="G133" s="308"/>
      <c r="H133" s="308" t="s">
        <v>1686</v>
      </c>
      <c r="I133" s="308" t="s">
        <v>1648</v>
      </c>
      <c r="J133" s="308">
        <v>50</v>
      </c>
      <c r="K133" s="356"/>
    </row>
    <row r="134" spans="2:11" s="1" customFormat="1" ht="15" customHeight="1">
      <c r="B134" s="353"/>
      <c r="C134" s="308" t="s">
        <v>1665</v>
      </c>
      <c r="D134" s="308"/>
      <c r="E134" s="308"/>
      <c r="F134" s="331" t="s">
        <v>1652</v>
      </c>
      <c r="G134" s="308"/>
      <c r="H134" s="308" t="s">
        <v>1686</v>
      </c>
      <c r="I134" s="308" t="s">
        <v>1648</v>
      </c>
      <c r="J134" s="308">
        <v>50</v>
      </c>
      <c r="K134" s="356"/>
    </row>
    <row r="135" spans="2:11" s="1" customFormat="1" ht="15" customHeight="1">
      <c r="B135" s="353"/>
      <c r="C135" s="308" t="s">
        <v>1671</v>
      </c>
      <c r="D135" s="308"/>
      <c r="E135" s="308"/>
      <c r="F135" s="331" t="s">
        <v>1652</v>
      </c>
      <c r="G135" s="308"/>
      <c r="H135" s="308" t="s">
        <v>1686</v>
      </c>
      <c r="I135" s="308" t="s">
        <v>1648</v>
      </c>
      <c r="J135" s="308">
        <v>50</v>
      </c>
      <c r="K135" s="356"/>
    </row>
    <row r="136" spans="2:11" s="1" customFormat="1" ht="15" customHeight="1">
      <c r="B136" s="353"/>
      <c r="C136" s="308" t="s">
        <v>1673</v>
      </c>
      <c r="D136" s="308"/>
      <c r="E136" s="308"/>
      <c r="F136" s="331" t="s">
        <v>1652</v>
      </c>
      <c r="G136" s="308"/>
      <c r="H136" s="308" t="s">
        <v>1686</v>
      </c>
      <c r="I136" s="308" t="s">
        <v>1648</v>
      </c>
      <c r="J136" s="308">
        <v>50</v>
      </c>
      <c r="K136" s="356"/>
    </row>
    <row r="137" spans="2:11" s="1" customFormat="1" ht="15" customHeight="1">
      <c r="B137" s="353"/>
      <c r="C137" s="308" t="s">
        <v>1674</v>
      </c>
      <c r="D137" s="308"/>
      <c r="E137" s="308"/>
      <c r="F137" s="331" t="s">
        <v>1652</v>
      </c>
      <c r="G137" s="308"/>
      <c r="H137" s="308" t="s">
        <v>1699</v>
      </c>
      <c r="I137" s="308" t="s">
        <v>1648</v>
      </c>
      <c r="J137" s="308">
        <v>255</v>
      </c>
      <c r="K137" s="356"/>
    </row>
    <row r="138" spans="2:11" s="1" customFormat="1" ht="15" customHeight="1">
      <c r="B138" s="353"/>
      <c r="C138" s="308" t="s">
        <v>1676</v>
      </c>
      <c r="D138" s="308"/>
      <c r="E138" s="308"/>
      <c r="F138" s="331" t="s">
        <v>1646</v>
      </c>
      <c r="G138" s="308"/>
      <c r="H138" s="308" t="s">
        <v>1700</v>
      </c>
      <c r="I138" s="308" t="s">
        <v>1678</v>
      </c>
      <c r="J138" s="308"/>
      <c r="K138" s="356"/>
    </row>
    <row r="139" spans="2:11" s="1" customFormat="1" ht="15" customHeight="1">
      <c r="B139" s="353"/>
      <c r="C139" s="308" t="s">
        <v>1679</v>
      </c>
      <c r="D139" s="308"/>
      <c r="E139" s="308"/>
      <c r="F139" s="331" t="s">
        <v>1646</v>
      </c>
      <c r="G139" s="308"/>
      <c r="H139" s="308" t="s">
        <v>1701</v>
      </c>
      <c r="I139" s="308" t="s">
        <v>1681</v>
      </c>
      <c r="J139" s="308"/>
      <c r="K139" s="356"/>
    </row>
    <row r="140" spans="2:11" s="1" customFormat="1" ht="15" customHeight="1">
      <c r="B140" s="353"/>
      <c r="C140" s="308" t="s">
        <v>1682</v>
      </c>
      <c r="D140" s="308"/>
      <c r="E140" s="308"/>
      <c r="F140" s="331" t="s">
        <v>1646</v>
      </c>
      <c r="G140" s="308"/>
      <c r="H140" s="308" t="s">
        <v>1682</v>
      </c>
      <c r="I140" s="308" t="s">
        <v>1681</v>
      </c>
      <c r="J140" s="308"/>
      <c r="K140" s="356"/>
    </row>
    <row r="141" spans="2:11" s="1" customFormat="1" ht="15" customHeight="1">
      <c r="B141" s="353"/>
      <c r="C141" s="308" t="s">
        <v>36</v>
      </c>
      <c r="D141" s="308"/>
      <c r="E141" s="308"/>
      <c r="F141" s="331" t="s">
        <v>1646</v>
      </c>
      <c r="G141" s="308"/>
      <c r="H141" s="308" t="s">
        <v>1702</v>
      </c>
      <c r="I141" s="308" t="s">
        <v>1681</v>
      </c>
      <c r="J141" s="308"/>
      <c r="K141" s="356"/>
    </row>
    <row r="142" spans="2:11" s="1" customFormat="1" ht="15" customHeight="1">
      <c r="B142" s="353"/>
      <c r="C142" s="308" t="s">
        <v>1703</v>
      </c>
      <c r="D142" s="308"/>
      <c r="E142" s="308"/>
      <c r="F142" s="331" t="s">
        <v>1646</v>
      </c>
      <c r="G142" s="308"/>
      <c r="H142" s="308" t="s">
        <v>1704</v>
      </c>
      <c r="I142" s="308" t="s">
        <v>1681</v>
      </c>
      <c r="J142" s="308"/>
      <c r="K142" s="356"/>
    </row>
    <row r="143" spans="2:11" s="1" customFormat="1" ht="15" customHeight="1">
      <c r="B143" s="357"/>
      <c r="C143" s="358"/>
      <c r="D143" s="358"/>
      <c r="E143" s="358"/>
      <c r="F143" s="358"/>
      <c r="G143" s="358"/>
      <c r="H143" s="358"/>
      <c r="I143" s="358"/>
      <c r="J143" s="358"/>
      <c r="K143" s="359"/>
    </row>
    <row r="144" spans="2:11" s="1" customFormat="1" ht="18.75" customHeight="1">
      <c r="B144" s="344"/>
      <c r="C144" s="344"/>
      <c r="D144" s="344"/>
      <c r="E144" s="344"/>
      <c r="F144" s="345"/>
      <c r="G144" s="344"/>
      <c r="H144" s="344"/>
      <c r="I144" s="344"/>
      <c r="J144" s="344"/>
      <c r="K144" s="344"/>
    </row>
    <row r="145" spans="2:11" s="1" customFormat="1" ht="18.75" customHeight="1">
      <c r="B145" s="316"/>
      <c r="C145" s="316"/>
      <c r="D145" s="316"/>
      <c r="E145" s="316"/>
      <c r="F145" s="316"/>
      <c r="G145" s="316"/>
      <c r="H145" s="316"/>
      <c r="I145" s="316"/>
      <c r="J145" s="316"/>
      <c r="K145" s="316"/>
    </row>
    <row r="146" spans="2:11" s="1" customFormat="1" ht="7.5" customHeight="1">
      <c r="B146" s="317"/>
      <c r="C146" s="318"/>
      <c r="D146" s="318"/>
      <c r="E146" s="318"/>
      <c r="F146" s="318"/>
      <c r="G146" s="318"/>
      <c r="H146" s="318"/>
      <c r="I146" s="318"/>
      <c r="J146" s="318"/>
      <c r="K146" s="319"/>
    </row>
    <row r="147" spans="2:11" s="1" customFormat="1" ht="45" customHeight="1">
      <c r="B147" s="320"/>
      <c r="C147" s="321" t="s">
        <v>1705</v>
      </c>
      <c r="D147" s="321"/>
      <c r="E147" s="321"/>
      <c r="F147" s="321"/>
      <c r="G147" s="321"/>
      <c r="H147" s="321"/>
      <c r="I147" s="321"/>
      <c r="J147" s="321"/>
      <c r="K147" s="322"/>
    </row>
    <row r="148" spans="2:11" s="1" customFormat="1" ht="17.25" customHeight="1">
      <c r="B148" s="320"/>
      <c r="C148" s="323" t="s">
        <v>1640</v>
      </c>
      <c r="D148" s="323"/>
      <c r="E148" s="323"/>
      <c r="F148" s="323" t="s">
        <v>1641</v>
      </c>
      <c r="G148" s="324"/>
      <c r="H148" s="323" t="s">
        <v>52</v>
      </c>
      <c r="I148" s="323" t="s">
        <v>55</v>
      </c>
      <c r="J148" s="323" t="s">
        <v>1642</v>
      </c>
      <c r="K148" s="322"/>
    </row>
    <row r="149" spans="2:11" s="1" customFormat="1" ht="17.25" customHeight="1">
      <c r="B149" s="320"/>
      <c r="C149" s="325" t="s">
        <v>1643</v>
      </c>
      <c r="D149" s="325"/>
      <c r="E149" s="325"/>
      <c r="F149" s="326" t="s">
        <v>1644</v>
      </c>
      <c r="G149" s="327"/>
      <c r="H149" s="325"/>
      <c r="I149" s="325"/>
      <c r="J149" s="325" t="s">
        <v>1645</v>
      </c>
      <c r="K149" s="322"/>
    </row>
    <row r="150" spans="2:11" s="1" customFormat="1" ht="5.25" customHeight="1">
      <c r="B150" s="333"/>
      <c r="C150" s="328"/>
      <c r="D150" s="328"/>
      <c r="E150" s="328"/>
      <c r="F150" s="328"/>
      <c r="G150" s="329"/>
      <c r="H150" s="328"/>
      <c r="I150" s="328"/>
      <c r="J150" s="328"/>
      <c r="K150" s="356"/>
    </row>
    <row r="151" spans="2:11" s="1" customFormat="1" ht="15" customHeight="1">
      <c r="B151" s="333"/>
      <c r="C151" s="360" t="s">
        <v>1649</v>
      </c>
      <c r="D151" s="308"/>
      <c r="E151" s="308"/>
      <c r="F151" s="361" t="s">
        <v>1646</v>
      </c>
      <c r="G151" s="308"/>
      <c r="H151" s="360" t="s">
        <v>1686</v>
      </c>
      <c r="I151" s="360" t="s">
        <v>1648</v>
      </c>
      <c r="J151" s="360">
        <v>120</v>
      </c>
      <c r="K151" s="356"/>
    </row>
    <row r="152" spans="2:11" s="1" customFormat="1" ht="15" customHeight="1">
      <c r="B152" s="333"/>
      <c r="C152" s="360" t="s">
        <v>1695</v>
      </c>
      <c r="D152" s="308"/>
      <c r="E152" s="308"/>
      <c r="F152" s="361" t="s">
        <v>1646</v>
      </c>
      <c r="G152" s="308"/>
      <c r="H152" s="360" t="s">
        <v>1706</v>
      </c>
      <c r="I152" s="360" t="s">
        <v>1648</v>
      </c>
      <c r="J152" s="360" t="s">
        <v>1697</v>
      </c>
      <c r="K152" s="356"/>
    </row>
    <row r="153" spans="2:11" s="1" customFormat="1" ht="15" customHeight="1">
      <c r="B153" s="333"/>
      <c r="C153" s="360" t="s">
        <v>81</v>
      </c>
      <c r="D153" s="308"/>
      <c r="E153" s="308"/>
      <c r="F153" s="361" t="s">
        <v>1646</v>
      </c>
      <c r="G153" s="308"/>
      <c r="H153" s="360" t="s">
        <v>1707</v>
      </c>
      <c r="I153" s="360" t="s">
        <v>1648</v>
      </c>
      <c r="J153" s="360" t="s">
        <v>1697</v>
      </c>
      <c r="K153" s="356"/>
    </row>
    <row r="154" spans="2:11" s="1" customFormat="1" ht="15" customHeight="1">
      <c r="B154" s="333"/>
      <c r="C154" s="360" t="s">
        <v>1651</v>
      </c>
      <c r="D154" s="308"/>
      <c r="E154" s="308"/>
      <c r="F154" s="361" t="s">
        <v>1652</v>
      </c>
      <c r="G154" s="308"/>
      <c r="H154" s="360" t="s">
        <v>1686</v>
      </c>
      <c r="I154" s="360" t="s">
        <v>1648</v>
      </c>
      <c r="J154" s="360">
        <v>50</v>
      </c>
      <c r="K154" s="356"/>
    </row>
    <row r="155" spans="2:11" s="1" customFormat="1" ht="15" customHeight="1">
      <c r="B155" s="333"/>
      <c r="C155" s="360" t="s">
        <v>1654</v>
      </c>
      <c r="D155" s="308"/>
      <c r="E155" s="308"/>
      <c r="F155" s="361" t="s">
        <v>1646</v>
      </c>
      <c r="G155" s="308"/>
      <c r="H155" s="360" t="s">
        <v>1686</v>
      </c>
      <c r="I155" s="360" t="s">
        <v>1656</v>
      </c>
      <c r="J155" s="360"/>
      <c r="K155" s="356"/>
    </row>
    <row r="156" spans="2:11" s="1" customFormat="1" ht="15" customHeight="1">
      <c r="B156" s="333"/>
      <c r="C156" s="360" t="s">
        <v>1665</v>
      </c>
      <c r="D156" s="308"/>
      <c r="E156" s="308"/>
      <c r="F156" s="361" t="s">
        <v>1652</v>
      </c>
      <c r="G156" s="308"/>
      <c r="H156" s="360" t="s">
        <v>1686</v>
      </c>
      <c r="I156" s="360" t="s">
        <v>1648</v>
      </c>
      <c r="J156" s="360">
        <v>50</v>
      </c>
      <c r="K156" s="356"/>
    </row>
    <row r="157" spans="2:11" s="1" customFormat="1" ht="15" customHeight="1">
      <c r="B157" s="333"/>
      <c r="C157" s="360" t="s">
        <v>1673</v>
      </c>
      <c r="D157" s="308"/>
      <c r="E157" s="308"/>
      <c r="F157" s="361" t="s">
        <v>1652</v>
      </c>
      <c r="G157" s="308"/>
      <c r="H157" s="360" t="s">
        <v>1686</v>
      </c>
      <c r="I157" s="360" t="s">
        <v>1648</v>
      </c>
      <c r="J157" s="360">
        <v>50</v>
      </c>
      <c r="K157" s="356"/>
    </row>
    <row r="158" spans="2:11" s="1" customFormat="1" ht="15" customHeight="1">
      <c r="B158" s="333"/>
      <c r="C158" s="360" t="s">
        <v>1671</v>
      </c>
      <c r="D158" s="308"/>
      <c r="E158" s="308"/>
      <c r="F158" s="361" t="s">
        <v>1652</v>
      </c>
      <c r="G158" s="308"/>
      <c r="H158" s="360" t="s">
        <v>1686</v>
      </c>
      <c r="I158" s="360" t="s">
        <v>1648</v>
      </c>
      <c r="J158" s="360">
        <v>50</v>
      </c>
      <c r="K158" s="356"/>
    </row>
    <row r="159" spans="2:11" s="1" customFormat="1" ht="15" customHeight="1">
      <c r="B159" s="333"/>
      <c r="C159" s="360" t="s">
        <v>98</v>
      </c>
      <c r="D159" s="308"/>
      <c r="E159" s="308"/>
      <c r="F159" s="361" t="s">
        <v>1646</v>
      </c>
      <c r="G159" s="308"/>
      <c r="H159" s="360" t="s">
        <v>1708</v>
      </c>
      <c r="I159" s="360" t="s">
        <v>1648</v>
      </c>
      <c r="J159" s="360" t="s">
        <v>1709</v>
      </c>
      <c r="K159" s="356"/>
    </row>
    <row r="160" spans="2:11" s="1" customFormat="1" ht="15" customHeight="1">
      <c r="B160" s="333"/>
      <c r="C160" s="360" t="s">
        <v>1710</v>
      </c>
      <c r="D160" s="308"/>
      <c r="E160" s="308"/>
      <c r="F160" s="361" t="s">
        <v>1646</v>
      </c>
      <c r="G160" s="308"/>
      <c r="H160" s="360" t="s">
        <v>1711</v>
      </c>
      <c r="I160" s="360" t="s">
        <v>1681</v>
      </c>
      <c r="J160" s="360"/>
      <c r="K160" s="356"/>
    </row>
    <row r="161" spans="2:11" s="1" customFormat="1" ht="15" customHeight="1">
      <c r="B161" s="362"/>
      <c r="C161" s="342"/>
      <c r="D161" s="342"/>
      <c r="E161" s="342"/>
      <c r="F161" s="342"/>
      <c r="G161" s="342"/>
      <c r="H161" s="342"/>
      <c r="I161" s="342"/>
      <c r="J161" s="342"/>
      <c r="K161" s="363"/>
    </row>
    <row r="162" spans="2:11" s="1" customFormat="1" ht="18.75" customHeight="1">
      <c r="B162" s="344"/>
      <c r="C162" s="354"/>
      <c r="D162" s="354"/>
      <c r="E162" s="354"/>
      <c r="F162" s="364"/>
      <c r="G162" s="354"/>
      <c r="H162" s="354"/>
      <c r="I162" s="354"/>
      <c r="J162" s="354"/>
      <c r="K162" s="344"/>
    </row>
    <row r="163" spans="2:11" s="1" customFormat="1" ht="18.75" customHeight="1">
      <c r="B163" s="316"/>
      <c r="C163" s="316"/>
      <c r="D163" s="316"/>
      <c r="E163" s="316"/>
      <c r="F163" s="316"/>
      <c r="G163" s="316"/>
      <c r="H163" s="316"/>
      <c r="I163" s="316"/>
      <c r="J163" s="316"/>
      <c r="K163" s="316"/>
    </row>
    <row r="164" spans="2:11" s="1" customFormat="1" ht="7.5" customHeight="1">
      <c r="B164" s="295"/>
      <c r="C164" s="296"/>
      <c r="D164" s="296"/>
      <c r="E164" s="296"/>
      <c r="F164" s="296"/>
      <c r="G164" s="296"/>
      <c r="H164" s="296"/>
      <c r="I164" s="296"/>
      <c r="J164" s="296"/>
      <c r="K164" s="297"/>
    </row>
    <row r="165" spans="2:11" s="1" customFormat="1" ht="45" customHeight="1">
      <c r="B165" s="298"/>
      <c r="C165" s="299" t="s">
        <v>1712</v>
      </c>
      <c r="D165" s="299"/>
      <c r="E165" s="299"/>
      <c r="F165" s="299"/>
      <c r="G165" s="299"/>
      <c r="H165" s="299"/>
      <c r="I165" s="299"/>
      <c r="J165" s="299"/>
      <c r="K165" s="300"/>
    </row>
    <row r="166" spans="2:11" s="1" customFormat="1" ht="17.25" customHeight="1">
      <c r="B166" s="298"/>
      <c r="C166" s="323" t="s">
        <v>1640</v>
      </c>
      <c r="D166" s="323"/>
      <c r="E166" s="323"/>
      <c r="F166" s="323" t="s">
        <v>1641</v>
      </c>
      <c r="G166" s="365"/>
      <c r="H166" s="366" t="s">
        <v>52</v>
      </c>
      <c r="I166" s="366" t="s">
        <v>55</v>
      </c>
      <c r="J166" s="323" t="s">
        <v>1642</v>
      </c>
      <c r="K166" s="300"/>
    </row>
    <row r="167" spans="2:11" s="1" customFormat="1" ht="17.25" customHeight="1">
      <c r="B167" s="301"/>
      <c r="C167" s="325" t="s">
        <v>1643</v>
      </c>
      <c r="D167" s="325"/>
      <c r="E167" s="325"/>
      <c r="F167" s="326" t="s">
        <v>1644</v>
      </c>
      <c r="G167" s="367"/>
      <c r="H167" s="368"/>
      <c r="I167" s="368"/>
      <c r="J167" s="325" t="s">
        <v>1645</v>
      </c>
      <c r="K167" s="303"/>
    </row>
    <row r="168" spans="2:11" s="1" customFormat="1" ht="5.25" customHeight="1">
      <c r="B168" s="333"/>
      <c r="C168" s="328"/>
      <c r="D168" s="328"/>
      <c r="E168" s="328"/>
      <c r="F168" s="328"/>
      <c r="G168" s="329"/>
      <c r="H168" s="328"/>
      <c r="I168" s="328"/>
      <c r="J168" s="328"/>
      <c r="K168" s="356"/>
    </row>
    <row r="169" spans="2:11" s="1" customFormat="1" ht="15" customHeight="1">
      <c r="B169" s="333"/>
      <c r="C169" s="308" t="s">
        <v>1649</v>
      </c>
      <c r="D169" s="308"/>
      <c r="E169" s="308"/>
      <c r="F169" s="331" t="s">
        <v>1646</v>
      </c>
      <c r="G169" s="308"/>
      <c r="H169" s="308" t="s">
        <v>1686</v>
      </c>
      <c r="I169" s="308" t="s">
        <v>1648</v>
      </c>
      <c r="J169" s="308">
        <v>120</v>
      </c>
      <c r="K169" s="356"/>
    </row>
    <row r="170" spans="2:11" s="1" customFormat="1" ht="15" customHeight="1">
      <c r="B170" s="333"/>
      <c r="C170" s="308" t="s">
        <v>1695</v>
      </c>
      <c r="D170" s="308"/>
      <c r="E170" s="308"/>
      <c r="F170" s="331" t="s">
        <v>1646</v>
      </c>
      <c r="G170" s="308"/>
      <c r="H170" s="308" t="s">
        <v>1696</v>
      </c>
      <c r="I170" s="308" t="s">
        <v>1648</v>
      </c>
      <c r="J170" s="308" t="s">
        <v>1697</v>
      </c>
      <c r="K170" s="356"/>
    </row>
    <row r="171" spans="2:11" s="1" customFormat="1" ht="15" customHeight="1">
      <c r="B171" s="333"/>
      <c r="C171" s="308" t="s">
        <v>81</v>
      </c>
      <c r="D171" s="308"/>
      <c r="E171" s="308"/>
      <c r="F171" s="331" t="s">
        <v>1646</v>
      </c>
      <c r="G171" s="308"/>
      <c r="H171" s="308" t="s">
        <v>1713</v>
      </c>
      <c r="I171" s="308" t="s">
        <v>1648</v>
      </c>
      <c r="J171" s="308" t="s">
        <v>1697</v>
      </c>
      <c r="K171" s="356"/>
    </row>
    <row r="172" spans="2:11" s="1" customFormat="1" ht="15" customHeight="1">
      <c r="B172" s="333"/>
      <c r="C172" s="308" t="s">
        <v>1651</v>
      </c>
      <c r="D172" s="308"/>
      <c r="E172" s="308"/>
      <c r="F172" s="331" t="s">
        <v>1652</v>
      </c>
      <c r="G172" s="308"/>
      <c r="H172" s="308" t="s">
        <v>1713</v>
      </c>
      <c r="I172" s="308" t="s">
        <v>1648</v>
      </c>
      <c r="J172" s="308">
        <v>50</v>
      </c>
      <c r="K172" s="356"/>
    </row>
    <row r="173" spans="2:11" s="1" customFormat="1" ht="15" customHeight="1">
      <c r="B173" s="333"/>
      <c r="C173" s="308" t="s">
        <v>1654</v>
      </c>
      <c r="D173" s="308"/>
      <c r="E173" s="308"/>
      <c r="F173" s="331" t="s">
        <v>1646</v>
      </c>
      <c r="G173" s="308"/>
      <c r="H173" s="308" t="s">
        <v>1713</v>
      </c>
      <c r="I173" s="308" t="s">
        <v>1656</v>
      </c>
      <c r="J173" s="308"/>
      <c r="K173" s="356"/>
    </row>
    <row r="174" spans="2:11" s="1" customFormat="1" ht="15" customHeight="1">
      <c r="B174" s="333"/>
      <c r="C174" s="308" t="s">
        <v>1665</v>
      </c>
      <c r="D174" s="308"/>
      <c r="E174" s="308"/>
      <c r="F174" s="331" t="s">
        <v>1652</v>
      </c>
      <c r="G174" s="308"/>
      <c r="H174" s="308" t="s">
        <v>1713</v>
      </c>
      <c r="I174" s="308" t="s">
        <v>1648</v>
      </c>
      <c r="J174" s="308">
        <v>50</v>
      </c>
      <c r="K174" s="356"/>
    </row>
    <row r="175" spans="2:11" s="1" customFormat="1" ht="15" customHeight="1">
      <c r="B175" s="333"/>
      <c r="C175" s="308" t="s">
        <v>1673</v>
      </c>
      <c r="D175" s="308"/>
      <c r="E175" s="308"/>
      <c r="F175" s="331" t="s">
        <v>1652</v>
      </c>
      <c r="G175" s="308"/>
      <c r="H175" s="308" t="s">
        <v>1713</v>
      </c>
      <c r="I175" s="308" t="s">
        <v>1648</v>
      </c>
      <c r="J175" s="308">
        <v>50</v>
      </c>
      <c r="K175" s="356"/>
    </row>
    <row r="176" spans="2:11" s="1" customFormat="1" ht="15" customHeight="1">
      <c r="B176" s="333"/>
      <c r="C176" s="308" t="s">
        <v>1671</v>
      </c>
      <c r="D176" s="308"/>
      <c r="E176" s="308"/>
      <c r="F176" s="331" t="s">
        <v>1652</v>
      </c>
      <c r="G176" s="308"/>
      <c r="H176" s="308" t="s">
        <v>1713</v>
      </c>
      <c r="I176" s="308" t="s">
        <v>1648</v>
      </c>
      <c r="J176" s="308">
        <v>50</v>
      </c>
      <c r="K176" s="356"/>
    </row>
    <row r="177" spans="2:11" s="1" customFormat="1" ht="15" customHeight="1">
      <c r="B177" s="333"/>
      <c r="C177" s="308" t="s">
        <v>107</v>
      </c>
      <c r="D177" s="308"/>
      <c r="E177" s="308"/>
      <c r="F177" s="331" t="s">
        <v>1646</v>
      </c>
      <c r="G177" s="308"/>
      <c r="H177" s="308" t="s">
        <v>1714</v>
      </c>
      <c r="I177" s="308" t="s">
        <v>1715</v>
      </c>
      <c r="J177" s="308"/>
      <c r="K177" s="356"/>
    </row>
    <row r="178" spans="2:11" s="1" customFormat="1" ht="15" customHeight="1">
      <c r="B178" s="333"/>
      <c r="C178" s="308" t="s">
        <v>55</v>
      </c>
      <c r="D178" s="308"/>
      <c r="E178" s="308"/>
      <c r="F178" s="331" t="s">
        <v>1646</v>
      </c>
      <c r="G178" s="308"/>
      <c r="H178" s="308" t="s">
        <v>1716</v>
      </c>
      <c r="I178" s="308" t="s">
        <v>1717</v>
      </c>
      <c r="J178" s="308">
        <v>1</v>
      </c>
      <c r="K178" s="356"/>
    </row>
    <row r="179" spans="2:11" s="1" customFormat="1" ht="15" customHeight="1">
      <c r="B179" s="333"/>
      <c r="C179" s="308" t="s">
        <v>51</v>
      </c>
      <c r="D179" s="308"/>
      <c r="E179" s="308"/>
      <c r="F179" s="331" t="s">
        <v>1646</v>
      </c>
      <c r="G179" s="308"/>
      <c r="H179" s="308" t="s">
        <v>1718</v>
      </c>
      <c r="I179" s="308" t="s">
        <v>1648</v>
      </c>
      <c r="J179" s="308">
        <v>20</v>
      </c>
      <c r="K179" s="356"/>
    </row>
    <row r="180" spans="2:11" s="1" customFormat="1" ht="15" customHeight="1">
      <c r="B180" s="333"/>
      <c r="C180" s="308" t="s">
        <v>52</v>
      </c>
      <c r="D180" s="308"/>
      <c r="E180" s="308"/>
      <c r="F180" s="331" t="s">
        <v>1646</v>
      </c>
      <c r="G180" s="308"/>
      <c r="H180" s="308" t="s">
        <v>1719</v>
      </c>
      <c r="I180" s="308" t="s">
        <v>1648</v>
      </c>
      <c r="J180" s="308">
        <v>255</v>
      </c>
      <c r="K180" s="356"/>
    </row>
    <row r="181" spans="2:11" s="1" customFormat="1" ht="15" customHeight="1">
      <c r="B181" s="333"/>
      <c r="C181" s="308" t="s">
        <v>108</v>
      </c>
      <c r="D181" s="308"/>
      <c r="E181" s="308"/>
      <c r="F181" s="331" t="s">
        <v>1646</v>
      </c>
      <c r="G181" s="308"/>
      <c r="H181" s="308" t="s">
        <v>1610</v>
      </c>
      <c r="I181" s="308" t="s">
        <v>1648</v>
      </c>
      <c r="J181" s="308">
        <v>10</v>
      </c>
      <c r="K181" s="356"/>
    </row>
    <row r="182" spans="2:11" s="1" customFormat="1" ht="15" customHeight="1">
      <c r="B182" s="333"/>
      <c r="C182" s="308" t="s">
        <v>109</v>
      </c>
      <c r="D182" s="308"/>
      <c r="E182" s="308"/>
      <c r="F182" s="331" t="s">
        <v>1646</v>
      </c>
      <c r="G182" s="308"/>
      <c r="H182" s="308" t="s">
        <v>1720</v>
      </c>
      <c r="I182" s="308" t="s">
        <v>1681</v>
      </c>
      <c r="J182" s="308"/>
      <c r="K182" s="356"/>
    </row>
    <row r="183" spans="2:11" s="1" customFormat="1" ht="15" customHeight="1">
      <c r="B183" s="333"/>
      <c r="C183" s="308" t="s">
        <v>1721</v>
      </c>
      <c r="D183" s="308"/>
      <c r="E183" s="308"/>
      <c r="F183" s="331" t="s">
        <v>1646</v>
      </c>
      <c r="G183" s="308"/>
      <c r="H183" s="308" t="s">
        <v>1722</v>
      </c>
      <c r="I183" s="308" t="s">
        <v>1681</v>
      </c>
      <c r="J183" s="308"/>
      <c r="K183" s="356"/>
    </row>
    <row r="184" spans="2:11" s="1" customFormat="1" ht="15" customHeight="1">
      <c r="B184" s="333"/>
      <c r="C184" s="308" t="s">
        <v>1710</v>
      </c>
      <c r="D184" s="308"/>
      <c r="E184" s="308"/>
      <c r="F184" s="331" t="s">
        <v>1646</v>
      </c>
      <c r="G184" s="308"/>
      <c r="H184" s="308" t="s">
        <v>1723</v>
      </c>
      <c r="I184" s="308" t="s">
        <v>1681</v>
      </c>
      <c r="J184" s="308"/>
      <c r="K184" s="356"/>
    </row>
    <row r="185" spans="2:11" s="1" customFormat="1" ht="15" customHeight="1">
      <c r="B185" s="333"/>
      <c r="C185" s="308" t="s">
        <v>111</v>
      </c>
      <c r="D185" s="308"/>
      <c r="E185" s="308"/>
      <c r="F185" s="331" t="s">
        <v>1652</v>
      </c>
      <c r="G185" s="308"/>
      <c r="H185" s="308" t="s">
        <v>1724</v>
      </c>
      <c r="I185" s="308" t="s">
        <v>1648</v>
      </c>
      <c r="J185" s="308">
        <v>50</v>
      </c>
      <c r="K185" s="356"/>
    </row>
    <row r="186" spans="2:11" s="1" customFormat="1" ht="15" customHeight="1">
      <c r="B186" s="333"/>
      <c r="C186" s="308" t="s">
        <v>1725</v>
      </c>
      <c r="D186" s="308"/>
      <c r="E186" s="308"/>
      <c r="F186" s="331" t="s">
        <v>1652</v>
      </c>
      <c r="G186" s="308"/>
      <c r="H186" s="308" t="s">
        <v>1726</v>
      </c>
      <c r="I186" s="308" t="s">
        <v>1727</v>
      </c>
      <c r="J186" s="308"/>
      <c r="K186" s="356"/>
    </row>
    <row r="187" spans="2:11" s="1" customFormat="1" ht="15" customHeight="1">
      <c r="B187" s="333"/>
      <c r="C187" s="308" t="s">
        <v>1728</v>
      </c>
      <c r="D187" s="308"/>
      <c r="E187" s="308"/>
      <c r="F187" s="331" t="s">
        <v>1652</v>
      </c>
      <c r="G187" s="308"/>
      <c r="H187" s="308" t="s">
        <v>1729</v>
      </c>
      <c r="I187" s="308" t="s">
        <v>1727</v>
      </c>
      <c r="J187" s="308"/>
      <c r="K187" s="356"/>
    </row>
    <row r="188" spans="2:11" s="1" customFormat="1" ht="15" customHeight="1">
      <c r="B188" s="333"/>
      <c r="C188" s="308" t="s">
        <v>1730</v>
      </c>
      <c r="D188" s="308"/>
      <c r="E188" s="308"/>
      <c r="F188" s="331" t="s">
        <v>1652</v>
      </c>
      <c r="G188" s="308"/>
      <c r="H188" s="308" t="s">
        <v>1731</v>
      </c>
      <c r="I188" s="308" t="s">
        <v>1727</v>
      </c>
      <c r="J188" s="308"/>
      <c r="K188" s="356"/>
    </row>
    <row r="189" spans="2:11" s="1" customFormat="1" ht="15" customHeight="1">
      <c r="B189" s="333"/>
      <c r="C189" s="369" t="s">
        <v>1732</v>
      </c>
      <c r="D189" s="308"/>
      <c r="E189" s="308"/>
      <c r="F189" s="331" t="s">
        <v>1652</v>
      </c>
      <c r="G189" s="308"/>
      <c r="H189" s="308" t="s">
        <v>1733</v>
      </c>
      <c r="I189" s="308" t="s">
        <v>1734</v>
      </c>
      <c r="J189" s="370" t="s">
        <v>1735</v>
      </c>
      <c r="K189" s="356"/>
    </row>
    <row r="190" spans="2:11" s="1" customFormat="1" ht="15" customHeight="1">
      <c r="B190" s="333"/>
      <c r="C190" s="369" t="s">
        <v>40</v>
      </c>
      <c r="D190" s="308"/>
      <c r="E190" s="308"/>
      <c r="F190" s="331" t="s">
        <v>1646</v>
      </c>
      <c r="G190" s="308"/>
      <c r="H190" s="305" t="s">
        <v>1736</v>
      </c>
      <c r="I190" s="308" t="s">
        <v>1737</v>
      </c>
      <c r="J190" s="308"/>
      <c r="K190" s="356"/>
    </row>
    <row r="191" spans="2:11" s="1" customFormat="1" ht="15" customHeight="1">
      <c r="B191" s="333"/>
      <c r="C191" s="369" t="s">
        <v>1738</v>
      </c>
      <c r="D191" s="308"/>
      <c r="E191" s="308"/>
      <c r="F191" s="331" t="s">
        <v>1646</v>
      </c>
      <c r="G191" s="308"/>
      <c r="H191" s="308" t="s">
        <v>1739</v>
      </c>
      <c r="I191" s="308" t="s">
        <v>1681</v>
      </c>
      <c r="J191" s="308"/>
      <c r="K191" s="356"/>
    </row>
    <row r="192" spans="2:11" s="1" customFormat="1" ht="15" customHeight="1">
      <c r="B192" s="333"/>
      <c r="C192" s="369" t="s">
        <v>1740</v>
      </c>
      <c r="D192" s="308"/>
      <c r="E192" s="308"/>
      <c r="F192" s="331" t="s">
        <v>1646</v>
      </c>
      <c r="G192" s="308"/>
      <c r="H192" s="308" t="s">
        <v>1741</v>
      </c>
      <c r="I192" s="308" t="s">
        <v>1681</v>
      </c>
      <c r="J192" s="308"/>
      <c r="K192" s="356"/>
    </row>
    <row r="193" spans="2:11" s="1" customFormat="1" ht="15" customHeight="1">
      <c r="B193" s="333"/>
      <c r="C193" s="369" t="s">
        <v>1742</v>
      </c>
      <c r="D193" s="308"/>
      <c r="E193" s="308"/>
      <c r="F193" s="331" t="s">
        <v>1652</v>
      </c>
      <c r="G193" s="308"/>
      <c r="H193" s="308" t="s">
        <v>1743</v>
      </c>
      <c r="I193" s="308" t="s">
        <v>1681</v>
      </c>
      <c r="J193" s="308"/>
      <c r="K193" s="356"/>
    </row>
    <row r="194" spans="2:11" s="1" customFormat="1" ht="15" customHeight="1">
      <c r="B194" s="362"/>
      <c r="C194" s="371"/>
      <c r="D194" s="342"/>
      <c r="E194" s="342"/>
      <c r="F194" s="342"/>
      <c r="G194" s="342"/>
      <c r="H194" s="342"/>
      <c r="I194" s="342"/>
      <c r="J194" s="342"/>
      <c r="K194" s="363"/>
    </row>
    <row r="195" spans="2:11" s="1" customFormat="1" ht="18.75" customHeight="1">
      <c r="B195" s="344"/>
      <c r="C195" s="354"/>
      <c r="D195" s="354"/>
      <c r="E195" s="354"/>
      <c r="F195" s="364"/>
      <c r="G195" s="354"/>
      <c r="H195" s="354"/>
      <c r="I195" s="354"/>
      <c r="J195" s="354"/>
      <c r="K195" s="344"/>
    </row>
    <row r="196" spans="2:11" s="1" customFormat="1" ht="18.75" customHeight="1">
      <c r="B196" s="344"/>
      <c r="C196" s="354"/>
      <c r="D196" s="354"/>
      <c r="E196" s="354"/>
      <c r="F196" s="364"/>
      <c r="G196" s="354"/>
      <c r="H196" s="354"/>
      <c r="I196" s="354"/>
      <c r="J196" s="354"/>
      <c r="K196" s="344"/>
    </row>
    <row r="197" spans="2:11" s="1" customFormat="1" ht="18.75" customHeight="1">
      <c r="B197" s="316"/>
      <c r="C197" s="316"/>
      <c r="D197" s="316"/>
      <c r="E197" s="316"/>
      <c r="F197" s="316"/>
      <c r="G197" s="316"/>
      <c r="H197" s="316"/>
      <c r="I197" s="316"/>
      <c r="J197" s="316"/>
      <c r="K197" s="316"/>
    </row>
    <row r="198" spans="2:11" s="1" customFormat="1" ht="13.5">
      <c r="B198" s="295"/>
      <c r="C198" s="296"/>
      <c r="D198" s="296"/>
      <c r="E198" s="296"/>
      <c r="F198" s="296"/>
      <c r="G198" s="296"/>
      <c r="H198" s="296"/>
      <c r="I198" s="296"/>
      <c r="J198" s="296"/>
      <c r="K198" s="297"/>
    </row>
    <row r="199" spans="2:11" s="1" customFormat="1" ht="21">
      <c r="B199" s="298"/>
      <c r="C199" s="299" t="s">
        <v>1744</v>
      </c>
      <c r="D199" s="299"/>
      <c r="E199" s="299"/>
      <c r="F199" s="299"/>
      <c r="G199" s="299"/>
      <c r="H199" s="299"/>
      <c r="I199" s="299"/>
      <c r="J199" s="299"/>
      <c r="K199" s="300"/>
    </row>
    <row r="200" spans="2:11" s="1" customFormat="1" ht="25.5" customHeight="1">
      <c r="B200" s="298"/>
      <c r="C200" s="372" t="s">
        <v>1745</v>
      </c>
      <c r="D200" s="372"/>
      <c r="E200" s="372"/>
      <c r="F200" s="372" t="s">
        <v>1746</v>
      </c>
      <c r="G200" s="373"/>
      <c r="H200" s="372" t="s">
        <v>1747</v>
      </c>
      <c r="I200" s="372"/>
      <c r="J200" s="372"/>
      <c r="K200" s="300"/>
    </row>
    <row r="201" spans="2:11" s="1" customFormat="1" ht="5.25" customHeight="1">
      <c r="B201" s="333"/>
      <c r="C201" s="328"/>
      <c r="D201" s="328"/>
      <c r="E201" s="328"/>
      <c r="F201" s="328"/>
      <c r="G201" s="354"/>
      <c r="H201" s="328"/>
      <c r="I201" s="328"/>
      <c r="J201" s="328"/>
      <c r="K201" s="356"/>
    </row>
    <row r="202" spans="2:11" s="1" customFormat="1" ht="15" customHeight="1">
      <c r="B202" s="333"/>
      <c r="C202" s="308" t="s">
        <v>1737</v>
      </c>
      <c r="D202" s="308"/>
      <c r="E202" s="308"/>
      <c r="F202" s="331" t="s">
        <v>41</v>
      </c>
      <c r="G202" s="308"/>
      <c r="H202" s="308" t="s">
        <v>1748</v>
      </c>
      <c r="I202" s="308"/>
      <c r="J202" s="308"/>
      <c r="K202" s="356"/>
    </row>
    <row r="203" spans="2:11" s="1" customFormat="1" ht="15" customHeight="1">
      <c r="B203" s="333"/>
      <c r="C203" s="308"/>
      <c r="D203" s="308"/>
      <c r="E203" s="308"/>
      <c r="F203" s="331" t="s">
        <v>42</v>
      </c>
      <c r="G203" s="308"/>
      <c r="H203" s="308" t="s">
        <v>1749</v>
      </c>
      <c r="I203" s="308"/>
      <c r="J203" s="308"/>
      <c r="K203" s="356"/>
    </row>
    <row r="204" spans="2:11" s="1" customFormat="1" ht="15" customHeight="1">
      <c r="B204" s="333"/>
      <c r="C204" s="308"/>
      <c r="D204" s="308"/>
      <c r="E204" s="308"/>
      <c r="F204" s="331" t="s">
        <v>45</v>
      </c>
      <c r="G204" s="308"/>
      <c r="H204" s="308" t="s">
        <v>1750</v>
      </c>
      <c r="I204" s="308"/>
      <c r="J204" s="308"/>
      <c r="K204" s="356"/>
    </row>
    <row r="205" spans="2:11" s="1" customFormat="1" ht="15" customHeight="1">
      <c r="B205" s="333"/>
      <c r="C205" s="308"/>
      <c r="D205" s="308"/>
      <c r="E205" s="308"/>
      <c r="F205" s="331" t="s">
        <v>43</v>
      </c>
      <c r="G205" s="308"/>
      <c r="H205" s="308" t="s">
        <v>1751</v>
      </c>
      <c r="I205" s="308"/>
      <c r="J205" s="308"/>
      <c r="K205" s="356"/>
    </row>
    <row r="206" spans="2:11" s="1" customFormat="1" ht="15" customHeight="1">
      <c r="B206" s="333"/>
      <c r="C206" s="308"/>
      <c r="D206" s="308"/>
      <c r="E206" s="308"/>
      <c r="F206" s="331" t="s">
        <v>44</v>
      </c>
      <c r="G206" s="308"/>
      <c r="H206" s="308" t="s">
        <v>1752</v>
      </c>
      <c r="I206" s="308"/>
      <c r="J206" s="308"/>
      <c r="K206" s="356"/>
    </row>
    <row r="207" spans="2:11" s="1" customFormat="1" ht="15" customHeight="1">
      <c r="B207" s="333"/>
      <c r="C207" s="308"/>
      <c r="D207" s="308"/>
      <c r="E207" s="308"/>
      <c r="F207" s="331"/>
      <c r="G207" s="308"/>
      <c r="H207" s="308"/>
      <c r="I207" s="308"/>
      <c r="J207" s="308"/>
      <c r="K207" s="356"/>
    </row>
    <row r="208" spans="2:11" s="1" customFormat="1" ht="15" customHeight="1">
      <c r="B208" s="333"/>
      <c r="C208" s="308" t="s">
        <v>1693</v>
      </c>
      <c r="D208" s="308"/>
      <c r="E208" s="308"/>
      <c r="F208" s="331" t="s">
        <v>76</v>
      </c>
      <c r="G208" s="308"/>
      <c r="H208" s="308" t="s">
        <v>1753</v>
      </c>
      <c r="I208" s="308"/>
      <c r="J208" s="308"/>
      <c r="K208" s="356"/>
    </row>
    <row r="209" spans="2:11" s="1" customFormat="1" ht="15" customHeight="1">
      <c r="B209" s="333"/>
      <c r="C209" s="308"/>
      <c r="D209" s="308"/>
      <c r="E209" s="308"/>
      <c r="F209" s="331" t="s">
        <v>1590</v>
      </c>
      <c r="G209" s="308"/>
      <c r="H209" s="308" t="s">
        <v>1591</v>
      </c>
      <c r="I209" s="308"/>
      <c r="J209" s="308"/>
      <c r="K209" s="356"/>
    </row>
    <row r="210" spans="2:11" s="1" customFormat="1" ht="15" customHeight="1">
      <c r="B210" s="333"/>
      <c r="C210" s="308"/>
      <c r="D210" s="308"/>
      <c r="E210" s="308"/>
      <c r="F210" s="331" t="s">
        <v>1588</v>
      </c>
      <c r="G210" s="308"/>
      <c r="H210" s="308" t="s">
        <v>1754</v>
      </c>
      <c r="I210" s="308"/>
      <c r="J210" s="308"/>
      <c r="K210" s="356"/>
    </row>
    <row r="211" spans="2:11" s="1" customFormat="1" ht="15" customHeight="1">
      <c r="B211" s="374"/>
      <c r="C211" s="308"/>
      <c r="D211" s="308"/>
      <c r="E211" s="308"/>
      <c r="F211" s="331" t="s">
        <v>1592</v>
      </c>
      <c r="G211" s="369"/>
      <c r="H211" s="360" t="s">
        <v>75</v>
      </c>
      <c r="I211" s="360"/>
      <c r="J211" s="360"/>
      <c r="K211" s="375"/>
    </row>
    <row r="212" spans="2:11" s="1" customFormat="1" ht="15" customHeight="1">
      <c r="B212" s="374"/>
      <c r="C212" s="308"/>
      <c r="D212" s="308"/>
      <c r="E212" s="308"/>
      <c r="F212" s="331" t="s">
        <v>1593</v>
      </c>
      <c r="G212" s="369"/>
      <c r="H212" s="360" t="s">
        <v>202</v>
      </c>
      <c r="I212" s="360"/>
      <c r="J212" s="360"/>
      <c r="K212" s="375"/>
    </row>
    <row r="213" spans="2:11" s="1" customFormat="1" ht="15" customHeight="1">
      <c r="B213" s="374"/>
      <c r="C213" s="308"/>
      <c r="D213" s="308"/>
      <c r="E213" s="308"/>
      <c r="F213" s="331"/>
      <c r="G213" s="369"/>
      <c r="H213" s="360"/>
      <c r="I213" s="360"/>
      <c r="J213" s="360"/>
      <c r="K213" s="375"/>
    </row>
    <row r="214" spans="2:11" s="1" customFormat="1" ht="15" customHeight="1">
      <c r="B214" s="374"/>
      <c r="C214" s="308" t="s">
        <v>1717</v>
      </c>
      <c r="D214" s="308"/>
      <c r="E214" s="308"/>
      <c r="F214" s="331">
        <v>1</v>
      </c>
      <c r="G214" s="369"/>
      <c r="H214" s="360" t="s">
        <v>1755</v>
      </c>
      <c r="I214" s="360"/>
      <c r="J214" s="360"/>
      <c r="K214" s="375"/>
    </row>
    <row r="215" spans="2:11" s="1" customFormat="1" ht="15" customHeight="1">
      <c r="B215" s="374"/>
      <c r="C215" s="308"/>
      <c r="D215" s="308"/>
      <c r="E215" s="308"/>
      <c r="F215" s="331">
        <v>2</v>
      </c>
      <c r="G215" s="369"/>
      <c r="H215" s="360" t="s">
        <v>1756</v>
      </c>
      <c r="I215" s="360"/>
      <c r="J215" s="360"/>
      <c r="K215" s="375"/>
    </row>
    <row r="216" spans="2:11" s="1" customFormat="1" ht="15" customHeight="1">
      <c r="B216" s="374"/>
      <c r="C216" s="308"/>
      <c r="D216" s="308"/>
      <c r="E216" s="308"/>
      <c r="F216" s="331">
        <v>3</v>
      </c>
      <c r="G216" s="369"/>
      <c r="H216" s="360" t="s">
        <v>1757</v>
      </c>
      <c r="I216" s="360"/>
      <c r="J216" s="360"/>
      <c r="K216" s="375"/>
    </row>
    <row r="217" spans="2:11" s="1" customFormat="1" ht="15" customHeight="1">
      <c r="B217" s="374"/>
      <c r="C217" s="308"/>
      <c r="D217" s="308"/>
      <c r="E217" s="308"/>
      <c r="F217" s="331">
        <v>4</v>
      </c>
      <c r="G217" s="369"/>
      <c r="H217" s="360" t="s">
        <v>1758</v>
      </c>
      <c r="I217" s="360"/>
      <c r="J217" s="360"/>
      <c r="K217" s="375"/>
    </row>
    <row r="218" spans="2:11" s="1" customFormat="1" ht="12.75" customHeight="1">
      <c r="B218" s="376"/>
      <c r="C218" s="377"/>
      <c r="D218" s="377"/>
      <c r="E218" s="377"/>
      <c r="F218" s="377"/>
      <c r="G218" s="377"/>
      <c r="H218" s="377"/>
      <c r="I218" s="377"/>
      <c r="J218" s="377"/>
      <c r="K218" s="37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VDO\VDO</dc:creator>
  <cp:keywords/>
  <dc:description/>
  <cp:lastModifiedBy>VDO\VDO</cp:lastModifiedBy>
  <dcterms:created xsi:type="dcterms:W3CDTF">2022-10-27T08:23:11Z</dcterms:created>
  <dcterms:modified xsi:type="dcterms:W3CDTF">2022-10-27T08:23:17Z</dcterms:modified>
  <cp:category/>
  <cp:version/>
  <cp:contentType/>
  <cp:contentStatus/>
</cp:coreProperties>
</file>